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updateLinks="never"/>
  <bookViews>
    <workbookView xWindow="0" yWindow="0" windowWidth="20490" windowHeight="7455"/>
  </bookViews>
  <sheets>
    <sheet name="Orçamento familiar" sheetId="1" r:id="rId1"/>
  </sheets>
  <definedNames>
    <definedName name="AnoOrçamento">'Orçamento familiar'!$C$2</definedName>
    <definedName name="Imprimir_Títulos" localSheetId="0">'Orçamento familiar'!$15:$15</definedName>
  </definedNames>
  <calcPr calcId="152511"/>
</workbook>
</file>

<file path=xl/calcChain.xml><?xml version="1.0" encoding="utf-8"?>
<calcChain xmlns="http://schemas.openxmlformats.org/spreadsheetml/2006/main">
  <c r="O35" i="1" l="1"/>
  <c r="O34" i="1"/>
  <c r="O36" i="1"/>
  <c r="O33" i="1"/>
  <c r="O16" i="1"/>
  <c r="O31" i="1"/>
  <c r="O32" i="1"/>
  <c r="O22" i="1"/>
  <c r="O23" i="1"/>
  <c r="O11" i="1"/>
  <c r="O10" i="1"/>
  <c r="C38" i="1" l="1"/>
  <c r="C5" i="1" s="1"/>
  <c r="D38" i="1"/>
  <c r="E38" i="1"/>
  <c r="F38" i="1"/>
  <c r="G38" i="1"/>
  <c r="H38" i="1"/>
  <c r="I38" i="1"/>
  <c r="J38" i="1"/>
  <c r="K38" i="1"/>
  <c r="L38" i="1"/>
  <c r="M38" i="1"/>
  <c r="N38" i="1"/>
  <c r="O17" i="1"/>
  <c r="O18" i="1"/>
  <c r="O19" i="1"/>
  <c r="O20" i="1"/>
  <c r="O21" i="1"/>
  <c r="O24" i="1"/>
  <c r="O25" i="1"/>
  <c r="O26" i="1"/>
  <c r="O27" i="1"/>
  <c r="O28" i="1"/>
  <c r="O29" i="1"/>
  <c r="O30" i="1"/>
  <c r="O37" i="1"/>
  <c r="D13" i="1"/>
  <c r="E13" i="1"/>
  <c r="F13" i="1"/>
  <c r="G13" i="1"/>
  <c r="H13" i="1"/>
  <c r="I13" i="1"/>
  <c r="J13" i="1"/>
  <c r="K13" i="1"/>
  <c r="L13" i="1"/>
  <c r="M13" i="1"/>
  <c r="N13" i="1"/>
  <c r="C13" i="1"/>
  <c r="O8" i="1"/>
  <c r="O9" i="1"/>
  <c r="O12" i="1"/>
  <c r="K5" i="1" l="1"/>
  <c r="M5" i="1"/>
  <c r="L5" i="1"/>
  <c r="I5" i="1"/>
  <c r="H5" i="1"/>
  <c r="G5" i="1"/>
  <c r="E5" i="1"/>
  <c r="D5" i="1"/>
  <c r="N5" i="1"/>
  <c r="J5" i="1"/>
  <c r="F5" i="1"/>
  <c r="O38" i="1"/>
  <c r="O13" i="1"/>
  <c r="O5" i="1" l="1"/>
</calcChain>
</file>

<file path=xl/sharedStrings.xml><?xml version="1.0" encoding="utf-8"?>
<sst xmlns="http://schemas.openxmlformats.org/spreadsheetml/2006/main" count="78" uniqueCount="50">
  <si>
    <t>Caixa mensal</t>
  </si>
  <si>
    <t>CAIXA DISPONÍVEL</t>
  </si>
  <si>
    <t>JAN</t>
  </si>
  <si>
    <t>FEV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</si>
  <si>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</si>
  <si>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</si>
  <si>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</si>
  <si>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</si>
  <si>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</si>
  <si>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</si>
  <si>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</si>
  <si>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</si>
  <si>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</si>
  <si>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TENDÊNCIA</t>
  </si>
  <si>
    <t>MAR</t>
  </si>
  <si>
    <t>DESPESAS</t>
  </si>
  <si>
    <t>DESPESAS TOTAIS</t>
  </si>
  <si>
    <t>TOTAL NO ANO</t>
  </si>
  <si>
    <t>ANO:</t>
  </si>
  <si>
    <t>RECEITAS</t>
  </si>
  <si>
    <t>Salário</t>
  </si>
  <si>
    <t>GESTÃO FINANCEIRA DE:</t>
  </si>
  <si>
    <t>inserir seu nome aqui</t>
  </si>
  <si>
    <t>Férias</t>
  </si>
  <si>
    <t>13º salário</t>
  </si>
  <si>
    <t>Aluguel de Imóvel</t>
  </si>
  <si>
    <t>Juros de Investimento</t>
  </si>
  <si>
    <t>Habitação: aluguel</t>
  </si>
  <si>
    <t>Transporte: prestação do carro</t>
  </si>
  <si>
    <t>Transporte: seguro do carro</t>
  </si>
  <si>
    <t>Saúde: plano de saúde</t>
  </si>
  <si>
    <t>Educação: faculdade</t>
  </si>
  <si>
    <t>Impostos: IPTU</t>
  </si>
  <si>
    <t>Habitação: água</t>
  </si>
  <si>
    <t>Habitação: luz</t>
  </si>
  <si>
    <t>Habitação: internet e TV a cabo</t>
  </si>
  <si>
    <t>Transporte: combustível</t>
  </si>
  <si>
    <t>Transporte: estacionamento</t>
  </si>
  <si>
    <t>Alimentação: supermercado</t>
  </si>
  <si>
    <t>Saúde: remédios</t>
  </si>
  <si>
    <t>Cuidados Pessoais: academia</t>
  </si>
  <si>
    <t>Cuidados Pessoais: Cabeleireiro</t>
  </si>
  <si>
    <t>Saúde: Hospital</t>
  </si>
  <si>
    <t>Manutenção: carro</t>
  </si>
  <si>
    <t>Educação: material escolar</t>
  </si>
  <si>
    <t>Lazer: cinema</t>
  </si>
  <si>
    <t>Lazer: viagem</t>
  </si>
  <si>
    <t>Vestuário: roupas</t>
  </si>
  <si>
    <t>Outros: presentes</t>
  </si>
  <si>
    <t>RECEITAS TOTAIS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</si>
</sst>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&quot;R$&quot;\ #,##0.00"/>
  </numFmts>
  <fonts count="14" x14ac:knownFonts="1">
    <font>
      <sz val="10"/>
      <color theme="0" tint="-0.34998626667073579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Bookman Old Style"/>
      <family val="1"/>
      <scheme val="major"/>
    </font>
    <font>
      <b/>
      <sz val="22"/>
      <color theme="0" tint="-0.34998626667073579"/>
      <name val="Bookman Old Style"/>
      <family val="2"/>
      <scheme val="major"/>
    </font>
    <font>
      <b/>
      <sz val="14"/>
      <color theme="0" tint="-0.34998626667073579"/>
      <name val="Bookman Old Style"/>
      <family val="1"/>
      <scheme val="major"/>
    </font>
    <font>
      <sz val="11"/>
      <color theme="1"/>
      <name val="Bookman Old Style"/>
      <family val="1"/>
      <scheme val="major"/>
    </font>
    <font>
      <b/>
      <sz val="11"/>
      <color theme="0" tint="-0.34998626667073579"/>
      <name val="Arial"/>
      <family val="2"/>
      <scheme val="minor"/>
    </font>
    <font>
      <b/>
      <sz val="10.5"/>
      <color theme="0" tint="-0.34998626667073579"/>
      <name val="Bookman Old Style"/>
      <family val="1"/>
      <scheme val="major"/>
    </font>
    <font>
      <sz val="10"/>
      <color theme="0" tint="-0.34998626667073579"/>
      <name val="Bookman Old Style"/>
      <family val="1"/>
      <scheme val="major"/>
    </font>
    <font>
      <b/>
      <sz val="10"/>
      <color theme="0" tint="-0.34998626667073579"/>
      <name val="Bookman Old Style"/>
      <family val="1"/>
      <scheme val="major"/>
    </font>
    <font>
      <b/>
      <i/>
      <strike/>
      <condense/>
      <extend/>
      <outline/>
      <shadow/>
      <sz val="10"/>
      <color theme="0" tint="-0.34998626667073579"/>
      <name val="Arial"/>
      <family val="2"/>
      <scheme val="minor"/>
    </font>
    <font>
      <b/>
      <outline/>
      <shadow/>
      <sz val="10"/>
      <color theme="0" tint="-0.34998626667073579"/>
      <name val="Arial"/>
      <family val="2"/>
      <scheme val="minor"/>
    </font>
    <font>
      <sz val="1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">
    <xf numFmtId="0" fontId="0" fillId="0" borderId="0">
      <alignment vertical="center"/>
    </xf>
    <xf numFmtId="0" fontId="8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1" applyNumberFormat="0" applyFill="0" applyAlignment="0" applyProtection="0"/>
  </cellStyleXfs>
  <cellXfs count="31">
    <xf numFmtId="0" fontId="0" fillId="0" borderId="0" xfId="0">
      <alignment vertical="center"/>
    </xf>
    <xf numFmtId="0" fontId="2" fillId="0" borderId="0" xfId="2" applyFill="1"/>
    <xf numFmtId="0" fontId="0" fillId="0" borderId="0" xfId="0" applyFill="1">
      <alignment vertical="center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2" fillId="0" borderId="0" xfId="2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2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Fill="1" applyAlignment="1">
      <alignment horizontal="left" vertical="center" indent="1"/>
    </xf>
    <xf numFmtId="0" fontId="6" fillId="0" borderId="0" xfId="2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left" vertical="center" indent="1"/>
    </xf>
    <xf numFmtId="0" fontId="4" fillId="0" borderId="0" xfId="3" applyFont="1" applyFill="1" applyBorder="1" applyAlignment="1">
      <alignment horizontal="left"/>
    </xf>
    <xf numFmtId="0" fontId="0" fillId="0" borderId="0" xfId="2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8" fillId="0" borderId="0" xfId="1" applyAlignment="1">
      <alignment vertical="center"/>
    </xf>
    <xf numFmtId="0" fontId="8" fillId="0" borderId="0" xfId="1" applyFill="1" applyBorder="1" applyAlignment="1">
      <alignment horizontal="right" vertical="center"/>
    </xf>
    <xf numFmtId="0" fontId="8" fillId="0" borderId="0" xfId="1" applyFill="1" applyBorder="1" applyAlignment="1">
      <alignment vertical="center"/>
    </xf>
    <xf numFmtId="0" fontId="8" fillId="0" borderId="0" xfId="1" applyFont="1" applyFill="1" applyBorder="1" applyAlignment="1">
      <alignment horizontal="right" vertical="center"/>
    </xf>
    <xf numFmtId="165" fontId="0" fillId="0" borderId="0" xfId="0" applyNumberFormat="1" applyFont="1" applyFill="1" applyBorder="1" applyAlignment="1">
      <alignment vertical="center"/>
    </xf>
    <xf numFmtId="165" fontId="0" fillId="0" borderId="0" xfId="0" applyNumberFormat="1" applyFont="1" applyFill="1" applyBorder="1" applyAlignment="1">
      <alignment horizontal="left" vertical="center" indent="1"/>
    </xf>
    <xf numFmtId="0" fontId="11" fillId="0" borderId="0" xfId="0" applyFont="1" applyFill="1" applyBorder="1">
      <alignment vertical="center"/>
    </xf>
    <xf numFmtId="165" fontId="0" fillId="0" borderId="0" xfId="0" applyNumberFormat="1" applyFont="1">
      <alignment vertical="center"/>
    </xf>
    <xf numFmtId="165" fontId="12" fillId="0" borderId="0" xfId="0" applyNumberFormat="1" applyFont="1" applyFill="1">
      <alignment vertical="center"/>
    </xf>
    <xf numFmtId="0" fontId="0" fillId="0" borderId="0" xfId="0" applyAlignment="1">
      <alignment horizontal="center"/>
    </xf>
    <xf numFmtId="0" fontId="1" fillId="0" borderId="0" xfId="2" applyFont="1" applyFill="1"/>
    <xf numFmtId="0" fontId="0" fillId="3" borderId="0" xfId="0" applyFont="1" applyFill="1" applyBorder="1" applyAlignment="1">
      <alignment horizontal="left" vertical="center" indent="1"/>
    </xf>
    <xf numFmtId="0" fontId="0" fillId="4" borderId="0" xfId="0" applyFont="1" applyFill="1" applyBorder="1" applyAlignment="1">
      <alignment horizontal="left" vertical="center" indent="1"/>
    </xf>
    <xf numFmtId="0" fontId="0" fillId="5" borderId="0" xfId="0" applyFont="1" applyFill="1" applyBorder="1" applyAlignment="1">
      <alignment horizontal="left" vertical="center" indent="1"/>
    </xf>
    <xf numFmtId="165" fontId="13" fillId="0" borderId="0" xfId="2" applyNumberFormat="1" applyFont="1" applyFill="1" applyBorder="1" applyAlignment="1">
      <alignment vertical="center"/>
    </xf>
  </cellXfs>
  <cellStyles count="8">
    <cellStyle name="20% - Ênfase1" xfId="2" builtinId="30"/>
    <cellStyle name="Normal" xfId="0" builtinId="0" customBuiltin="1"/>
    <cellStyle name="Título" xfId="3" builtinId="15" customBuiltin="1"/>
    <cellStyle name="Título 1" xfId="1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7" builtinId="25" customBuiltin="1"/>
  </cellStyles>
  <dxfs count="91">
    <dxf>
      <font>
        <b/>
        <i/>
        <strike/>
        <condense/>
        <extend/>
        <outline/>
        <shadow/>
        <u val="none"/>
        <vertAlign val="baseline"/>
        <sz val="10"/>
        <color theme="0" tint="-0.34998626667073579"/>
        <name val="Arial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/>
        <shadow/>
        <u val="none"/>
        <vertAlign val="baseline"/>
        <sz val="10"/>
        <color theme="0" tint="-0.34998626667073579"/>
        <name val="Arial"/>
        <scheme val="minor"/>
      </font>
      <numFmt numFmtId="165" formatCode="&quot;R$&quot;\ #,##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/>
        <shadow/>
        <u val="none"/>
        <vertAlign val="baseline"/>
        <sz val="10"/>
        <color theme="0" tint="-0.34998626667073579"/>
        <name val="Arial"/>
        <scheme val="minor"/>
      </font>
      <numFmt numFmtId="165" formatCode="&quot;R$&quot;\ #,##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/>
        <shadow/>
        <u val="none"/>
        <vertAlign val="baseline"/>
        <sz val="10"/>
        <color theme="0" tint="-0.34998626667073579"/>
        <name val="Arial"/>
        <scheme val="minor"/>
      </font>
      <numFmt numFmtId="165" formatCode="&quot;R$&quot;\ #,##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/>
        <shadow/>
        <u val="none"/>
        <vertAlign val="baseline"/>
        <sz val="10"/>
        <color theme="0" tint="-0.34998626667073579"/>
        <name val="Arial"/>
        <scheme val="minor"/>
      </font>
      <numFmt numFmtId="165" formatCode="&quot;R$&quot;\ #,##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/>
        <shadow/>
        <u val="none"/>
        <vertAlign val="baseline"/>
        <sz val="10"/>
        <color theme="0" tint="-0.34998626667073579"/>
        <name val="Arial"/>
        <scheme val="minor"/>
      </font>
      <numFmt numFmtId="165" formatCode="&quot;R$&quot;\ #,##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/>
        <shadow/>
        <u val="none"/>
        <vertAlign val="baseline"/>
        <sz val="10"/>
        <color theme="0" tint="-0.34998626667073579"/>
        <name val="Arial"/>
        <scheme val="minor"/>
      </font>
      <numFmt numFmtId="165" formatCode="&quot;R$&quot;\ #,##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/>
        <shadow/>
        <u val="none"/>
        <vertAlign val="baseline"/>
        <sz val="10"/>
        <color theme="0" tint="-0.34998626667073579"/>
        <name val="Arial"/>
        <scheme val="minor"/>
      </font>
      <numFmt numFmtId="165" formatCode="&quot;R$&quot;\ #,##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/>
        <shadow/>
        <u val="none"/>
        <vertAlign val="baseline"/>
        <sz val="10"/>
        <color theme="0" tint="-0.34998626667073579"/>
        <name val="Arial"/>
        <scheme val="minor"/>
      </font>
      <numFmt numFmtId="165" formatCode="&quot;R$&quot;\ #,##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/>
        <shadow/>
        <u val="none"/>
        <vertAlign val="baseline"/>
        <sz val="10"/>
        <color theme="0" tint="-0.34998626667073579"/>
        <name val="Arial"/>
        <scheme val="minor"/>
      </font>
      <numFmt numFmtId="165" formatCode="&quot;R$&quot;\ #,##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/>
        <shadow/>
        <u val="none"/>
        <vertAlign val="baseline"/>
        <sz val="10"/>
        <color theme="0" tint="-0.34998626667073579"/>
        <name val="Arial"/>
        <scheme val="minor"/>
      </font>
      <numFmt numFmtId="165" formatCode="&quot;R$&quot;\ #,##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/>
        <shadow/>
        <u val="none"/>
        <vertAlign val="baseline"/>
        <sz val="10"/>
        <color theme="0" tint="-0.34998626667073579"/>
        <name val="Arial"/>
        <scheme val="minor"/>
      </font>
      <numFmt numFmtId="165" formatCode="&quot;R$&quot;\ #,##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/>
        <shadow/>
        <u val="none"/>
        <vertAlign val="baseline"/>
        <sz val="10"/>
        <color theme="0" tint="-0.34998626667073579"/>
        <name val="Arial"/>
        <scheme val="minor"/>
      </font>
      <numFmt numFmtId="165" formatCode="&quot;R$&quot;\ #,##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/>
        <shadow/>
        <u val="none"/>
        <vertAlign val="baseline"/>
        <sz val="10"/>
        <color theme="0" tint="-0.34998626667073579"/>
        <name val="Arial"/>
        <scheme val="minor"/>
      </font>
      <numFmt numFmtId="165" formatCode="&quot;R$&quot;\ 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minor"/>
      </font>
      <numFmt numFmtId="165" formatCode="&quot;R$&quot;\ #,##0.00"/>
    </dxf>
    <dxf>
      <font>
        <strike val="0"/>
        <outline val="0"/>
        <shadow val="0"/>
        <u val="none"/>
        <vertAlign val="baseline"/>
        <sz val="10"/>
        <color auto="1"/>
        <name val="Arial"/>
        <scheme val="minor"/>
      </font>
      <numFmt numFmtId="165" formatCode="&quot;R$&quot;\ #,##0.00"/>
    </dxf>
    <dxf>
      <font>
        <strike val="0"/>
        <outline val="0"/>
        <shadow val="0"/>
        <u val="none"/>
        <vertAlign val="baseline"/>
        <sz val="10"/>
        <color auto="1"/>
        <name val="Arial"/>
        <scheme val="minor"/>
      </font>
      <numFmt numFmtId="165" formatCode="&quot;R$&quot;\ #,##0.00"/>
    </dxf>
    <dxf>
      <font>
        <strike val="0"/>
        <outline val="0"/>
        <shadow val="0"/>
        <u val="none"/>
        <vertAlign val="baseline"/>
        <sz val="10"/>
        <color auto="1"/>
        <name val="Arial"/>
        <scheme val="minor"/>
      </font>
      <numFmt numFmtId="165" formatCode="&quot;R$&quot;\ #,##0.00"/>
    </dxf>
    <dxf>
      <font>
        <strike val="0"/>
        <outline val="0"/>
        <shadow val="0"/>
        <u val="none"/>
        <vertAlign val="baseline"/>
        <sz val="10"/>
        <color auto="1"/>
        <name val="Arial"/>
        <scheme val="minor"/>
      </font>
      <numFmt numFmtId="165" formatCode="&quot;R$&quot;\ #,##0.00"/>
    </dxf>
    <dxf>
      <font>
        <strike val="0"/>
        <outline val="0"/>
        <shadow val="0"/>
        <u val="none"/>
        <vertAlign val="baseline"/>
        <sz val="10"/>
        <color auto="1"/>
        <name val="Arial"/>
        <scheme val="minor"/>
      </font>
      <numFmt numFmtId="165" formatCode="&quot;R$&quot;\ #,##0.00"/>
    </dxf>
    <dxf>
      <font>
        <strike val="0"/>
        <outline val="0"/>
        <shadow val="0"/>
        <u val="none"/>
        <vertAlign val="baseline"/>
        <sz val="10"/>
        <color auto="1"/>
        <name val="Arial"/>
        <scheme val="minor"/>
      </font>
      <numFmt numFmtId="165" formatCode="&quot;R$&quot;\ #,##0.00"/>
    </dxf>
    <dxf>
      <font>
        <strike val="0"/>
        <outline val="0"/>
        <shadow val="0"/>
        <u val="none"/>
        <vertAlign val="baseline"/>
        <sz val="10"/>
        <color auto="1"/>
        <name val="Arial"/>
        <scheme val="minor"/>
      </font>
      <numFmt numFmtId="165" formatCode="&quot;R$&quot;\ #,##0.00"/>
    </dxf>
    <dxf>
      <font>
        <strike val="0"/>
        <outline val="0"/>
        <shadow val="0"/>
        <u val="none"/>
        <vertAlign val="baseline"/>
        <sz val="10"/>
        <color auto="1"/>
        <name val="Arial"/>
        <scheme val="minor"/>
      </font>
      <numFmt numFmtId="165" formatCode="&quot;R$&quot;\ #,##0.00"/>
    </dxf>
    <dxf>
      <font>
        <strike val="0"/>
        <outline val="0"/>
        <shadow val="0"/>
        <u val="none"/>
        <vertAlign val="baseline"/>
        <sz val="10"/>
        <color auto="1"/>
        <name val="Arial"/>
        <scheme val="minor"/>
      </font>
      <numFmt numFmtId="165" formatCode="&quot;R$&quot;\ #,##0.00"/>
    </dxf>
    <dxf>
      <font>
        <strike val="0"/>
        <outline val="0"/>
        <shadow val="0"/>
        <u val="none"/>
        <vertAlign val="baseline"/>
        <sz val="10"/>
        <color auto="1"/>
        <name val="Arial"/>
        <scheme val="minor"/>
      </font>
      <numFmt numFmtId="165" formatCode="&quot;R$&quot;\ #,##0.00"/>
    </dxf>
    <dxf>
      <font>
        <strike val="0"/>
        <outline val="0"/>
        <shadow val="0"/>
        <u val="none"/>
        <vertAlign val="baseline"/>
        <sz val="10"/>
        <color auto="1"/>
        <name val="Arial"/>
        <scheme val="minor"/>
      </font>
      <numFmt numFmtId="165" formatCode="&quot;R$&quot;\ #,##0.00"/>
    </dxf>
    <dxf>
      <font>
        <strike val="0"/>
        <outline val="0"/>
        <shadow val="0"/>
        <u val="none"/>
        <vertAlign val="baseline"/>
        <sz val="10"/>
        <color auto="1"/>
        <name val="Arial"/>
        <scheme val="minor"/>
      </font>
      <numFmt numFmtId="165" formatCode="&quot;R$&quot;\ #,##0.00"/>
    </dxf>
    <dxf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minor"/>
      </font>
      <numFmt numFmtId="165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minor"/>
      </font>
      <numFmt numFmtId="165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minor"/>
      </font>
      <numFmt numFmtId="165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minor"/>
      </font>
      <numFmt numFmtId="165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minor"/>
      </font>
      <numFmt numFmtId="165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minor"/>
      </font>
      <numFmt numFmtId="165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minor"/>
      </font>
      <numFmt numFmtId="165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minor"/>
      </font>
      <numFmt numFmtId="165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minor"/>
      </font>
      <numFmt numFmtId="165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minor"/>
      </font>
      <numFmt numFmtId="165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minor"/>
      </font>
      <numFmt numFmtId="165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minor"/>
      </font>
      <numFmt numFmtId="165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minor"/>
      </font>
      <numFmt numFmtId="165" formatCode="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font>
        <b/>
        <i val="0"/>
        <color theme="6"/>
      </font>
      <fill>
        <patternFill patternType="none">
          <bgColor auto="1"/>
        </patternFill>
      </fill>
      <border>
        <top style="medium">
          <color theme="6"/>
        </top>
        <bottom/>
      </border>
    </dxf>
    <dxf>
      <font>
        <b/>
        <i val="0"/>
        <color theme="1" tint="0.499984740745262"/>
      </font>
      <border>
        <top style="medium">
          <color theme="6"/>
        </top>
        <bottom style="medium">
          <color theme="6"/>
        </bottom>
      </border>
    </dxf>
    <dxf>
      <font>
        <b/>
        <i val="0"/>
        <color theme="0"/>
      </font>
      <fill>
        <patternFill>
          <bgColor theme="6"/>
        </patternFill>
      </fill>
      <border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/>
        <i val="0"/>
        <color theme="6"/>
      </font>
      <border>
        <left/>
        <right/>
        <top style="medium">
          <color theme="6"/>
        </top>
        <bottom/>
        <vertical style="thick">
          <color theme="0"/>
        </vertical>
        <horizontal/>
      </border>
    </dxf>
    <dxf>
      <font>
        <b/>
        <i val="0"/>
        <color theme="1" tint="0.499984740745262"/>
      </font>
      <fill>
        <patternFill patternType="none">
          <fgColor indexed="64"/>
          <bgColor auto="1"/>
        </patternFill>
      </fill>
      <border>
        <top style="medium">
          <color theme="6"/>
        </top>
        <bottom style="thin">
          <color theme="6"/>
        </bottom>
        <vertical style="thick">
          <color theme="0"/>
        </vertical>
      </border>
    </dxf>
    <dxf>
      <font>
        <b val="0"/>
        <i val="0"/>
        <color theme="0" tint="-0.34998626667073579"/>
      </font>
      <border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5"/>
      </font>
      <fill>
        <patternFill patternType="none">
          <bgColor auto="1"/>
        </patternFill>
      </fill>
      <border>
        <top style="medium">
          <color theme="5"/>
        </top>
        <bottom/>
      </border>
    </dxf>
    <dxf>
      <font>
        <b/>
        <i val="0"/>
        <color theme="1" tint="0.499984740745262"/>
      </font>
      <border>
        <top style="medium">
          <color theme="5"/>
        </top>
        <bottom style="medium">
          <color theme="5"/>
        </bottom>
      </border>
    </dxf>
    <dxf>
      <font>
        <b/>
        <i val="0"/>
        <color theme="0"/>
      </font>
      <fill>
        <patternFill>
          <bgColor theme="5"/>
        </patternFill>
      </fill>
      <border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/>
        <i val="0"/>
        <color theme="5"/>
      </font>
      <border>
        <left/>
        <right/>
        <top style="medium">
          <color theme="5"/>
        </top>
        <bottom/>
        <vertical style="thick">
          <color theme="0"/>
        </vertical>
        <horizontal/>
      </border>
    </dxf>
    <dxf>
      <font>
        <b/>
        <i val="0"/>
        <color theme="1" tint="0.499984740745262"/>
      </font>
      <fill>
        <patternFill patternType="none">
          <fgColor indexed="64"/>
          <bgColor auto="1"/>
        </patternFill>
      </fill>
      <border>
        <top style="medium">
          <color theme="5"/>
        </top>
        <bottom style="thin">
          <color theme="5"/>
        </bottom>
        <vertical style="thick">
          <color theme="0"/>
        </vertical>
      </border>
    </dxf>
    <dxf>
      <font>
        <b val="0"/>
        <i val="0"/>
        <color theme="0" tint="-0.34998626667073579"/>
      </font>
      <border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4"/>
      </font>
      <fill>
        <patternFill patternType="none">
          <bgColor auto="1"/>
        </patternFill>
      </fill>
      <border>
        <top style="medium">
          <color theme="4"/>
        </top>
        <bottom/>
      </border>
    </dxf>
    <dxf>
      <font>
        <b/>
        <i val="0"/>
        <color theme="1" tint="0.499984740745262"/>
      </font>
      <border>
        <top style="medium">
          <color theme="4"/>
        </top>
        <bottom style="medium">
          <color theme="4"/>
        </bottom>
      </border>
    </dxf>
    <dxf>
      <font>
        <b/>
        <i val="0"/>
        <color theme="0"/>
      </font>
      <fill>
        <patternFill>
          <bgColor theme="4"/>
        </patternFill>
      </fill>
      <border>
        <right style="thick">
          <color theme="0"/>
        </right>
        <top style="thick">
          <color theme="0"/>
        </top>
        <bottom style="thick">
          <color theme="0"/>
        </bottom>
      </border>
    </dxf>
    <dxf>
      <border>
        <left/>
        <right/>
        <top style="medium">
          <color theme="4"/>
        </top>
        <bottom/>
        <vertical style="thick">
          <color theme="0"/>
        </vertical>
        <horizontal/>
      </border>
    </dxf>
    <dxf>
      <font>
        <b/>
        <i val="0"/>
        <color theme="1" tint="0.499984740745262"/>
      </font>
      <fill>
        <patternFill patternType="none">
          <fgColor indexed="64"/>
          <bgColor auto="1"/>
        </patternFill>
      </fill>
      <border>
        <top style="medium">
          <color theme="4"/>
        </top>
        <bottom style="thin">
          <color theme="4"/>
        </bottom>
        <vertical style="thick">
          <color theme="0"/>
        </vertical>
      </border>
    </dxf>
    <dxf>
      <font>
        <b val="0"/>
        <i val="0"/>
        <color theme="0" tint="-0.34998626667073579"/>
      </font>
      <border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</dxfs>
  <tableStyles count="3" defaultTableStyle="Family Budget Cash Available 3" defaultPivotStyle="PivotStyleMedium4">
    <tableStyle name="Family Budget Cash Available" pivot="0" count="6">
      <tableStyleElement type="wholeTable" dxfId="90"/>
      <tableStyleElement type="headerRow" dxfId="89"/>
      <tableStyleElement type="totalRow" dxfId="88"/>
      <tableStyleElement type="firstColumn" dxfId="87"/>
      <tableStyleElement type="firstHeaderCell" dxfId="86"/>
      <tableStyleElement type="firstTotalCell" dxfId="85"/>
    </tableStyle>
    <tableStyle name="Family Budget Cash Available 2" pivot="0" count="6">
      <tableStyleElement type="wholeTable" dxfId="84"/>
      <tableStyleElement type="headerRow" dxfId="83"/>
      <tableStyleElement type="totalRow" dxfId="82"/>
      <tableStyleElement type="firstColumn" dxfId="81"/>
      <tableStyleElement type="firstHeaderCell" dxfId="80"/>
      <tableStyleElement type="firstTotalCell" dxfId="79"/>
    </tableStyle>
    <tableStyle name="Family Budget Cash Available 3" pivot="0" count="6">
      <tableStyleElement type="wholeTable" dxfId="78"/>
      <tableStyleElement type="headerRow" dxfId="77"/>
      <tableStyleElement type="totalRow" dxfId="76"/>
      <tableStyleElement type="firstColumn" dxfId="75"/>
      <tableStyleElement type="firstHeaderCell" dxfId="74"/>
      <tableStyleElement type="firstTotalCell" dxfId="73"/>
    </tableStyle>
  </tableStyles>
  <colors>
    <mruColors>
      <color rgb="FFEF4235"/>
      <color rgb="FFF263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507998</xdr:colOff>
      <xdr:row>0</xdr:row>
      <xdr:rowOff>137585</xdr:rowOff>
    </xdr:from>
    <xdr:to>
      <xdr:col>16</xdr:col>
      <xdr:colOff>192716</xdr:colOff>
      <xdr:row>2</xdr:row>
      <xdr:rowOff>17968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5415" y="137585"/>
          <a:ext cx="2870301" cy="5683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blRenda" displayName="tblRenda" ref="B7:P13" totalsRowCount="1">
  <tableColumns count="15">
    <tableColumn id="1" name="RECEITAS" totalsRowLabel="RECEITAS TOTAIS" totalsRowDxfId="42"/>
    <tableColumn id="2" name="JAN" totalsRowFunction="sum" dataDxfId="72" totalsRowDxfId="41"/>
    <tableColumn id="3" name="FEV" totalsRowFunction="sum" dataDxfId="71" totalsRowDxfId="40"/>
    <tableColumn id="4" name="MAR" totalsRowFunction="sum" dataDxfId="70" totalsRowDxfId="39"/>
    <tableColumn id="5" name="ABR" totalsRowFunction="sum" dataDxfId="69" totalsRowDxfId="38"/>
    <tableColumn id="6" name="MAI" totalsRowFunction="sum" dataDxfId="68" totalsRowDxfId="37"/>
    <tableColumn id="7" name="JUN" totalsRowFunction="sum" dataDxfId="67" totalsRowDxfId="36"/>
    <tableColumn id="8" name="JUL" totalsRowFunction="sum" dataDxfId="66" totalsRowDxfId="35"/>
    <tableColumn id="9" name="AGO" totalsRowFunction="sum" dataDxfId="65" totalsRowDxfId="34"/>
    <tableColumn id="10" name="SET" totalsRowFunction="sum" dataDxfId="64" totalsRowDxfId="33"/>
    <tableColumn id="11" name="OUT" totalsRowFunction="sum" dataDxfId="63" totalsRowDxfId="32"/>
    <tableColumn id="12" name="NOV" totalsRowFunction="sum" dataDxfId="62" totalsRowDxfId="31"/>
    <tableColumn id="13" name="DEZ" totalsRowFunction="sum" dataDxfId="61" totalsRowDxfId="30"/>
    <tableColumn id="14" name="TOTAL NO ANO" totalsRowFunction="sum" dataDxfId="60" totalsRowDxfId="29">
      <calculatedColumnFormula>SUM(tblRenda[[#This Row],[JAN]:[DEZ]])</calculatedColumnFormula>
    </tableColumn>
    <tableColumn id="15" name="TENDÊNCIA" dataDxfId="59"/>
  </tableColumns>
  <tableStyleInfo name="Family Budget Cash Available 2" showFirstColumn="1" showLastColumn="0" showRowStripes="1" showColumnStripes="0"/>
  <extLst>
    <ext xmlns:x14="http://schemas.microsoft.com/office/spreadsheetml/2009/9/main" uri="{504A1905-F514-4f6f-8877-14C23A59335A}">
      <x14:table altText="Renda mensal" altTextSummary="Resume a renda por tipo para cada mês do calendário."/>
    </ext>
  </extLst>
</table>
</file>

<file path=xl/tables/table2.xml><?xml version="1.0" encoding="utf-8"?>
<table xmlns="http://schemas.openxmlformats.org/spreadsheetml/2006/main" id="2" name="tblDespesas" displayName="tblDespesas" ref="B15:P38" totalsRowCount="1">
  <tableColumns count="15">
    <tableColumn id="1" name="DESPESAS" totalsRowLabel="DESPESAS TOTAIS" dataDxfId="58" totalsRowDxfId="14"/>
    <tableColumn id="2" name="JAN" totalsRowFunction="sum" dataDxfId="57" totalsRowDxfId="13"/>
    <tableColumn id="3" name="FEV" totalsRowFunction="sum" dataDxfId="56" totalsRowDxfId="12"/>
    <tableColumn id="4" name="MAR" totalsRowFunction="sum" dataDxfId="55" totalsRowDxfId="11"/>
    <tableColumn id="5" name="ABR" totalsRowFunction="sum" dataDxfId="54" totalsRowDxfId="10"/>
    <tableColumn id="6" name="MAI" totalsRowFunction="sum" dataDxfId="53" totalsRowDxfId="9"/>
    <tableColumn id="7" name="JUN" totalsRowFunction="sum" dataDxfId="52" totalsRowDxfId="8"/>
    <tableColumn id="8" name="JUL" totalsRowFunction="sum" dataDxfId="51" totalsRowDxfId="7"/>
    <tableColumn id="9" name="AGO" totalsRowFunction="sum" dataDxfId="50" totalsRowDxfId="6"/>
    <tableColumn id="10" name="SET" totalsRowFunction="sum" dataDxfId="49" totalsRowDxfId="5"/>
    <tableColumn id="11" name="OUT" totalsRowFunction="sum" dataDxfId="48" totalsRowDxfId="4"/>
    <tableColumn id="12" name="NOV" totalsRowFunction="sum" dataDxfId="47" totalsRowDxfId="3"/>
    <tableColumn id="13" name="DEZ" totalsRowFunction="sum" dataDxfId="46" totalsRowDxfId="2"/>
    <tableColumn id="14" name="TOTAL NO ANO" totalsRowFunction="sum" dataDxfId="45" totalsRowDxfId="1">
      <calculatedColumnFormula>SUM(tblDespesas[[#This Row],[JAN]:[DEZ]])</calculatedColumnFormula>
    </tableColumn>
    <tableColumn id="15" name="TENDÊNCIA" totalsRowDxfId="0"/>
  </tableColumns>
  <tableStyleInfo name="Family Budget Cash Available 3" showFirstColumn="1" showLastColumn="0" showRowStripes="1" showColumnStripes="0"/>
  <extLst>
    <ext xmlns:x14="http://schemas.microsoft.com/office/spreadsheetml/2009/9/main" uri="{504A1905-F514-4f6f-8877-14C23A59335A}">
      <x14:table altText="Despesas mensais" altTextSummary="Resumo das despesas para cada mês do calendário."/>
    </ext>
  </extLst>
</table>
</file>

<file path=xl/tables/table3.xml><?xml version="1.0" encoding="utf-8"?>
<table xmlns="http://schemas.openxmlformats.org/spreadsheetml/2006/main" id="3" name="tblCaixaDisponível" displayName="tblCaixaDisponível" ref="B4:P5">
  <tableColumns count="15">
    <tableColumn id="1" name="CAIXA DISPONÍVEL" totalsRowLabel="Total" dataDxfId="28" totalsRowDxfId="44"/>
    <tableColumn id="2" name="JAN" dataDxfId="27">
      <calculatedColumnFormula>tblRenda[[#Totals],[JAN]]-tblDespesas[[#Totals],[JAN]]</calculatedColumnFormula>
    </tableColumn>
    <tableColumn id="3" name="FEV" dataDxfId="26">
      <calculatedColumnFormula>tblRenda[[#Totals],[FEV]]-tblDespesas[[#Totals],[FEV]]</calculatedColumnFormula>
    </tableColumn>
    <tableColumn id="4" name="MAR" dataDxfId="25">
      <calculatedColumnFormula>tblRenda[[#Totals],[MAR]]-tblDespesas[[#Totals],[MAR]]</calculatedColumnFormula>
    </tableColumn>
    <tableColumn id="5" name="ABR" dataDxfId="24">
      <calculatedColumnFormula>tblRenda[[#Totals],[ABR]]-tblDespesas[[#Totals],[ABR]]</calculatedColumnFormula>
    </tableColumn>
    <tableColumn id="6" name="MAI" dataDxfId="23">
      <calculatedColumnFormula>tblRenda[[#Totals],[MAI]]-tblDespesas[[#Totals],[MAI]]</calculatedColumnFormula>
    </tableColumn>
    <tableColumn id="7" name="JUN" dataDxfId="22">
      <calculatedColumnFormula>tblRenda[[#Totals],[JUN]]-tblDespesas[[#Totals],[JUN]]</calculatedColumnFormula>
    </tableColumn>
    <tableColumn id="8" name="JUL" dataDxfId="21">
      <calculatedColumnFormula>tblRenda[[#Totals],[JUL]]-tblDespesas[[#Totals],[JUL]]</calculatedColumnFormula>
    </tableColumn>
    <tableColumn id="9" name="AGO" dataDxfId="20">
      <calculatedColumnFormula>tblRenda[[#Totals],[AGO]]-tblDespesas[[#Totals],[AGO]]</calculatedColumnFormula>
    </tableColumn>
    <tableColumn id="10" name="SET" dataDxfId="19">
      <calculatedColumnFormula>tblRenda[[#Totals],[SET]]-tblDespesas[[#Totals],[SET]]</calculatedColumnFormula>
    </tableColumn>
    <tableColumn id="11" name="OUT" dataDxfId="18">
      <calculatedColumnFormula>tblRenda[[#Totals],[OUT]]-tblDespesas[[#Totals],[OUT]]</calculatedColumnFormula>
    </tableColumn>
    <tableColumn id="12" name="NOV" dataDxfId="17">
      <calculatedColumnFormula>tblRenda[[#Totals],[NOV]]-tblDespesas[[#Totals],[NOV]]</calculatedColumnFormula>
    </tableColumn>
    <tableColumn id="13" name="DEZ" dataDxfId="16">
      <calculatedColumnFormula>tblRenda[[#Totals],[DEZ]]-tblDespesas[[#Totals],[DEZ]]</calculatedColumnFormula>
    </tableColumn>
    <tableColumn id="14" name="TOTAL NO ANO" dataDxfId="15">
      <calculatedColumnFormula>tblRenda[[#Totals],[TOTAL NO ANO]]-tblDespesas[[#Totals],[TOTAL NO ANO]]</calculatedColumnFormula>
    </tableColumn>
    <tableColumn id="15" name="TENDÊNCIA" totalsRowFunction="count" totalsRowDxfId="43"/>
  </tableColumns>
  <tableStyleInfo name="Family Budget Cash Available" showFirstColumn="1" showLastColumn="0" showRowStripes="1" showColumnStripes="0"/>
  <extLst>
    <ext xmlns:x14="http://schemas.microsoft.com/office/spreadsheetml/2009/9/main" uri="{504A1905-F514-4f6f-8877-14C23A59335A}">
      <x14:table altText="Caixa mensal disponível" altTextSummary="Resume o caixa disponível (renda menos despesas) para cada mês do calendário."/>
    </ext>
  </extLst>
</table>
</file>

<file path=xl/theme/theme1.xml><?xml version="1.0" encoding="utf-8"?>
<a:theme xmlns:a="http://schemas.openxmlformats.org/drawingml/2006/main" name="Office Theme">
  <a:themeElements>
    <a:clrScheme name="Family Budget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FA9F4E"/>
      </a:accent1>
      <a:accent2>
        <a:srgbClr val="6CCACD"/>
      </a:accent2>
      <a:accent3>
        <a:srgbClr val="F26C63"/>
      </a:accent3>
      <a:accent4>
        <a:srgbClr val="9ACF6D"/>
      </a:accent4>
      <a:accent5>
        <a:srgbClr val="F1CA50"/>
      </a:accent5>
      <a:accent6>
        <a:srgbClr val="B18FC0"/>
      </a:accent6>
      <a:hlink>
        <a:srgbClr val="5BBDE2"/>
      </a:hlink>
      <a:folHlink>
        <a:srgbClr val="B18FC0"/>
      </a:folHlink>
    </a:clrScheme>
    <a:fontScheme name="Family Budget">
      <a:majorFont>
        <a:latin typeface="Bookman Old Style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A1:P39"/>
  <sheetViews>
    <sheetView showGridLines="0" tabSelected="1" topLeftCell="B1" zoomScale="90" zoomScaleNormal="90" workbookViewId="0">
      <selection activeCell="G6" sqref="G6"/>
    </sheetView>
  </sheetViews>
  <sheetFormatPr defaultRowHeight="21" customHeight="1" x14ac:dyDescent="0.2"/>
  <cols>
    <col min="1" max="1" width="1.42578125" style="2" customWidth="1"/>
    <col min="2" max="2" width="36.28515625" style="2" customWidth="1"/>
    <col min="3" max="13" width="12" style="2" customWidth="1"/>
    <col min="14" max="14" width="13.28515625" style="2" customWidth="1"/>
    <col min="15" max="15" width="20" style="2" customWidth="1"/>
    <col min="16" max="16" width="14.42578125" style="2" customWidth="1"/>
    <col min="17" max="16384" width="9.140625" style="2"/>
  </cols>
  <sheetData>
    <row r="1" spans="1:16" ht="33" customHeight="1" x14ac:dyDescent="0.4">
      <c r="A1" s="1"/>
      <c r="B1" s="13" t="s">
        <v>21</v>
      </c>
      <c r="C1" s="1"/>
      <c r="D1" s="1"/>
      <c r="E1" s="1"/>
      <c r="F1" s="26" t="s">
        <v>22</v>
      </c>
      <c r="H1" s="1"/>
      <c r="I1" s="1"/>
      <c r="J1" s="1"/>
      <c r="M1" s="1"/>
      <c r="N1"/>
      <c r="O1"/>
      <c r="P1"/>
    </row>
    <row r="2" spans="1:16" ht="21" customHeight="1" x14ac:dyDescent="0.25">
      <c r="A2" s="1"/>
      <c r="B2" s="3" t="s">
        <v>18</v>
      </c>
      <c r="C2" s="4">
        <v>2016</v>
      </c>
      <c r="D2" s="1"/>
      <c r="E2" s="1"/>
      <c r="F2" s="1"/>
      <c r="H2" s="1"/>
      <c r="I2" s="1"/>
      <c r="J2" s="1"/>
      <c r="K2" s="1"/>
      <c r="L2" s="1"/>
      <c r="M2" s="1"/>
      <c r="N2"/>
    </row>
    <row r="3" spans="1:16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11" customFormat="1" ht="21" customHeight="1" x14ac:dyDescent="0.2">
      <c r="A4" s="10"/>
      <c r="B4" s="16" t="s">
        <v>1</v>
      </c>
      <c r="C4" s="17" t="s">
        <v>2</v>
      </c>
      <c r="D4" s="17" t="s">
        <v>3</v>
      </c>
      <c r="E4" s="17" t="s">
        <v>14</v>
      </c>
      <c r="F4" s="17" t="s">
        <v>4</v>
      </c>
      <c r="G4" s="17" t="s">
        <v>5</v>
      </c>
      <c r="H4" s="17" t="s">
        <v>6</v>
      </c>
      <c r="I4" s="17" t="s">
        <v>7</v>
      </c>
      <c r="J4" s="17" t="s">
        <v>8</v>
      </c>
      <c r="K4" s="17" t="s">
        <v>9</v>
      </c>
      <c r="L4" s="17" t="s">
        <v>10</v>
      </c>
      <c r="M4" s="17" t="s">
        <v>11</v>
      </c>
      <c r="N4" s="17" t="s">
        <v>12</v>
      </c>
      <c r="O4" s="17" t="s">
        <v>17</v>
      </c>
      <c r="P4" s="17" t="s">
        <v>13</v>
      </c>
    </row>
    <row r="5" spans="1:16" s="6" customFormat="1" ht="21" customHeight="1" x14ac:dyDescent="0.2">
      <c r="A5" s="5"/>
      <c r="B5" s="8" t="s">
        <v>0</v>
      </c>
      <c r="C5" s="30">
        <f>tblRenda[[#Totals],[JAN]]-tblDespesas[[#Totals],[JAN]]</f>
        <v>3138</v>
      </c>
      <c r="D5" s="30">
        <f>tblRenda[[#Totals],[FEV]]-tblDespesas[[#Totals],[FEV]]</f>
        <v>2695</v>
      </c>
      <c r="E5" s="30">
        <f>tblRenda[[#Totals],[MAR]]-tblDespesas[[#Totals],[MAR]]</f>
        <v>2968</v>
      </c>
      <c r="F5" s="30">
        <f>tblRenda[[#Totals],[ABR]]-tblDespesas[[#Totals],[ABR]]</f>
        <v>3108</v>
      </c>
      <c r="G5" s="30">
        <f>tblRenda[[#Totals],[MAI]]-tblDespesas[[#Totals],[MAI]]</f>
        <v>4043</v>
      </c>
      <c r="H5" s="30">
        <f>tblRenda[[#Totals],[JUN]]-tblDespesas[[#Totals],[JUN]]</f>
        <v>3054</v>
      </c>
      <c r="I5" s="30">
        <f>tblRenda[[#Totals],[JUL]]-tblDespesas[[#Totals],[JUL]]</f>
        <v>3198</v>
      </c>
      <c r="J5" s="30">
        <f>tblRenda[[#Totals],[AGO]]-tblDespesas[[#Totals],[AGO]]</f>
        <v>3105</v>
      </c>
      <c r="K5" s="30">
        <f>tblRenda[[#Totals],[SET]]-tblDespesas[[#Totals],[SET]]</f>
        <v>3103</v>
      </c>
      <c r="L5" s="30">
        <f>tblRenda[[#Totals],[OUT]]-tblDespesas[[#Totals],[OUT]]</f>
        <v>3064</v>
      </c>
      <c r="M5" s="30">
        <f>tblRenda[[#Totals],[NOV]]-tblDespesas[[#Totals],[NOV]]</f>
        <v>3079</v>
      </c>
      <c r="N5" s="30">
        <f>tblRenda[[#Totals],[DEZ]]-tblDespesas[[#Totals],[DEZ]]</f>
        <v>4678</v>
      </c>
      <c r="O5" s="30">
        <f>tblRenda[[#Totals],[TOTAL NO ANO]]-tblDespesas[[#Totals],[TOTAL NO ANO]]</f>
        <v>39233</v>
      </c>
      <c r="P5" s="14"/>
    </row>
    <row r="6" spans="1:16" ht="21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21" customHeight="1" x14ac:dyDescent="0.2">
      <c r="A7" s="1"/>
      <c r="B7" s="18" t="s">
        <v>19</v>
      </c>
      <c r="C7" s="19" t="s">
        <v>2</v>
      </c>
      <c r="D7" s="17" t="s">
        <v>3</v>
      </c>
      <c r="E7" s="17" t="s">
        <v>14</v>
      </c>
      <c r="F7" s="17" t="s">
        <v>4</v>
      </c>
      <c r="G7" s="17" t="s">
        <v>5</v>
      </c>
      <c r="H7" s="17" t="s">
        <v>6</v>
      </c>
      <c r="I7" s="17" t="s">
        <v>7</v>
      </c>
      <c r="J7" s="17" t="s">
        <v>8</v>
      </c>
      <c r="K7" s="17" t="s">
        <v>9</v>
      </c>
      <c r="L7" s="17" t="s">
        <v>10</v>
      </c>
      <c r="M7" s="17" t="s">
        <v>11</v>
      </c>
      <c r="N7" s="17" t="s">
        <v>12</v>
      </c>
      <c r="O7" s="17" t="s">
        <v>17</v>
      </c>
      <c r="P7" s="17" t="s">
        <v>13</v>
      </c>
    </row>
    <row r="8" spans="1:16" s="9" customFormat="1" ht="21" customHeight="1" x14ac:dyDescent="0.2">
      <c r="A8" s="7"/>
      <c r="B8" s="12" t="s">
        <v>20</v>
      </c>
      <c r="C8" s="20">
        <v>4000</v>
      </c>
      <c r="D8" s="20">
        <v>4000</v>
      </c>
      <c r="E8" s="20">
        <v>4000</v>
      </c>
      <c r="F8" s="20">
        <v>4000</v>
      </c>
      <c r="G8" s="20">
        <v>4000</v>
      </c>
      <c r="H8" s="20">
        <v>4000</v>
      </c>
      <c r="I8" s="20">
        <v>4000</v>
      </c>
      <c r="J8" s="20">
        <v>4000</v>
      </c>
      <c r="K8" s="20">
        <v>4000</v>
      </c>
      <c r="L8" s="20">
        <v>4000</v>
      </c>
      <c r="M8" s="20">
        <v>4000</v>
      </c>
      <c r="N8" s="20">
        <v>4000</v>
      </c>
      <c r="O8" s="20">
        <f>SUM(tblRenda[[#This Row],[JAN]:[DEZ]])</f>
        <v>48000</v>
      </c>
      <c r="P8" s="21"/>
    </row>
    <row r="9" spans="1:16" s="8" customFormat="1" ht="21" customHeight="1" x14ac:dyDescent="0.2">
      <c r="B9" s="12" t="s">
        <v>23</v>
      </c>
      <c r="C9" s="20">
        <v>0</v>
      </c>
      <c r="D9" s="20">
        <v>0</v>
      </c>
      <c r="E9" s="20">
        <v>0</v>
      </c>
      <c r="F9" s="20">
        <v>0</v>
      </c>
      <c r="G9" s="20">
        <v>1500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f>SUM(tblRenda[[#This Row],[JAN]:[DEZ]])</f>
        <v>1500</v>
      </c>
      <c r="P9" s="21"/>
    </row>
    <row r="10" spans="1:16" s="8" customFormat="1" ht="21" customHeight="1" x14ac:dyDescent="0.2">
      <c r="B10" s="12" t="s">
        <v>24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/>
      <c r="N10" s="20">
        <v>1500</v>
      </c>
      <c r="O10" s="20">
        <f>SUM(tblRenda[[#This Row],[JAN]:[DEZ]])</f>
        <v>1500</v>
      </c>
      <c r="P10" s="21"/>
    </row>
    <row r="11" spans="1:16" s="8" customFormat="1" ht="21" customHeight="1" x14ac:dyDescent="0.2">
      <c r="B11" s="9" t="s">
        <v>26</v>
      </c>
      <c r="C11" s="20">
        <v>400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200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f>SUM(tblRenda[[#This Row],[JAN]:[DEZ]])</f>
        <v>600</v>
      </c>
      <c r="P11" s="21"/>
    </row>
    <row r="12" spans="1:16" s="9" customFormat="1" ht="21" customHeight="1" x14ac:dyDescent="0.2">
      <c r="A12" s="7"/>
      <c r="B12" s="9" t="s">
        <v>25</v>
      </c>
      <c r="C12" s="20">
        <v>500</v>
      </c>
      <c r="D12" s="20">
        <v>500</v>
      </c>
      <c r="E12" s="20">
        <v>500</v>
      </c>
      <c r="F12" s="20">
        <v>500</v>
      </c>
      <c r="G12" s="20">
        <v>500</v>
      </c>
      <c r="H12" s="20">
        <v>500</v>
      </c>
      <c r="I12" s="20">
        <v>500</v>
      </c>
      <c r="J12" s="20">
        <v>500</v>
      </c>
      <c r="K12" s="20">
        <v>500</v>
      </c>
      <c r="L12" s="20">
        <v>500</v>
      </c>
      <c r="M12" s="20">
        <v>500</v>
      </c>
      <c r="N12" s="20">
        <v>500</v>
      </c>
      <c r="O12" s="20">
        <f>SUM(tblRenda[[#This Row],[JAN]:[DEZ]])</f>
        <v>6000</v>
      </c>
      <c r="P12" s="21"/>
    </row>
    <row r="13" spans="1:16" ht="21" customHeight="1" x14ac:dyDescent="0.2">
      <c r="A13" s="1"/>
      <c r="B13" s="12" t="s">
        <v>49</v>
      </c>
      <c r="C13" s="23">
        <f>SUBTOTAL(109,tblRenda[JAN])</f>
        <v>4900</v>
      </c>
      <c r="D13" s="23">
        <f>SUBTOTAL(109,tblRenda[FEV])</f>
        <v>4500</v>
      </c>
      <c r="E13" s="23">
        <f>SUBTOTAL(109,tblRenda[MAR])</f>
        <v>4500</v>
      </c>
      <c r="F13" s="23">
        <f>SUBTOTAL(109,tblRenda[ABR])</f>
        <v>4500</v>
      </c>
      <c r="G13" s="23">
        <f>SUBTOTAL(109,tblRenda[MAI])</f>
        <v>6000</v>
      </c>
      <c r="H13" s="23">
        <f>SUBTOTAL(109,tblRenda[JUN])</f>
        <v>4500</v>
      </c>
      <c r="I13" s="23">
        <f>SUBTOTAL(109,tblRenda[JUL])</f>
        <v>4700</v>
      </c>
      <c r="J13" s="23">
        <f>SUBTOTAL(109,tblRenda[AGO])</f>
        <v>4500</v>
      </c>
      <c r="K13" s="23">
        <f>SUBTOTAL(109,tblRenda[SET])</f>
        <v>4500</v>
      </c>
      <c r="L13" s="23">
        <f>SUBTOTAL(109,tblRenda[OUT])</f>
        <v>4500</v>
      </c>
      <c r="M13" s="23">
        <f>SUBTOTAL(109,tblRenda[NOV])</f>
        <v>4500</v>
      </c>
      <c r="N13" s="23">
        <f>SUBTOTAL(109,tblRenda[DEZ])</f>
        <v>6000</v>
      </c>
      <c r="O13" s="23">
        <f>SUBTOTAL(109,tblRenda[TOTAL NO ANO])</f>
        <v>57600</v>
      </c>
      <c r="P13"/>
    </row>
    <row r="14" spans="1:16" ht="21" customHeight="1" x14ac:dyDescent="0.2">
      <c r="A14" s="1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 ht="21" customHeight="1" x14ac:dyDescent="0.2">
      <c r="A15" s="1"/>
      <c r="B15" s="18" t="s">
        <v>15</v>
      </c>
      <c r="C15" s="17" t="s">
        <v>2</v>
      </c>
      <c r="D15" s="17" t="s">
        <v>3</v>
      </c>
      <c r="E15" s="17" t="s">
        <v>14</v>
      </c>
      <c r="F15" s="17" t="s">
        <v>4</v>
      </c>
      <c r="G15" s="17" t="s">
        <v>5</v>
      </c>
      <c r="H15" s="17" t="s">
        <v>6</v>
      </c>
      <c r="I15" s="17" t="s">
        <v>7</v>
      </c>
      <c r="J15" s="17" t="s">
        <v>8</v>
      </c>
      <c r="K15" s="17" t="s">
        <v>9</v>
      </c>
      <c r="L15" s="17" t="s">
        <v>10</v>
      </c>
      <c r="M15" s="17" t="s">
        <v>11</v>
      </c>
      <c r="N15" s="17" t="s">
        <v>12</v>
      </c>
      <c r="O15" s="17" t="s">
        <v>17</v>
      </c>
      <c r="P15" s="17" t="s">
        <v>13</v>
      </c>
    </row>
    <row r="16" spans="1:16" ht="21" customHeight="1" x14ac:dyDescent="0.2">
      <c r="A16" s="1"/>
      <c r="B16" s="12" t="s">
        <v>27</v>
      </c>
      <c r="C16" s="20">
        <v>400</v>
      </c>
      <c r="D16" s="20">
        <v>400</v>
      </c>
      <c r="E16" s="20">
        <v>400</v>
      </c>
      <c r="F16" s="20">
        <v>400</v>
      </c>
      <c r="G16" s="20">
        <v>400</v>
      </c>
      <c r="H16" s="20">
        <v>400</v>
      </c>
      <c r="I16" s="20">
        <v>400</v>
      </c>
      <c r="J16" s="20">
        <v>400</v>
      </c>
      <c r="K16" s="20">
        <v>400</v>
      </c>
      <c r="L16" s="20">
        <v>400</v>
      </c>
      <c r="M16" s="20">
        <v>400</v>
      </c>
      <c r="N16" s="20">
        <v>400</v>
      </c>
      <c r="O16" s="20">
        <f>SUM(tblDespesas[[#This Row],[JAN]:[DEZ]])</f>
        <v>4800</v>
      </c>
      <c r="P16" s="15"/>
    </row>
    <row r="17" spans="1:16" ht="21" customHeight="1" x14ac:dyDescent="0.2">
      <c r="A17" s="1"/>
      <c r="B17" s="12" t="s">
        <v>28</v>
      </c>
      <c r="C17" s="20">
        <v>0</v>
      </c>
      <c r="D17" s="20">
        <v>700</v>
      </c>
      <c r="E17" s="20">
        <v>700</v>
      </c>
      <c r="F17" s="20">
        <v>700</v>
      </c>
      <c r="G17" s="20">
        <v>700</v>
      </c>
      <c r="H17" s="20">
        <v>700</v>
      </c>
      <c r="I17" s="20">
        <v>700</v>
      </c>
      <c r="J17" s="20">
        <v>700</v>
      </c>
      <c r="K17" s="20">
        <v>700</v>
      </c>
      <c r="L17" s="20">
        <v>700</v>
      </c>
      <c r="M17" s="20">
        <v>700</v>
      </c>
      <c r="N17" s="20">
        <v>700</v>
      </c>
      <c r="O17" s="20">
        <f>SUM(tblDespesas[[#This Row],[JAN]:[DEZ]])</f>
        <v>7700</v>
      </c>
      <c r="P17" s="15"/>
    </row>
    <row r="18" spans="1:16" ht="21" customHeight="1" x14ac:dyDescent="0.2">
      <c r="A18" s="1"/>
      <c r="B18" s="12" t="s">
        <v>29</v>
      </c>
      <c r="C18" s="20">
        <v>50</v>
      </c>
      <c r="D18" s="20">
        <v>50</v>
      </c>
      <c r="E18" s="20">
        <v>50</v>
      </c>
      <c r="F18" s="20">
        <v>50</v>
      </c>
      <c r="G18" s="20">
        <v>50</v>
      </c>
      <c r="H18" s="20">
        <v>50</v>
      </c>
      <c r="I18" s="20">
        <v>50</v>
      </c>
      <c r="J18" s="20">
        <v>50</v>
      </c>
      <c r="K18" s="20">
        <v>50</v>
      </c>
      <c r="L18" s="20">
        <v>50</v>
      </c>
      <c r="M18" s="20">
        <v>50</v>
      </c>
      <c r="N18" s="20">
        <v>50</v>
      </c>
      <c r="O18" s="20">
        <f>SUM(tblDespesas[[#This Row],[JAN]:[DEZ]])</f>
        <v>600</v>
      </c>
      <c r="P18" s="15"/>
    </row>
    <row r="19" spans="1:16" ht="21" customHeight="1" x14ac:dyDescent="0.2">
      <c r="A19" s="1"/>
      <c r="B19" s="12" t="s">
        <v>30</v>
      </c>
      <c r="C19" s="20">
        <v>72</v>
      </c>
      <c r="D19" s="20">
        <v>72</v>
      </c>
      <c r="E19" s="20">
        <v>72</v>
      </c>
      <c r="F19" s="20">
        <v>72</v>
      </c>
      <c r="G19" s="20">
        <v>72</v>
      </c>
      <c r="H19" s="20">
        <v>72</v>
      </c>
      <c r="I19" s="20">
        <v>72</v>
      </c>
      <c r="J19" s="20">
        <v>72</v>
      </c>
      <c r="K19" s="20">
        <v>72</v>
      </c>
      <c r="L19" s="20">
        <v>72</v>
      </c>
      <c r="M19" s="20">
        <v>72</v>
      </c>
      <c r="N19" s="20">
        <v>72</v>
      </c>
      <c r="O19" s="20">
        <f>SUM(tblDespesas[[#This Row],[JAN]:[DEZ]])</f>
        <v>864</v>
      </c>
      <c r="P19" s="15"/>
    </row>
    <row r="20" spans="1:16" ht="21" customHeight="1" x14ac:dyDescent="0.2">
      <c r="A20" s="1"/>
      <c r="B20" s="12" t="s">
        <v>31</v>
      </c>
      <c r="C20" s="20">
        <v>100</v>
      </c>
      <c r="D20" s="20">
        <v>100</v>
      </c>
      <c r="E20" s="20">
        <v>100</v>
      </c>
      <c r="F20" s="20">
        <v>100</v>
      </c>
      <c r="G20" s="20">
        <v>100</v>
      </c>
      <c r="H20" s="20">
        <v>100</v>
      </c>
      <c r="I20" s="20">
        <v>100</v>
      </c>
      <c r="J20" s="20">
        <v>100</v>
      </c>
      <c r="K20" s="20">
        <v>100</v>
      </c>
      <c r="L20" s="20">
        <v>100</v>
      </c>
      <c r="M20" s="20">
        <v>100</v>
      </c>
      <c r="N20" s="20">
        <v>100</v>
      </c>
      <c r="O20" s="20">
        <f>SUM(tblDespesas[[#This Row],[JAN]:[DEZ]])</f>
        <v>1200</v>
      </c>
      <c r="P20" s="15"/>
    </row>
    <row r="21" spans="1:16" ht="21" customHeight="1" x14ac:dyDescent="0.2">
      <c r="A21" s="1"/>
      <c r="B21" s="12" t="s">
        <v>32</v>
      </c>
      <c r="C21" s="20">
        <v>72</v>
      </c>
      <c r="D21" s="20">
        <v>70</v>
      </c>
      <c r="E21" s="20">
        <v>80</v>
      </c>
      <c r="F21" s="20">
        <v>70</v>
      </c>
      <c r="G21" s="20">
        <v>75</v>
      </c>
      <c r="H21" s="20">
        <v>80</v>
      </c>
      <c r="I21" s="20">
        <v>90</v>
      </c>
      <c r="J21" s="20">
        <v>73</v>
      </c>
      <c r="K21" s="20">
        <v>75</v>
      </c>
      <c r="L21" s="20">
        <v>70</v>
      </c>
      <c r="M21" s="20">
        <v>0</v>
      </c>
      <c r="N21" s="20">
        <v>0</v>
      </c>
      <c r="O21" s="20">
        <f>SUM(tblDespesas[[#This Row],[JAN]:[DEZ]])</f>
        <v>755</v>
      </c>
      <c r="P21" s="15"/>
    </row>
    <row r="22" spans="1:16" ht="21" customHeight="1" x14ac:dyDescent="0.2">
      <c r="A22" s="1"/>
      <c r="B22" s="28" t="s">
        <v>33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f>SUM(tblDespesas[[#This Row],[JAN]:[DEZ]])</f>
        <v>0</v>
      </c>
      <c r="P22" s="15"/>
    </row>
    <row r="23" spans="1:16" ht="21" customHeight="1" x14ac:dyDescent="0.2">
      <c r="A23" s="1"/>
      <c r="B23" s="28" t="s">
        <v>34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f>SUM(tblDespesas[[#This Row],[JAN]:[DEZ]])</f>
        <v>0</v>
      </c>
      <c r="P23" s="15"/>
    </row>
    <row r="24" spans="1:16" ht="21" customHeight="1" x14ac:dyDescent="0.2">
      <c r="A24" s="1"/>
      <c r="B24" s="28" t="s">
        <v>35</v>
      </c>
      <c r="C24" s="20">
        <v>60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f>SUM(tblDespesas[[#This Row],[JAN]:[DEZ]])</f>
        <v>60</v>
      </c>
      <c r="P24" s="15"/>
    </row>
    <row r="25" spans="1:16" ht="21" customHeight="1" x14ac:dyDescent="0.2">
      <c r="A25" s="1"/>
      <c r="B25" s="28" t="s">
        <v>36</v>
      </c>
      <c r="C25" s="20">
        <v>45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f>SUM(tblDespesas[[#This Row],[JAN]:[DEZ]])</f>
        <v>45</v>
      </c>
      <c r="P25" s="15"/>
    </row>
    <row r="26" spans="1:16" ht="21" customHeight="1" x14ac:dyDescent="0.2">
      <c r="A26" s="1"/>
      <c r="B26" s="28" t="s">
        <v>37</v>
      </c>
      <c r="C26" s="20">
        <v>155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f>SUM(tblDespesas[[#This Row],[JAN]:[DEZ]])</f>
        <v>155</v>
      </c>
      <c r="P26" s="15"/>
    </row>
    <row r="27" spans="1:16" ht="21" customHeight="1" x14ac:dyDescent="0.2">
      <c r="A27" s="1"/>
      <c r="B27" s="28" t="s">
        <v>38</v>
      </c>
      <c r="C27" s="20">
        <v>35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f>SUM(tblDespesas[[#This Row],[JAN]:[DEZ]])</f>
        <v>35</v>
      </c>
      <c r="P27" s="15"/>
    </row>
    <row r="28" spans="1:16" ht="21" customHeight="1" x14ac:dyDescent="0.2">
      <c r="A28" s="1"/>
      <c r="B28" s="28" t="s">
        <v>39</v>
      </c>
      <c r="C28" s="20">
        <v>50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f>SUM(tblDespesas[[#This Row],[JAN]:[DEZ]])</f>
        <v>50</v>
      </c>
      <c r="P28" s="15"/>
    </row>
    <row r="29" spans="1:16" ht="21" customHeight="1" x14ac:dyDescent="0.2">
      <c r="A29" s="1"/>
      <c r="B29" s="28" t="s">
        <v>40</v>
      </c>
      <c r="C29" s="20">
        <v>123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f>SUM(tblDespesas[[#This Row],[JAN]:[DEZ]])</f>
        <v>123</v>
      </c>
      <c r="P29" s="15"/>
    </row>
    <row r="30" spans="1:16" customFormat="1" ht="21" customHeight="1" x14ac:dyDescent="0.2">
      <c r="B30" s="28" t="s">
        <v>41</v>
      </c>
      <c r="C30" s="20">
        <v>550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f>SUM(tblDespesas[[#This Row],[JAN]:[DEZ]])</f>
        <v>550</v>
      </c>
      <c r="P30" s="15"/>
    </row>
    <row r="31" spans="1:16" customFormat="1" ht="21" customHeight="1" x14ac:dyDescent="0.2">
      <c r="B31" s="29" t="s">
        <v>42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f>SUM(tblDespesas[[#This Row],[JAN]:[DEZ]])</f>
        <v>0</v>
      </c>
      <c r="P31" s="15"/>
    </row>
    <row r="32" spans="1:16" customFormat="1" ht="21" customHeight="1" x14ac:dyDescent="0.2">
      <c r="B32" s="29" t="s">
        <v>43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f>SUM(tblDespesas[[#This Row],[JAN]:[DEZ]])</f>
        <v>0</v>
      </c>
      <c r="P32" s="15"/>
    </row>
    <row r="33" spans="1:16" customFormat="1" ht="21" customHeight="1" x14ac:dyDescent="0.2">
      <c r="B33" s="29" t="s">
        <v>44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f>SUM(tblDespesas[[#This Row],[JAN]:[DEZ]])</f>
        <v>0</v>
      </c>
      <c r="P33" s="15"/>
    </row>
    <row r="34" spans="1:16" customFormat="1" ht="21" customHeight="1" x14ac:dyDescent="0.2">
      <c r="B34" s="27" t="s">
        <v>45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f>SUM(tblDespesas[[#This Row],[JAN]:[DEZ]])</f>
        <v>0</v>
      </c>
      <c r="P34" s="15"/>
    </row>
    <row r="35" spans="1:16" customFormat="1" ht="21" customHeight="1" x14ac:dyDescent="0.2">
      <c r="B35" s="27" t="s">
        <v>46</v>
      </c>
      <c r="C35" s="20">
        <v>0</v>
      </c>
      <c r="D35" s="20">
        <v>0</v>
      </c>
      <c r="E35" s="20">
        <v>0</v>
      </c>
      <c r="F35" s="20">
        <v>0</v>
      </c>
      <c r="G35" s="20">
        <v>560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f>SUM(tblDespesas[[#This Row],[JAN]:[DEZ]])</f>
        <v>560</v>
      </c>
      <c r="P35" s="15"/>
    </row>
    <row r="36" spans="1:16" customFormat="1" ht="21" customHeight="1" x14ac:dyDescent="0.2">
      <c r="B36" s="27" t="s">
        <v>47</v>
      </c>
      <c r="C36" s="20">
        <v>50</v>
      </c>
      <c r="D36" s="20">
        <v>400</v>
      </c>
      <c r="E36" s="20">
        <v>130</v>
      </c>
      <c r="F36" s="20">
        <v>0</v>
      </c>
      <c r="G36" s="20">
        <v>0</v>
      </c>
      <c r="H36" s="20">
        <v>0</v>
      </c>
      <c r="I36" s="20">
        <v>90</v>
      </c>
      <c r="J36" s="20">
        <v>0</v>
      </c>
      <c r="K36" s="20">
        <v>0</v>
      </c>
      <c r="L36" s="20">
        <v>0</v>
      </c>
      <c r="M36" s="20">
        <v>99</v>
      </c>
      <c r="N36" s="20">
        <v>0</v>
      </c>
      <c r="O36" s="20">
        <f>SUM(tblDespesas[[#This Row],[JAN]:[DEZ]])</f>
        <v>769</v>
      </c>
      <c r="P36" s="15"/>
    </row>
    <row r="37" spans="1:16" ht="21" customHeight="1" x14ac:dyDescent="0.2">
      <c r="A37" s="1"/>
      <c r="B37" s="27" t="s">
        <v>48</v>
      </c>
      <c r="C37" s="20">
        <v>0</v>
      </c>
      <c r="D37" s="20">
        <v>13</v>
      </c>
      <c r="E37" s="20">
        <v>0</v>
      </c>
      <c r="F37" s="20">
        <v>0</v>
      </c>
      <c r="G37" s="20">
        <v>0</v>
      </c>
      <c r="H37" s="20">
        <v>44</v>
      </c>
      <c r="I37" s="20">
        <v>0</v>
      </c>
      <c r="J37" s="20">
        <v>0</v>
      </c>
      <c r="K37" s="20">
        <v>0</v>
      </c>
      <c r="L37" s="20">
        <v>44</v>
      </c>
      <c r="M37" s="20">
        <v>0</v>
      </c>
      <c r="N37" s="20">
        <v>0</v>
      </c>
      <c r="O37" s="20">
        <f>SUM(tblDespesas[[#This Row],[JAN]:[DEZ]])</f>
        <v>101</v>
      </c>
      <c r="P37" s="15"/>
    </row>
    <row r="38" spans="1:16" ht="21" customHeight="1" x14ac:dyDescent="0.2">
      <c r="B38" s="12" t="s">
        <v>16</v>
      </c>
      <c r="C38" s="24">
        <f>SUBTOTAL(109,tblDespesas[JAN])</f>
        <v>1762</v>
      </c>
      <c r="D38" s="24">
        <f>SUBTOTAL(109,tblDespesas[FEV])</f>
        <v>1805</v>
      </c>
      <c r="E38" s="24">
        <f>SUBTOTAL(109,tblDespesas[MAR])</f>
        <v>1532</v>
      </c>
      <c r="F38" s="24">
        <f>SUBTOTAL(109,tblDespesas[ABR])</f>
        <v>1392</v>
      </c>
      <c r="G38" s="24">
        <f>SUBTOTAL(109,tblDespesas[MAI])</f>
        <v>1957</v>
      </c>
      <c r="H38" s="24">
        <f>SUBTOTAL(109,tblDespesas[JUN])</f>
        <v>1446</v>
      </c>
      <c r="I38" s="24">
        <f>SUBTOTAL(109,tblDespesas[JUL])</f>
        <v>1502</v>
      </c>
      <c r="J38" s="24">
        <f>SUBTOTAL(109,tblDespesas[AGO])</f>
        <v>1395</v>
      </c>
      <c r="K38" s="24">
        <f>SUBTOTAL(109,tblDespesas[SET])</f>
        <v>1397</v>
      </c>
      <c r="L38" s="24">
        <f>SUBTOTAL(109,tblDespesas[OUT])</f>
        <v>1436</v>
      </c>
      <c r="M38" s="24">
        <f>SUBTOTAL(109,tblDespesas[NOV])</f>
        <v>1421</v>
      </c>
      <c r="N38" s="24">
        <f>SUBTOTAL(109,tblDespesas[DEZ])</f>
        <v>1322</v>
      </c>
      <c r="O38" s="24">
        <f>SUBTOTAL(109,tblDespesas[TOTAL NO ANO])</f>
        <v>18367</v>
      </c>
      <c r="P38" s="22"/>
    </row>
    <row r="39" spans="1:16" ht="21" customHeight="1" x14ac:dyDescent="0.2">
      <c r="A39" s="1"/>
      <c r="B39" s="18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</sheetData>
  <mergeCells count="1">
    <mergeCell ref="B14:P14"/>
  </mergeCells>
  <printOptions horizontalCentered="1"/>
  <pageMargins left="0.25" right="0.25" top="0.75" bottom="0.75" header="0.3" footer="0.3"/>
  <pageSetup paperSize="9" fitToHeight="0" orientation="landscape" r:id="rId1"/>
  <headerFooter differentFirst="1">
    <oddFooter>Página &amp;P de &amp;N</oddFooter>
  </headerFooter>
  <drawing r:id="rId2"/>
  <tableParts count="3">
    <tablePart r:id="rId3"/>
    <tablePart r:id="rId4"/>
    <tablePart r:id="rId5"/>
  </tableParts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high="1">
          <x14:colorSeries theme="5"/>
          <x14:colorNegative rgb="FFD00000"/>
          <x14:colorAxis rgb="FF000000"/>
          <x14:colorMarkers rgb="FFD00000"/>
          <x14:colorFirst rgb="FFD00000"/>
          <x14:colorLast rgb="FFD00000"/>
          <x14:colorHigh rgb="FFFF0000"/>
          <x14:colorLow rgb="FFD00000"/>
          <x14:sparklines>
            <x14:sparkline>
              <xm:f>'Orçamento familiar'!C38:N38</xm:f>
              <xm:sqref>P38</xm:sqref>
            </x14:sparkline>
          </x14:sparklines>
        </x14:sparklineGroup>
        <x14:sparklineGroup type="column" displayEmptyCellsAs="gap" high="1">
          <x14:colorSeries theme="5"/>
          <x14:colorNegative rgb="FFD00000"/>
          <x14:colorAxis rgb="FF000000"/>
          <x14:colorMarkers rgb="FFD00000"/>
          <x14:colorFirst rgb="FFD00000"/>
          <x14:colorLast rgb="FFD00000"/>
          <x14:colorHigh rgb="FFFF0000"/>
          <x14:colorLow rgb="FFD00000"/>
          <x14:sparklines>
            <x14:sparkline>
              <xm:f>'Orçamento familiar'!C5:N5</xm:f>
              <xm:sqref>P5</xm:sqref>
            </x14:sparkline>
          </x14:sparklines>
        </x14:sparklineGroup>
        <x14:sparklineGroup displayEmptyCellsAs="gap" markers="1" high="1" low="1" negative="1">
          <x14:colorSeries theme="5" tint="0.39997558519241921"/>
          <x14:colorNegative theme="0" tint="-0.499984740745262"/>
          <x14:colorAxis rgb="FF000000"/>
          <x14:colorMarkers theme="5"/>
          <x14:colorFirst rgb="FFD00000"/>
          <x14:colorLast rgb="FFD00000"/>
          <x14:colorHigh theme="7"/>
          <x14:colorLow rgb="FFD00000"/>
          <x14:sparklines>
            <x14:sparkline>
              <xm:f>'Orçamento familiar'!C8:N8</xm:f>
              <xm:sqref>P8</xm:sqref>
            </x14:sparkline>
            <x14:sparkline>
              <xm:f>'Orçamento familiar'!C9:N9</xm:f>
              <xm:sqref>P9</xm:sqref>
            </x14:sparkline>
            <x14:sparkline>
              <xm:f>'Orçamento familiar'!C10:N10</xm:f>
              <xm:sqref>P10</xm:sqref>
            </x14:sparkline>
            <x14:sparkline>
              <xm:f>'Orçamento familiar'!C11:N11</xm:f>
              <xm:sqref>P11</xm:sqref>
            </x14:sparkline>
            <x14:sparkline>
              <xm:f>'Orçamento familiar'!C12:N12</xm:f>
              <xm:sqref>P12</xm:sqref>
            </x14:sparkline>
          </x14:sparklines>
        </x14:sparklineGroup>
        <x14:sparklineGroup displayEmptyCellsAs="gap" markers="1" high="1" low="1" negative="1">
          <x14:colorSeries theme="5" tint="0.39997558519241921"/>
          <x14:colorNegative theme="0" tint="-0.499984740745262"/>
          <x14:colorAxis rgb="FF000000"/>
          <x14:colorMarkers theme="5"/>
          <x14:colorFirst rgb="FFD00000"/>
          <x14:colorLast rgb="FFD00000"/>
          <x14:colorHigh theme="5"/>
          <x14:colorLow rgb="FFFF0000"/>
          <x14:sparklines>
            <x14:sparkline>
              <xm:f>'Orçamento familiar'!C16:N16</xm:f>
              <xm:sqref>P16</xm:sqref>
            </x14:sparkline>
            <x14:sparkline>
              <xm:f>'Orçamento familiar'!C17:N17</xm:f>
              <xm:sqref>P17</xm:sqref>
            </x14:sparkline>
            <x14:sparkline>
              <xm:f>'Orçamento familiar'!C18:N18</xm:f>
              <xm:sqref>P18</xm:sqref>
            </x14:sparkline>
            <x14:sparkline>
              <xm:f>'Orçamento familiar'!C19:N19</xm:f>
              <xm:sqref>P19</xm:sqref>
            </x14:sparkline>
            <x14:sparkline>
              <xm:f>'Orçamento familiar'!C20:N20</xm:f>
              <xm:sqref>P20</xm:sqref>
            </x14:sparkline>
            <x14:sparkline>
              <xm:f>'Orçamento familiar'!C21:N21</xm:f>
              <xm:sqref>P21</xm:sqref>
            </x14:sparkline>
            <x14:sparkline>
              <xm:f>'Orçamento familiar'!C22:N22</xm:f>
              <xm:sqref>P22</xm:sqref>
            </x14:sparkline>
            <x14:sparkline>
              <xm:f>'Orçamento familiar'!C23:N23</xm:f>
              <xm:sqref>P23</xm:sqref>
            </x14:sparkline>
            <x14:sparkline>
              <xm:f>'Orçamento familiar'!C24:N24</xm:f>
              <xm:sqref>P24</xm:sqref>
            </x14:sparkline>
            <x14:sparkline>
              <xm:f>'Orçamento familiar'!C25:N25</xm:f>
              <xm:sqref>P25</xm:sqref>
            </x14:sparkline>
            <x14:sparkline>
              <xm:f>'Orçamento familiar'!C26:N26</xm:f>
              <xm:sqref>P26</xm:sqref>
            </x14:sparkline>
            <x14:sparkline>
              <xm:f>'Orçamento familiar'!C27:N27</xm:f>
              <xm:sqref>P27</xm:sqref>
            </x14:sparkline>
            <x14:sparkline>
              <xm:f>'Orçamento familiar'!C28:N28</xm:f>
              <xm:sqref>P28</xm:sqref>
            </x14:sparkline>
            <x14:sparkline>
              <xm:f>'Orçamento familiar'!C29:N29</xm:f>
              <xm:sqref>P29</xm:sqref>
            </x14:sparkline>
            <x14:sparkline>
              <xm:f>'Orçamento familiar'!C30:N30</xm:f>
              <xm:sqref>P30</xm:sqref>
            </x14:sparkline>
            <x14:sparkline>
              <xm:f>'Orçamento familiar'!C31:N31</xm:f>
              <xm:sqref>P31</xm:sqref>
            </x14:sparkline>
            <x14:sparkline>
              <xm:f>'Orçamento familiar'!C32:N32</xm:f>
              <xm:sqref>P32</xm:sqref>
            </x14:sparkline>
            <x14:sparkline>
              <xm:f>'Orçamento familiar'!C33:N33</xm:f>
              <xm:sqref>P33</xm:sqref>
            </x14:sparkline>
            <x14:sparkline>
              <xm:f>'Orçamento familiar'!C34:N34</xm:f>
              <xm:sqref>P34</xm:sqref>
            </x14:sparkline>
            <x14:sparkline>
              <xm:f>'Orçamento familiar'!C35:N35</xm:f>
              <xm:sqref>P35</xm:sqref>
            </x14:sparkline>
            <x14:sparkline>
              <xm:f>'Orçamento familiar'!C36:N36</xm:f>
              <xm:sqref>P36</xm:sqref>
            </x14:sparkline>
            <x14:sparkline>
              <xm:f>'Orçamento familiar'!C37:N37</xm:f>
              <xm:sqref>P37</xm:sqref>
            </x14:sparkline>
          </x14:sparklines>
        </x14:sparklineGroup>
        <x14:sparklineGroup type="column" displayEmptyCellsAs="gap" high="1">
          <x14:colorSeries theme="5"/>
          <x14:colorNegative rgb="FFD00000"/>
          <x14:colorAxis rgb="FF000000"/>
          <x14:colorMarkers rgb="FFD00000"/>
          <x14:colorFirst rgb="FFD00000"/>
          <x14:colorLast rgb="FFD00000"/>
          <x14:colorHigh rgb="FFFF0000"/>
          <x14:colorLow rgb="FFD00000"/>
          <x14:sparklines>
            <x14:sparkline>
              <xm:f>'Orçamento familiar'!C13:N13</xm:f>
              <xm:sqref>P13</xm:sqref>
            </x14:sparkline>
          </x14:sparklines>
        </x14:sparklineGroup>
      </x14:sparklineGroup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25E1ED9-A64D-4557-A31C-3D71608F23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Orçamento familiar</vt:lpstr>
      <vt:lpstr>AnoOrçamento</vt:lpstr>
      <vt:lpstr>'Orçamento familiar'!Imprimir_Títulos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dcterms:created xsi:type="dcterms:W3CDTF">2016-05-18T16:39:06Z</dcterms:created>
  <dcterms:modified xsi:type="dcterms:W3CDTF">2016-05-18T17:25:03Z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TC029300579991</vt:lpwstr>
  </property>
</Properties>
</file>