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Provisions" sheetId="1" r:id="rId1"/>
    <sheet name="Calculator" sheetId="3" r:id="rId2"/>
    <sheet name="Annx" sheetId="2" r:id="rId3"/>
  </sheets>
  <definedNames>
    <definedName name="_xlnm.Print_Area" localSheetId="2">Annx!$A$1:$I$18</definedName>
    <definedName name="_xlnm.Print_Area" localSheetId="1">Calculator!$A$1:$E$47</definedName>
    <definedName name="_xlnm.Print_Area" localSheetId="0">Provisions!$A$1:$S$7</definedName>
  </definedNames>
  <calcPr calcId="144525"/>
</workbook>
</file>

<file path=xl/calcChain.xml><?xml version="1.0" encoding="utf-8"?>
<calcChain xmlns="http://schemas.openxmlformats.org/spreadsheetml/2006/main">
  <c r="D31" i="3" l="1"/>
  <c r="D10" i="2" l="1"/>
  <c r="D9" i="2"/>
  <c r="D8" i="2"/>
  <c r="D7" i="2"/>
  <c r="D15" i="3"/>
  <c r="D23" i="3"/>
  <c r="C9" i="2" l="1"/>
  <c r="C7" i="2"/>
  <c r="C10" i="2"/>
  <c r="C8" i="2"/>
  <c r="D25" i="3"/>
  <c r="D36" i="3" s="1"/>
  <c r="E7" i="2"/>
  <c r="E8" i="2" s="1"/>
  <c r="E9" i="2" s="1"/>
  <c r="E10" i="2" s="1"/>
  <c r="D37" i="3" l="1"/>
  <c r="F7" i="2"/>
  <c r="F9" i="2"/>
  <c r="F10" i="2"/>
  <c r="G10" i="2" s="1"/>
  <c r="F8" i="2"/>
  <c r="H10" i="2" l="1"/>
  <c r="G7" i="2"/>
  <c r="H7" i="2" s="1"/>
  <c r="G8" i="2"/>
  <c r="H8" i="2" s="1"/>
  <c r="G9" i="2"/>
  <c r="H9" i="2" s="1"/>
  <c r="H11" i="2" l="1"/>
  <c r="D38" i="3" l="1"/>
  <c r="D40" i="3" s="1"/>
  <c r="B5" i="1"/>
</calcChain>
</file>

<file path=xl/sharedStrings.xml><?xml version="1.0" encoding="utf-8"?>
<sst xmlns="http://schemas.openxmlformats.org/spreadsheetml/2006/main" count="75" uniqueCount="66">
  <si>
    <t>S.No</t>
  </si>
  <si>
    <t>Section</t>
  </si>
  <si>
    <t>Particulars</t>
  </si>
  <si>
    <t>234A</t>
  </si>
  <si>
    <t>234B</t>
  </si>
  <si>
    <t>234C</t>
  </si>
  <si>
    <t>Provision</t>
  </si>
  <si>
    <t>Remarks</t>
  </si>
  <si>
    <t>Due by</t>
  </si>
  <si>
    <t>15th June</t>
  </si>
  <si>
    <t>15th Sep</t>
  </si>
  <si>
    <t>15th Dec</t>
  </si>
  <si>
    <t>15th Mar</t>
  </si>
  <si>
    <t>Amount of Advance Tax Due</t>
  </si>
  <si>
    <t>Amount of Advance Tax paid till date</t>
  </si>
  <si>
    <t>Quarterly Short fall</t>
  </si>
  <si>
    <t>Default in months</t>
  </si>
  <si>
    <t>Interest payable @ 1% p.m</t>
  </si>
  <si>
    <t>Cumulative Advance Tax paid till date</t>
  </si>
  <si>
    <t>Total</t>
  </si>
  <si>
    <t>TAX PAYABLE</t>
  </si>
  <si>
    <t>Balance Tax Payable</t>
  </si>
  <si>
    <t>Total Advance Tax Paid</t>
  </si>
  <si>
    <t>Interest u/s 234A</t>
  </si>
  <si>
    <t>Interest u/s 234B</t>
  </si>
  <si>
    <t>Self Assessment Tax Paid (if applicable)</t>
  </si>
  <si>
    <t xml:space="preserve">           Relief u/s 90,90A or 91</t>
  </si>
  <si>
    <t xml:space="preserve">           MAT/AMT Credit</t>
  </si>
  <si>
    <t xml:space="preserve">          TDS\TCS</t>
  </si>
  <si>
    <t>Less: Prepaid Taxes</t>
  </si>
  <si>
    <t>Advance Tax Paid:</t>
  </si>
  <si>
    <t>Up To 15/06/2017 (1st Installment)</t>
  </si>
  <si>
    <t>16/12/2017 To 15/03/2018 (4th Installment)</t>
  </si>
  <si>
    <t>16/06/2017 To 15/09/2017 (2nd Installment)</t>
  </si>
  <si>
    <t>16/09/2017 To 15/12/2017 (3rd Installment)</t>
  </si>
  <si>
    <t>Due date for Filing of Return</t>
  </si>
  <si>
    <t>After Due Date</t>
  </si>
  <si>
    <t>Balance Tax Payable before Advance Tax</t>
  </si>
  <si>
    <t>Before Due Date (i.e.31st Aug or 30th Sep)</t>
  </si>
  <si>
    <t>Amount</t>
  </si>
  <si>
    <t>Type of Assessee</t>
  </si>
  <si>
    <t>Company</t>
  </si>
  <si>
    <t>Tax</t>
  </si>
  <si>
    <t>Flora's</t>
  </si>
  <si>
    <t>Person (other than Company) liable for audit</t>
  </si>
  <si>
    <t>Person (other than Company) not liable for audit</t>
  </si>
  <si>
    <t>44AD &amp; 44ADA applicable assessees</t>
  </si>
  <si>
    <t>Total Interest Payable</t>
  </si>
  <si>
    <t>After 16/03/2018</t>
  </si>
  <si>
    <t>(Select Dropdown)</t>
  </si>
  <si>
    <t>(Enter Value)</t>
  </si>
  <si>
    <r>
      <t xml:space="preserve">Prepared By: </t>
    </r>
    <r>
      <rPr>
        <b/>
        <sz val="11"/>
        <color theme="1"/>
        <rFont val="Cambria"/>
        <family val="1"/>
        <scheme val="major"/>
      </rPr>
      <t>CA Praveen Kumar</t>
    </r>
  </si>
  <si>
    <t>(dd-mm-yyyy)</t>
  </si>
  <si>
    <t>In simple words, interest @ 1% per month is payable on the amount of income tax paid after the due date for filing of the return.</t>
  </si>
  <si>
    <r>
      <t>An assessee who is liable to pay advance tax has failed to pay such tax or where the advance tax paid by such assessee is less than 90% of the assessed tax, the assessee shall be liable to pay simple interest at the rate of 1% for every month or part of a month for period from the "</t>
    </r>
    <r>
      <rPr>
        <b/>
        <sz val="11"/>
        <color theme="1"/>
        <rFont val="Calibri"/>
        <family val="2"/>
        <scheme val="minor"/>
      </rPr>
      <t>date after the end of the financial year (01st Apr) to the date on which return has filed"</t>
    </r>
    <r>
      <rPr>
        <sz val="11"/>
        <color theme="1"/>
        <rFont val="Calibri"/>
        <family val="2"/>
        <scheme val="minor"/>
      </rPr>
      <t xml:space="preserve"> on the amount of shortfall in the amount of advance tax paid.</t>
    </r>
  </si>
  <si>
    <t>In simple words, interest @ 1% per month is payable on the amount of income tax paid after the end of the financial year to the date on which return has been filed.</t>
  </si>
  <si>
    <r>
      <t xml:space="preserve">Where the return of income for any assessment year is furnished after the due date or is not furnished, the assessee shall be liable to pay simple interest at the rate of 1% for every month or part of a month for the period commencing on the </t>
    </r>
    <r>
      <rPr>
        <b/>
        <sz val="11"/>
        <color theme="1"/>
        <rFont val="Calibri"/>
        <family val="2"/>
        <scheme val="minor"/>
      </rPr>
      <t>"date immediately following the due date upto the date of furnishing the return"</t>
    </r>
    <r>
      <rPr>
        <sz val="11"/>
        <color theme="1"/>
        <rFont val="Calibri"/>
        <family val="2"/>
        <scheme val="minor"/>
      </rPr>
      <t xml:space="preserve"> on the amount of shortfall in total income tax payable by the assessee.</t>
    </r>
  </si>
  <si>
    <r>
      <t xml:space="preserve">An assessee, (other than an assessee who declares profits and gains in accordance with the provisions of sub-section (1) of section 44AD or sub-section (1) of section 44ADA, as the case may be) who is liable to pay advance tax under section 208 has failed to pay such tax or the advance tax paid by such assessee on its current income </t>
    </r>
    <r>
      <rPr>
        <b/>
        <sz val="11"/>
        <color theme="1"/>
        <rFont val="Calibri"/>
        <family val="2"/>
        <scheme val="minor"/>
      </rPr>
      <t>"on or before the 15th day of June is less than 15% of the tax due on the returned income"</t>
    </r>
    <r>
      <rPr>
        <sz val="11"/>
        <color theme="1"/>
        <rFont val="Calibri"/>
        <family val="2"/>
        <scheme val="minor"/>
      </rPr>
      <t xml:space="preserve"> or the amount of such advance tax paid </t>
    </r>
    <r>
      <rPr>
        <b/>
        <sz val="11"/>
        <color theme="1"/>
        <rFont val="Calibri"/>
        <family val="2"/>
        <scheme val="minor"/>
      </rPr>
      <t>"on or before the 15th day of September is less than 45% of the tax due on the returned income"</t>
    </r>
    <r>
      <rPr>
        <sz val="11"/>
        <color theme="1"/>
        <rFont val="Calibri"/>
        <family val="2"/>
        <scheme val="minor"/>
      </rPr>
      <t xml:space="preserve"> or the amount of such advance tax paid </t>
    </r>
    <r>
      <rPr>
        <b/>
        <sz val="11"/>
        <color theme="1"/>
        <rFont val="Calibri"/>
        <family val="2"/>
        <scheme val="minor"/>
      </rPr>
      <t>"on or before the 15th day of December is less than 75% of the tax due on the returned income"</t>
    </r>
    <r>
      <rPr>
        <sz val="11"/>
        <color theme="1"/>
        <rFont val="Calibri"/>
        <family val="2"/>
        <scheme val="minor"/>
      </rPr>
      <t xml:space="preserve">, then, the assessee shall be liable to pay simple interest at the rate of 1% per month for a period of 3 months on the amount of the shortfall from 15% or 45% or 75%, as the case may be, of the tax due on the returned income;
the advance tax paid by the assessee on the current income </t>
    </r>
    <r>
      <rPr>
        <b/>
        <sz val="11"/>
        <color theme="1"/>
        <rFont val="Calibri"/>
        <family val="2"/>
        <scheme val="minor"/>
      </rPr>
      <t>"on or before the 15th day of March is less than the tax due on the returned income"</t>
    </r>
    <r>
      <rPr>
        <sz val="11"/>
        <color theme="1"/>
        <rFont val="Calibri"/>
        <family val="2"/>
        <scheme val="minor"/>
      </rPr>
      <t>, then, the assessee shall be liable to pay simple interest at the rate of 1% on the amount of the shortfall from the tax due on the returned income.</t>
    </r>
  </si>
  <si>
    <r>
      <t xml:space="preserve">Provided that if the advance tax paid by the assessee on the current income, on or before the </t>
    </r>
    <r>
      <rPr>
        <b/>
        <sz val="11"/>
        <color theme="1"/>
        <rFont val="Calibri"/>
        <family val="2"/>
        <scheme val="minor"/>
      </rPr>
      <t>15th day of June or the 15th day of September, is not less than 12% or 36% of tax due on the returned income</t>
    </r>
    <r>
      <rPr>
        <sz val="11"/>
        <color theme="1"/>
        <rFont val="Calibri"/>
        <family val="2"/>
        <scheme val="minor"/>
      </rPr>
      <t>, as the case may be, then the assessee shall not be liable to pay any interest on the amount of the shortfall on those dates.</t>
    </r>
  </si>
  <si>
    <r>
      <t xml:space="preserve">Interest u/s 234C </t>
    </r>
    <r>
      <rPr>
        <b/>
        <sz val="11"/>
        <color theme="1"/>
        <rFont val="Calibri"/>
        <family val="2"/>
        <scheme val="minor"/>
      </rPr>
      <t>(Refer Annx)</t>
    </r>
  </si>
  <si>
    <t>For any queries contact us on "taxflora37@gmail.com".</t>
  </si>
  <si>
    <r>
      <t xml:space="preserve">Date: </t>
    </r>
    <r>
      <rPr>
        <sz val="11"/>
        <color theme="1"/>
        <rFont val="Cambria"/>
        <family val="1"/>
        <scheme val="major"/>
      </rPr>
      <t>05-08-2018</t>
    </r>
  </si>
  <si>
    <t>Interest Payable</t>
  </si>
  <si>
    <t xml:space="preserve"> 234A, 234B &amp; 234C Interest Calculator</t>
  </si>
  <si>
    <t>Annexure to 234C Interest</t>
  </si>
  <si>
    <t>Actual Return Filed 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</si>
</sst>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7" x14ac:knownFonts="1">
    <font>
      <sz val="11"/>
      <color theme="1"/>
      <name val="Calibri"/>
      <family val="2"/>
      <scheme val="minor"/>
    </font>
    <font>
      <sz val="11"/>
      <color theme="1"/>
      <name val="Calibri"/>
      <family val="2"/>
      <scheme val="minor"/>
    </font>
    <font>
      <sz val="11"/>
      <color theme="1"/>
      <name val="Cambria"/>
      <family val="1"/>
      <scheme val="major"/>
    </font>
    <font>
      <b/>
      <sz val="11"/>
      <color theme="1"/>
      <name val="Cambria"/>
      <family val="1"/>
      <scheme val="major"/>
    </font>
    <font>
      <b/>
      <sz val="15"/>
      <color theme="0"/>
      <name val="Cambria"/>
      <family val="1"/>
      <scheme val="major"/>
    </font>
    <font>
      <b/>
      <sz val="11"/>
      <color theme="0"/>
      <name val="Calibri"/>
      <family val="2"/>
      <scheme val="minor"/>
    </font>
    <font>
      <b/>
      <sz val="11"/>
      <color theme="1"/>
      <name val="Calibri"/>
      <family val="2"/>
      <scheme val="minor"/>
    </font>
    <font>
      <b/>
      <sz val="15"/>
      <color theme="1"/>
      <name val="Cambria"/>
      <family val="1"/>
      <scheme val="major"/>
    </font>
    <font>
      <b/>
      <sz val="15"/>
      <color theme="0"/>
      <name val="Calibri"/>
      <family val="2"/>
      <scheme val="minor"/>
    </font>
    <font>
      <b/>
      <sz val="15"/>
      <color theme="1"/>
      <name val="Calibri"/>
      <family val="2"/>
      <scheme val="minor"/>
    </font>
    <font>
      <b/>
      <sz val="11"/>
      <name val="Calibri"/>
      <family val="2"/>
      <scheme val="minor"/>
    </font>
    <font>
      <sz val="11"/>
      <name val="Calibri"/>
      <family val="2"/>
      <scheme val="minor"/>
    </font>
    <font>
      <sz val="8"/>
      <color theme="1"/>
      <name val="Cambria"/>
      <family val="1"/>
      <scheme val="major"/>
    </font>
    <font>
      <sz val="9"/>
      <color theme="1"/>
      <name val="Cambria"/>
      <family val="1"/>
      <scheme val="major"/>
    </font>
    <font>
      <b/>
      <i/>
      <sz val="11"/>
      <color theme="1"/>
      <name val="Calibri"/>
      <family val="2"/>
      <scheme val="minor"/>
    </font>
    <font>
      <sz val="9"/>
      <color theme="1"/>
      <name val="Calibri"/>
      <family val="2"/>
      <scheme val="minor"/>
    </font>
    <font>
      <sz val="9"/>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tint="-4.9989318521683403E-2"/>
        <bgColor indexed="64"/>
      </patternFill>
    </fill>
    <fill>
      <patternFill patternType="solid">
        <fgColor rgb="FF00B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75">
    <xf numFmtId="0" fontId="0" fillId="0" borderId="0" xfId="0"/>
    <xf numFmtId="0" fontId="4" fillId="2" borderId="6" xfId="0" applyFont="1" applyFill="1" applyBorder="1"/>
    <xf numFmtId="0" fontId="7" fillId="3" borderId="7" xfId="0" applyFont="1" applyFill="1" applyBorder="1"/>
    <xf numFmtId="0" fontId="5" fillId="4" borderId="2" xfId="0" applyFont="1" applyFill="1" applyBorder="1" applyAlignment="1" applyProtection="1">
      <alignment horizontal="center"/>
    </xf>
    <xf numFmtId="0" fontId="5" fillId="0" borderId="0" xfId="0" applyFont="1" applyFill="1" applyBorder="1" applyAlignment="1" applyProtection="1"/>
    <xf numFmtId="0" fontId="0" fillId="0" borderId="0" xfId="0" applyFont="1"/>
    <xf numFmtId="0" fontId="6" fillId="0" borderId="0" xfId="0" applyFont="1"/>
    <xf numFmtId="164" fontId="0" fillId="0" borderId="1" xfId="1" applyNumberFormat="1" applyFont="1" applyBorder="1"/>
    <xf numFmtId="0" fontId="0" fillId="0" borderId="9" xfId="0" applyFont="1" applyBorder="1"/>
    <xf numFmtId="164" fontId="0" fillId="0" borderId="10" xfId="1" applyNumberFormat="1" applyFont="1" applyBorder="1"/>
    <xf numFmtId="0" fontId="0" fillId="0" borderId="6" xfId="0" applyFont="1" applyBorder="1"/>
    <xf numFmtId="0" fontId="0" fillId="0" borderId="11" xfId="0" applyFont="1" applyBorder="1"/>
    <xf numFmtId="0" fontId="6" fillId="0" borderId="11" xfId="0" applyFont="1" applyBorder="1"/>
    <xf numFmtId="164" fontId="6" fillId="0" borderId="12" xfId="1" applyNumberFormat="1" applyFont="1" applyBorder="1"/>
    <xf numFmtId="0" fontId="5" fillId="4" borderId="13"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5" fillId="4" borderId="4" xfId="0" applyFont="1" applyFill="1" applyBorder="1" applyAlignment="1" applyProtection="1">
      <alignment horizontal="center"/>
    </xf>
    <xf numFmtId="0" fontId="4" fillId="2" borderId="6" xfId="0" applyFont="1" applyFill="1" applyBorder="1" applyProtection="1"/>
    <xf numFmtId="0" fontId="7" fillId="3" borderId="7" xfId="0" applyFont="1" applyFill="1" applyBorder="1" applyProtection="1"/>
    <xf numFmtId="0" fontId="0" fillId="0" borderId="0" xfId="0" applyFont="1" applyProtection="1"/>
    <xf numFmtId="0" fontId="8" fillId="0" borderId="0" xfId="0" applyFont="1" applyFill="1" applyBorder="1" applyProtection="1"/>
    <xf numFmtId="0" fontId="9" fillId="0" borderId="0" xfId="0" applyFont="1" applyFill="1" applyBorder="1" applyProtection="1"/>
    <xf numFmtId="0" fontId="0" fillId="0" borderId="0" xfId="0" applyFont="1" applyFill="1" applyProtection="1"/>
    <xf numFmtId="14" fontId="0" fillId="0" borderId="0" xfId="0" applyNumberFormat="1" applyFont="1" applyProtection="1"/>
    <xf numFmtId="0" fontId="5" fillId="0" borderId="0"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10" fillId="0" borderId="16" xfId="0" applyFont="1" applyFill="1" applyBorder="1" applyAlignment="1" applyProtection="1">
      <alignment horizontal="center" vertical="center" wrapText="1"/>
    </xf>
    <xf numFmtId="0" fontId="11" fillId="0" borderId="5" xfId="0" applyFont="1" applyBorder="1" applyProtection="1"/>
    <xf numFmtId="0" fontId="10" fillId="0" borderId="5" xfId="0" applyFont="1" applyFill="1" applyBorder="1" applyAlignment="1" applyProtection="1">
      <alignment horizontal="center" vertical="center" wrapText="1"/>
    </xf>
    <xf numFmtId="0" fontId="12" fillId="0" borderId="0" xfId="0" applyFont="1" applyAlignment="1" applyProtection="1">
      <alignment wrapText="1"/>
    </xf>
    <xf numFmtId="0" fontId="0" fillId="0" borderId="5" xfId="0" applyFont="1" applyFill="1" applyBorder="1" applyAlignment="1" applyProtection="1">
      <alignment vertical="center"/>
    </xf>
    <xf numFmtId="0" fontId="0" fillId="0" borderId="5" xfId="0" applyFont="1" applyFill="1" applyBorder="1" applyProtection="1"/>
    <xf numFmtId="164" fontId="11" fillId="0" borderId="5" xfId="1" applyNumberFormat="1" applyFont="1" applyFill="1" applyBorder="1" applyProtection="1"/>
    <xf numFmtId="0" fontId="6" fillId="0" borderId="5" xfId="0" applyFont="1" applyFill="1" applyBorder="1" applyProtection="1"/>
    <xf numFmtId="164" fontId="0" fillId="0" borderId="0" xfId="0" applyNumberFormat="1" applyFont="1" applyProtection="1"/>
    <xf numFmtId="15" fontId="11" fillId="0" borderId="5" xfId="1" applyNumberFormat="1" applyFont="1" applyFill="1" applyBorder="1" applyProtection="1"/>
    <xf numFmtId="15" fontId="11" fillId="0" borderId="5" xfId="0" applyNumberFormat="1" applyFont="1" applyFill="1" applyBorder="1" applyProtection="1"/>
    <xf numFmtId="164" fontId="11" fillId="0" borderId="5" xfId="0" applyNumberFormat="1" applyFont="1" applyFill="1" applyBorder="1" applyProtection="1"/>
    <xf numFmtId="0" fontId="0" fillId="0" borderId="17" xfId="0" applyFont="1" applyFill="1" applyBorder="1" applyProtection="1"/>
    <xf numFmtId="164" fontId="11" fillId="0" borderId="17" xfId="0" applyNumberFormat="1" applyFont="1" applyFill="1" applyBorder="1" applyProtection="1"/>
    <xf numFmtId="0" fontId="10" fillId="0" borderId="4" xfId="0" applyFont="1" applyFill="1" applyBorder="1" applyProtection="1"/>
    <xf numFmtId="164" fontId="10" fillId="0" borderId="3" xfId="0" applyNumberFormat="1" applyFont="1" applyFill="1" applyBorder="1" applyProtection="1"/>
    <xf numFmtId="0" fontId="2" fillId="0" borderId="0" xfId="0" applyFont="1" applyProtection="1">
      <protection locked="0"/>
    </xf>
    <xf numFmtId="0" fontId="3" fillId="0" borderId="0" xfId="0" applyFont="1" applyProtection="1">
      <protection locked="0"/>
    </xf>
    <xf numFmtId="164" fontId="11" fillId="0" borderId="17" xfId="1" applyNumberFormat="1" applyFont="1" applyFill="1" applyBorder="1" applyProtection="1"/>
    <xf numFmtId="0" fontId="13" fillId="0" borderId="19" xfId="0" applyFont="1" applyBorder="1" applyAlignment="1" applyProtection="1">
      <alignment textRotation="90"/>
      <protection locked="0"/>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5" fillId="4" borderId="23" xfId="0" applyFont="1" applyFill="1" applyBorder="1" applyAlignment="1" applyProtection="1">
      <alignment horizontal="center"/>
    </xf>
    <xf numFmtId="0" fontId="5" fillId="4" borderId="24" xfId="0" applyFont="1" applyFill="1" applyBorder="1" applyAlignment="1" applyProtection="1">
      <alignment horizontal="center"/>
    </xf>
    <xf numFmtId="0" fontId="14" fillId="0" borderId="0" xfId="0" applyFont="1" applyProtection="1"/>
    <xf numFmtId="0" fontId="6" fillId="0" borderId="5" xfId="0" applyFont="1" applyFill="1" applyBorder="1" applyAlignment="1" applyProtection="1">
      <alignment horizontal="center" vertical="center"/>
    </xf>
    <xf numFmtId="0" fontId="15" fillId="0" borderId="0" xfId="0" applyFont="1" applyProtection="1"/>
    <xf numFmtId="0" fontId="16" fillId="0" borderId="5" xfId="0" applyFont="1" applyBorder="1" applyProtection="1"/>
    <xf numFmtId="0" fontId="0" fillId="3" borderId="5" xfId="0" applyFont="1" applyFill="1" applyBorder="1" applyAlignment="1" applyProtection="1">
      <alignment horizontal="center" vertical="center" wrapText="1"/>
      <protection locked="0"/>
    </xf>
    <xf numFmtId="164" fontId="11" fillId="3" borderId="5" xfId="1" applyNumberFormat="1" applyFont="1" applyFill="1" applyBorder="1" applyProtection="1">
      <protection locked="0"/>
    </xf>
    <xf numFmtId="164" fontId="11" fillId="3" borderId="17" xfId="1" applyNumberFormat="1" applyFont="1" applyFill="1" applyBorder="1" applyProtection="1">
      <protection locked="0"/>
    </xf>
    <xf numFmtId="15" fontId="11" fillId="3" borderId="5" xfId="0" applyNumberFormat="1" applyFont="1" applyFill="1" applyBorder="1" applyProtection="1">
      <protection locked="0"/>
    </xf>
    <xf numFmtId="0" fontId="0" fillId="0" borderId="21" xfId="0" applyFont="1" applyBorder="1" applyAlignment="1">
      <alignment horizontal="center" vertical="center" wrapText="1"/>
    </xf>
    <xf numFmtId="0" fontId="5" fillId="4" borderId="24" xfId="0" applyFont="1" applyFill="1" applyBorder="1" applyAlignment="1" applyProtection="1">
      <alignment horizontal="center"/>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2" xfId="0" applyFont="1" applyBorder="1" applyAlignment="1">
      <alignment horizontal="center" vertical="center" wrapText="1"/>
    </xf>
    <xf numFmtId="0" fontId="5" fillId="4" borderId="7" xfId="0" applyFont="1" applyFill="1" applyBorder="1" applyAlignment="1" applyProtection="1">
      <alignment horizontal="center"/>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8" xfId="0" applyFont="1" applyBorder="1" applyAlignment="1" applyProtection="1">
      <alignment horizontal="center" vertical="center"/>
    </xf>
    <xf numFmtId="0" fontId="13" fillId="0" borderId="18" xfId="0" applyFont="1" applyBorder="1" applyAlignment="1" applyProtection="1">
      <alignment horizontal="left" textRotation="90"/>
      <protection locked="0"/>
    </xf>
    <xf numFmtId="0" fontId="13" fillId="0" borderId="19" xfId="0" applyFont="1" applyBorder="1" applyAlignment="1" applyProtection="1">
      <alignment horizontal="left" vertical="center"/>
      <protection locked="0"/>
    </xf>
    <xf numFmtId="0" fontId="7" fillId="0" borderId="8"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showGridLines="0" view="pageBreakPreview" zoomScaleNormal="100" zoomScaleSheetLayoutView="100" workbookViewId="0"/>
  </sheetViews>
  <sheetFormatPr defaultRowHeight="15" x14ac:dyDescent="0.25"/>
  <cols>
    <col min="1" max="1" width="6.28515625" style="5" customWidth="1"/>
    <col min="2" max="2" width="10.140625" style="5" customWidth="1"/>
    <col min="3" max="3" width="7.5703125" style="5" customWidth="1"/>
    <col min="4" max="17" width="9.140625" style="5"/>
    <col min="18" max="18" width="18.5703125" style="5" customWidth="1"/>
    <col min="19" max="16384" width="9.140625" style="5"/>
  </cols>
  <sheetData>
    <row r="1" spans="1:18" ht="19.5" thickBot="1" x14ac:dyDescent="0.3">
      <c r="A1" s="18" t="s">
        <v>42</v>
      </c>
      <c r="B1" s="19" t="s">
        <v>43</v>
      </c>
    </row>
    <row r="2" spans="1:18" ht="8.25" customHeight="1" thickBot="1" x14ac:dyDescent="0.3"/>
    <row r="3" spans="1:18" ht="15.75" thickBot="1" x14ac:dyDescent="0.3">
      <c r="B3" s="53" t="s">
        <v>0</v>
      </c>
      <c r="C3" s="54" t="s">
        <v>1</v>
      </c>
      <c r="D3" s="64" t="s">
        <v>6</v>
      </c>
      <c r="E3" s="64"/>
      <c r="F3" s="64"/>
      <c r="G3" s="64"/>
      <c r="H3" s="64"/>
      <c r="I3" s="64"/>
      <c r="J3" s="64"/>
      <c r="K3" s="64"/>
      <c r="L3" s="64"/>
      <c r="M3" s="64"/>
      <c r="N3" s="64"/>
      <c r="O3" s="64"/>
      <c r="P3" s="64" t="s">
        <v>7</v>
      </c>
      <c r="Q3" s="64"/>
      <c r="R3" s="68"/>
    </row>
    <row r="4" spans="1:18" ht="62.25" customHeight="1" x14ac:dyDescent="0.25">
      <c r="B4" s="51">
        <v>1</v>
      </c>
      <c r="C4" s="52" t="s">
        <v>3</v>
      </c>
      <c r="D4" s="63" t="s">
        <v>56</v>
      </c>
      <c r="E4" s="63"/>
      <c r="F4" s="63"/>
      <c r="G4" s="63"/>
      <c r="H4" s="63"/>
      <c r="I4" s="63"/>
      <c r="J4" s="63"/>
      <c r="K4" s="63"/>
      <c r="L4" s="63"/>
      <c r="M4" s="63"/>
      <c r="N4" s="63"/>
      <c r="O4" s="63"/>
      <c r="P4" s="63" t="s">
        <v>53</v>
      </c>
      <c r="Q4" s="63"/>
      <c r="R4" s="67"/>
    </row>
    <row r="5" spans="1:18" ht="72.75" customHeight="1" x14ac:dyDescent="0.25">
      <c r="B5" s="48">
        <f>+B4+1</f>
        <v>2</v>
      </c>
      <c r="C5" s="47" t="s">
        <v>4</v>
      </c>
      <c r="D5" s="65" t="s">
        <v>54</v>
      </c>
      <c r="E5" s="65"/>
      <c r="F5" s="65"/>
      <c r="G5" s="65"/>
      <c r="H5" s="65"/>
      <c r="I5" s="65"/>
      <c r="J5" s="65"/>
      <c r="K5" s="65"/>
      <c r="L5" s="65"/>
      <c r="M5" s="65"/>
      <c r="N5" s="65"/>
      <c r="O5" s="65"/>
      <c r="P5" s="65" t="s">
        <v>55</v>
      </c>
      <c r="Q5" s="65"/>
      <c r="R5" s="70"/>
    </row>
    <row r="6" spans="1:18" ht="166.5" customHeight="1" thickBot="1" x14ac:dyDescent="0.3">
      <c r="B6" s="49">
        <v>3</v>
      </c>
      <c r="C6" s="50" t="s">
        <v>5</v>
      </c>
      <c r="D6" s="66" t="s">
        <v>57</v>
      </c>
      <c r="E6" s="66"/>
      <c r="F6" s="66"/>
      <c r="G6" s="66"/>
      <c r="H6" s="66"/>
      <c r="I6" s="66"/>
      <c r="J6" s="66"/>
      <c r="K6" s="66"/>
      <c r="L6" s="66"/>
      <c r="M6" s="66"/>
      <c r="N6" s="66"/>
      <c r="O6" s="66"/>
      <c r="P6" s="66" t="s">
        <v>58</v>
      </c>
      <c r="Q6" s="66"/>
      <c r="R6" s="69"/>
    </row>
  </sheetData>
  <sheetProtection password="E53E" sheet="1" objects="1" scenarios="1"/>
  <dataConsolidate/>
  <mergeCells count="8">
    <mergeCell ref="D4:O4"/>
    <mergeCell ref="D3:O3"/>
    <mergeCell ref="D5:O5"/>
    <mergeCell ref="D6:O6"/>
    <mergeCell ref="P4:R4"/>
    <mergeCell ref="P3:R3"/>
    <mergeCell ref="P6:R6"/>
    <mergeCell ref="P5:R5"/>
  </mergeCells>
  <pageMargins left="0.7" right="0.7" top="0.75" bottom="0.75" header="0.3" footer="0.3"/>
  <pageSetup paperSize="9" scale="4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tabSelected="1" view="pageBreakPreview" zoomScaleNormal="100" zoomScaleSheetLayoutView="100" workbookViewId="0">
      <selection activeCell="C8" sqref="C8"/>
    </sheetView>
  </sheetViews>
  <sheetFormatPr defaultRowHeight="15" x14ac:dyDescent="0.25"/>
  <cols>
    <col min="1" max="1" width="6.28515625" style="20" customWidth="1"/>
    <col min="2" max="2" width="10.140625" style="20" bestFit="1" customWidth="1"/>
    <col min="3" max="3" width="55.5703125" style="20" customWidth="1"/>
    <col min="4" max="4" width="16.7109375" style="20" customWidth="1"/>
    <col min="5" max="5" width="11.140625" style="20" bestFit="1" customWidth="1"/>
    <col min="6" max="8" width="9.140625" style="20"/>
    <col min="9" max="9" width="45" style="20" hidden="1" customWidth="1"/>
    <col min="10" max="10" width="10.42578125" style="20" hidden="1" customWidth="1"/>
    <col min="11" max="12" width="9.140625" style="20" customWidth="1"/>
    <col min="13" max="16384" width="9.140625" style="20"/>
  </cols>
  <sheetData>
    <row r="1" spans="1:10" ht="19.5" thickBot="1" x14ac:dyDescent="0.3">
      <c r="A1" s="18" t="s">
        <v>42</v>
      </c>
      <c r="B1" s="19" t="s">
        <v>43</v>
      </c>
    </row>
    <row r="2" spans="1:10" ht="19.5" x14ac:dyDescent="0.3">
      <c r="A2" s="21"/>
      <c r="B2" s="22"/>
    </row>
    <row r="3" spans="1:10" ht="18.75" x14ac:dyDescent="0.25">
      <c r="A3" s="23"/>
      <c r="B3" s="23"/>
      <c r="C3" s="71" t="s">
        <v>63</v>
      </c>
      <c r="D3" s="71"/>
    </row>
    <row r="4" spans="1:10" ht="15.75" thickBot="1" x14ac:dyDescent="0.3">
      <c r="I4" s="20" t="s">
        <v>41</v>
      </c>
      <c r="J4" s="24">
        <v>43373</v>
      </c>
    </row>
    <row r="5" spans="1:10" ht="15.75" thickBot="1" x14ac:dyDescent="0.3">
      <c r="C5" s="3" t="s">
        <v>2</v>
      </c>
      <c r="D5" s="17" t="s">
        <v>39</v>
      </c>
      <c r="E5" s="4"/>
      <c r="F5" s="25"/>
      <c r="I5" s="20" t="s">
        <v>44</v>
      </c>
      <c r="J5" s="24">
        <v>43373</v>
      </c>
    </row>
    <row r="6" spans="1:10" x14ac:dyDescent="0.25">
      <c r="C6" s="26"/>
      <c r="D6" s="27"/>
      <c r="I6" s="20" t="s">
        <v>45</v>
      </c>
      <c r="J6" s="24">
        <v>43312</v>
      </c>
    </row>
    <row r="7" spans="1:10" x14ac:dyDescent="0.25">
      <c r="C7" s="56" t="s">
        <v>40</v>
      </c>
      <c r="D7" s="28"/>
      <c r="I7" s="20" t="s">
        <v>46</v>
      </c>
      <c r="J7" s="24">
        <v>43312</v>
      </c>
    </row>
    <row r="8" spans="1:10" x14ac:dyDescent="0.25">
      <c r="C8" s="59"/>
      <c r="D8" s="58" t="s">
        <v>49</v>
      </c>
      <c r="E8" s="30"/>
    </row>
    <row r="9" spans="1:10" x14ac:dyDescent="0.25">
      <c r="C9" s="31"/>
      <c r="D9" s="29"/>
    </row>
    <row r="10" spans="1:10" x14ac:dyDescent="0.25">
      <c r="C10" s="34" t="s">
        <v>20</v>
      </c>
      <c r="D10" s="60"/>
      <c r="E10" s="72" t="s">
        <v>50</v>
      </c>
    </row>
    <row r="11" spans="1:10" ht="15" customHeight="1" x14ac:dyDescent="0.25">
      <c r="C11" s="32" t="s">
        <v>29</v>
      </c>
      <c r="D11" s="33"/>
      <c r="E11" s="72"/>
    </row>
    <row r="12" spans="1:10" x14ac:dyDescent="0.25">
      <c r="C12" s="32" t="s">
        <v>28</v>
      </c>
      <c r="D12" s="60"/>
      <c r="E12" s="72"/>
    </row>
    <row r="13" spans="1:10" x14ac:dyDescent="0.25">
      <c r="C13" s="32" t="s">
        <v>26</v>
      </c>
      <c r="D13" s="60"/>
      <c r="E13" s="72"/>
    </row>
    <row r="14" spans="1:10" ht="15.75" thickBot="1" x14ac:dyDescent="0.3">
      <c r="C14" s="32" t="s">
        <v>27</v>
      </c>
      <c r="D14" s="61"/>
      <c r="E14" s="72"/>
    </row>
    <row r="15" spans="1:10" ht="15.75" thickBot="1" x14ac:dyDescent="0.3">
      <c r="C15" s="32" t="s">
        <v>37</v>
      </c>
      <c r="D15" s="45">
        <f>+D10-SUM(D11:D14)</f>
        <v>0</v>
      </c>
    </row>
    <row r="16" spans="1:10" x14ac:dyDescent="0.25">
      <c r="C16" s="32"/>
      <c r="D16" s="33"/>
    </row>
    <row r="17" spans="3:5" x14ac:dyDescent="0.25">
      <c r="C17" s="34" t="s">
        <v>30</v>
      </c>
      <c r="D17" s="33"/>
    </row>
    <row r="18" spans="3:5" x14ac:dyDescent="0.25">
      <c r="C18" s="32" t="s">
        <v>31</v>
      </c>
      <c r="D18" s="60"/>
      <c r="E18" s="72" t="s">
        <v>50</v>
      </c>
    </row>
    <row r="19" spans="3:5" x14ac:dyDescent="0.25">
      <c r="C19" s="32" t="s">
        <v>33</v>
      </c>
      <c r="D19" s="60"/>
      <c r="E19" s="72"/>
    </row>
    <row r="20" spans="3:5" x14ac:dyDescent="0.25">
      <c r="C20" s="32" t="s">
        <v>34</v>
      </c>
      <c r="D20" s="60"/>
      <c r="E20" s="72"/>
    </row>
    <row r="21" spans="3:5" x14ac:dyDescent="0.25">
      <c r="C21" s="32" t="s">
        <v>32</v>
      </c>
      <c r="D21" s="60"/>
      <c r="E21" s="72"/>
    </row>
    <row r="22" spans="3:5" ht="15.75" thickBot="1" x14ac:dyDescent="0.3">
      <c r="C22" s="32" t="s">
        <v>48</v>
      </c>
      <c r="D22" s="61"/>
      <c r="E22" s="72"/>
    </row>
    <row r="23" spans="3:5" ht="15.75" thickBot="1" x14ac:dyDescent="0.3">
      <c r="C23" s="32" t="s">
        <v>22</v>
      </c>
      <c r="D23" s="45">
        <f>SUM(D18:D22)</f>
        <v>0</v>
      </c>
    </row>
    <row r="24" spans="3:5" ht="15.75" thickBot="1" x14ac:dyDescent="0.3">
      <c r="C24" s="32"/>
      <c r="D24" s="45"/>
    </row>
    <row r="25" spans="3:5" ht="15.75" thickBot="1" x14ac:dyDescent="0.3">
      <c r="C25" s="34" t="s">
        <v>21</v>
      </c>
      <c r="D25" s="45">
        <f>+D15-D23</f>
        <v>0</v>
      </c>
    </row>
    <row r="26" spans="3:5" x14ac:dyDescent="0.25">
      <c r="C26" s="32"/>
      <c r="D26" s="33"/>
    </row>
    <row r="27" spans="3:5" x14ac:dyDescent="0.25">
      <c r="C27" s="34" t="s">
        <v>25</v>
      </c>
      <c r="D27" s="33"/>
      <c r="E27" s="35"/>
    </row>
    <row r="28" spans="3:5" ht="15" customHeight="1" x14ac:dyDescent="0.25">
      <c r="C28" s="32" t="s">
        <v>38</v>
      </c>
      <c r="D28" s="60"/>
      <c r="E28" s="73" t="s">
        <v>50</v>
      </c>
    </row>
    <row r="29" spans="3:5" x14ac:dyDescent="0.25">
      <c r="C29" s="32" t="s">
        <v>36</v>
      </c>
      <c r="D29" s="60"/>
      <c r="E29" s="73"/>
    </row>
    <row r="30" spans="3:5" x14ac:dyDescent="0.25">
      <c r="C30" s="32"/>
      <c r="D30" s="33"/>
      <c r="E30" s="46"/>
    </row>
    <row r="31" spans="3:5" x14ac:dyDescent="0.25">
      <c r="C31" s="32" t="s">
        <v>35</v>
      </c>
      <c r="D31" s="36">
        <f>IFERROR(VLOOKUP(C8,$I$4:$J$7,2,0),0)</f>
        <v>0</v>
      </c>
      <c r="E31" s="46"/>
    </row>
    <row r="32" spans="3:5" x14ac:dyDescent="0.25">
      <c r="C32" s="32"/>
      <c r="D32" s="36"/>
      <c r="E32" s="46"/>
    </row>
    <row r="33" spans="1:5" x14ac:dyDescent="0.25">
      <c r="C33" s="32" t="s">
        <v>65</v>
      </c>
      <c r="D33" s="62"/>
      <c r="E33" s="57" t="s">
        <v>52</v>
      </c>
    </row>
    <row r="34" spans="1:5" x14ac:dyDescent="0.25">
      <c r="C34" s="32"/>
      <c r="D34" s="37"/>
    </row>
    <row r="35" spans="1:5" x14ac:dyDescent="0.25">
      <c r="C35" s="34" t="s">
        <v>62</v>
      </c>
      <c r="D35" s="37"/>
    </row>
    <row r="36" spans="1:5" x14ac:dyDescent="0.25">
      <c r="C36" s="32" t="s">
        <v>23</v>
      </c>
      <c r="D36" s="38">
        <f>+IF((MONTH(D33)-MONTH(D31))&gt;0,IF((D25-D28)&gt;=0,ROUND((D25-D28),-2)*1%*(MONTH(D33)-MONTH(D31)),0),0)</f>
        <v>0</v>
      </c>
      <c r="E36" s="35"/>
    </row>
    <row r="37" spans="1:5" x14ac:dyDescent="0.25">
      <c r="C37" s="32" t="s">
        <v>24</v>
      </c>
      <c r="D37" s="33">
        <f>IFERROR(IF(IF(OR(D15&gt;10000,D23/D15&lt;90%),ROUND(D25,-2)*1%*(MONTH(D33)-3),0)&lt;=0,0,IF(OR(D15&gt;10000,D23/D15&lt;90%),ROUND(D25,-2)*1%*(MONTH(D33)-3),0)),0)</f>
        <v>0</v>
      </c>
      <c r="E37" s="35"/>
    </row>
    <row r="38" spans="1:5" x14ac:dyDescent="0.25">
      <c r="C38" s="32" t="s">
        <v>59</v>
      </c>
      <c r="D38" s="38">
        <f>IFERROR(Annx!$H$11,0)</f>
        <v>0</v>
      </c>
      <c r="E38" s="35"/>
    </row>
    <row r="39" spans="1:5" ht="15.75" thickBot="1" x14ac:dyDescent="0.3">
      <c r="C39" s="39"/>
      <c r="D39" s="40"/>
      <c r="E39" s="35"/>
    </row>
    <row r="40" spans="1:5" ht="15.75" thickBot="1" x14ac:dyDescent="0.3">
      <c r="C40" s="41" t="s">
        <v>47</v>
      </c>
      <c r="D40" s="42">
        <f>SUM(D36:D38)</f>
        <v>0</v>
      </c>
      <c r="E40" s="35"/>
    </row>
    <row r="41" spans="1:5" x14ac:dyDescent="0.25">
      <c r="C41" s="23"/>
      <c r="D41" s="23"/>
    </row>
    <row r="42" spans="1:5" x14ac:dyDescent="0.25">
      <c r="C42" s="23"/>
      <c r="D42" s="23"/>
    </row>
    <row r="43" spans="1:5" x14ac:dyDescent="0.25">
      <c r="A43" s="43" t="s">
        <v>51</v>
      </c>
      <c r="B43" s="43"/>
      <c r="C43" s="23"/>
      <c r="D43" s="23"/>
    </row>
    <row r="44" spans="1:5" x14ac:dyDescent="0.25">
      <c r="A44" s="44" t="s">
        <v>61</v>
      </c>
      <c r="B44" s="43"/>
      <c r="C44" s="23"/>
      <c r="D44" s="23"/>
    </row>
    <row r="45" spans="1:5" x14ac:dyDescent="0.25">
      <c r="A45" s="44"/>
      <c r="B45" s="43"/>
      <c r="C45" s="23"/>
      <c r="D45" s="23"/>
    </row>
    <row r="46" spans="1:5" x14ac:dyDescent="0.25">
      <c r="A46" s="55" t="s">
        <v>60</v>
      </c>
      <c r="C46" s="23"/>
      <c r="D46" s="23"/>
    </row>
    <row r="47" spans="1:5" x14ac:dyDescent="0.25">
      <c r="C47" s="23"/>
      <c r="D47" s="23"/>
    </row>
    <row r="48" spans="1:5" x14ac:dyDescent="0.25">
      <c r="C48" s="23"/>
      <c r="D48" s="23"/>
    </row>
    <row r="49" spans="3:4" x14ac:dyDescent="0.25">
      <c r="C49" s="23"/>
      <c r="D49" s="23"/>
    </row>
    <row r="50" spans="3:4" x14ac:dyDescent="0.25">
      <c r="C50" s="23"/>
      <c r="D50" s="23"/>
    </row>
    <row r="51" spans="3:4" x14ac:dyDescent="0.25">
      <c r="C51" s="23"/>
      <c r="D51" s="23"/>
    </row>
    <row r="52" spans="3:4" x14ac:dyDescent="0.25">
      <c r="C52" s="23"/>
      <c r="D52" s="23"/>
    </row>
    <row r="53" spans="3:4" x14ac:dyDescent="0.25">
      <c r="C53" s="23"/>
      <c r="D53" s="23"/>
    </row>
    <row r="54" spans="3:4" x14ac:dyDescent="0.25">
      <c r="C54" s="23"/>
      <c r="D54" s="23"/>
    </row>
    <row r="55" spans="3:4" x14ac:dyDescent="0.25">
      <c r="C55" s="23"/>
      <c r="D55" s="23"/>
    </row>
    <row r="56" spans="3:4" x14ac:dyDescent="0.25">
      <c r="C56" s="23"/>
      <c r="D56" s="23"/>
    </row>
    <row r="57" spans="3:4" x14ac:dyDescent="0.25">
      <c r="C57" s="23"/>
      <c r="D57" s="23"/>
    </row>
    <row r="58" spans="3:4" x14ac:dyDescent="0.25">
      <c r="C58" s="23"/>
      <c r="D58" s="23"/>
    </row>
    <row r="59" spans="3:4" x14ac:dyDescent="0.25">
      <c r="C59" s="23"/>
      <c r="D59" s="23"/>
    </row>
    <row r="60" spans="3:4" x14ac:dyDescent="0.25">
      <c r="C60" s="23"/>
      <c r="D60" s="23"/>
    </row>
  </sheetData>
  <mergeCells count="4">
    <mergeCell ref="C3:D3"/>
    <mergeCell ref="E10:E14"/>
    <mergeCell ref="E18:E22"/>
    <mergeCell ref="E28:E29"/>
  </mergeCells>
  <dataValidations count="2">
    <dataValidation type="list" allowBlank="1" showInputMessage="1" showErrorMessage="1" sqref="D32">
      <formula1>"31-08-2018,30-09-2018"</formula1>
    </dataValidation>
    <dataValidation type="list" allowBlank="1" showInputMessage="1" showErrorMessage="1" sqref="C8">
      <formula1>$I$4:$I$7</formula1>
    </dataValidation>
  </dataValidations>
  <pageMargins left="0.7" right="0.7" top="0.75" bottom="0.75" header="0.3" footer="0.3"/>
  <pageSetup paperSize="9" scale="8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view="pageBreakPreview" zoomScaleNormal="100" zoomScaleSheetLayoutView="100" workbookViewId="0">
      <selection activeCell="A6" sqref="A6"/>
    </sheetView>
  </sheetViews>
  <sheetFormatPr defaultRowHeight="15" x14ac:dyDescent="0.25"/>
  <cols>
    <col min="1" max="1" width="6.28515625" style="5" customWidth="1"/>
    <col min="2" max="2" width="10.140625" style="5" customWidth="1"/>
    <col min="3" max="3" width="10.42578125" style="5" customWidth="1"/>
    <col min="4" max="5" width="12.140625" style="5" customWidth="1"/>
    <col min="6" max="6" width="9.42578125" style="5" customWidth="1"/>
    <col min="7" max="7" width="9.7109375" style="5" customWidth="1"/>
    <col min="8" max="8" width="10.28515625" style="5" customWidth="1"/>
    <col min="9" max="9" width="8.7109375" style="5" customWidth="1"/>
    <col min="10" max="10" width="11.5703125" style="5" customWidth="1"/>
    <col min="11" max="13" width="9.140625" style="5"/>
    <col min="14" max="14" width="9.5703125" style="5" bestFit="1" customWidth="1"/>
    <col min="15" max="16" width="9.140625" style="5"/>
    <col min="17" max="17" width="12.28515625" style="5" bestFit="1" customWidth="1"/>
    <col min="18" max="16384" width="9.140625" style="5"/>
  </cols>
  <sheetData>
    <row r="1" spans="1:8" ht="19.5" thickBot="1" x14ac:dyDescent="0.3">
      <c r="A1" s="1" t="s">
        <v>42</v>
      </c>
      <c r="B1" s="2" t="s">
        <v>43</v>
      </c>
    </row>
    <row r="3" spans="1:8" ht="18.75" x14ac:dyDescent="0.25">
      <c r="B3" s="74" t="s">
        <v>64</v>
      </c>
      <c r="C3" s="74"/>
      <c r="D3" s="74"/>
      <c r="E3" s="74"/>
      <c r="F3" s="74"/>
      <c r="G3" s="74"/>
      <c r="H3" s="74"/>
    </row>
    <row r="4" spans="1:8" x14ac:dyDescent="0.25">
      <c r="B4" s="6"/>
    </row>
    <row r="5" spans="1:8" ht="15.75" thickBot="1" x14ac:dyDescent="0.3"/>
    <row r="6" spans="1:8" ht="45" x14ac:dyDescent="0.25">
      <c r="B6" s="14" t="s">
        <v>8</v>
      </c>
      <c r="C6" s="15" t="s">
        <v>13</v>
      </c>
      <c r="D6" s="15" t="s">
        <v>14</v>
      </c>
      <c r="E6" s="15" t="s">
        <v>18</v>
      </c>
      <c r="F6" s="15" t="s">
        <v>15</v>
      </c>
      <c r="G6" s="15" t="s">
        <v>16</v>
      </c>
      <c r="H6" s="16" t="s">
        <v>17</v>
      </c>
    </row>
    <row r="7" spans="1:8" x14ac:dyDescent="0.25">
      <c r="B7" s="8" t="s">
        <v>9</v>
      </c>
      <c r="C7" s="7">
        <f>IF(Calculator!$C$8=Calculator!$I$7,0,ROUND(Calculator!$D$15,-2)*15%)</f>
        <v>0</v>
      </c>
      <c r="D7" s="7">
        <f>+Calculator!D18</f>
        <v>0</v>
      </c>
      <c r="E7" s="7">
        <f>+D7</f>
        <v>0</v>
      </c>
      <c r="F7" s="7">
        <f>+IF(E7&gt;=C7/15*12,0,ROUND((C7-E7),-2))</f>
        <v>0</v>
      </c>
      <c r="G7" s="7">
        <f>+IF(F7=0,0,3)</f>
        <v>0</v>
      </c>
      <c r="H7" s="9">
        <f>+F7*1%*G7</f>
        <v>0</v>
      </c>
    </row>
    <row r="8" spans="1:8" x14ac:dyDescent="0.25">
      <c r="B8" s="8" t="s">
        <v>10</v>
      </c>
      <c r="C8" s="7">
        <f>IF(Calculator!$C$8=Calculator!$I$7,0,ROUND(Calculator!$D$15,-2)*45%)</f>
        <v>0</v>
      </c>
      <c r="D8" s="7">
        <f>+Calculator!D19</f>
        <v>0</v>
      </c>
      <c r="E8" s="7">
        <f>+E7+D8</f>
        <v>0</v>
      </c>
      <c r="F8" s="7">
        <f>+IF(E8&gt;=C8/45*36,0,ROUND((C8-E8),-2))</f>
        <v>0</v>
      </c>
      <c r="G8" s="7">
        <f>+IF(F8=0,0,3)</f>
        <v>0</v>
      </c>
      <c r="H8" s="9">
        <f t="shared" ref="H8:H10" si="0">+F8*1%*G8</f>
        <v>0</v>
      </c>
    </row>
    <row r="9" spans="1:8" x14ac:dyDescent="0.25">
      <c r="B9" s="8" t="s">
        <v>11</v>
      </c>
      <c r="C9" s="7">
        <f>IF(Calculator!$C$8=Calculator!$I$7,0,ROUND(Calculator!$D$15,-2)*75%)</f>
        <v>0</v>
      </c>
      <c r="D9" s="7">
        <f>+Calculator!D20</f>
        <v>0</v>
      </c>
      <c r="E9" s="7">
        <f t="shared" ref="E9:E10" si="1">+E8+D9</f>
        <v>0</v>
      </c>
      <c r="F9" s="7">
        <f>+IF(E9&gt;=C9,0,ROUND((C9-E9),-2))</f>
        <v>0</v>
      </c>
      <c r="G9" s="7">
        <f>+IF(F9=0,0,3)</f>
        <v>0</v>
      </c>
      <c r="H9" s="9">
        <f t="shared" si="0"/>
        <v>0</v>
      </c>
    </row>
    <row r="10" spans="1:8" x14ac:dyDescent="0.25">
      <c r="B10" s="8" t="s">
        <v>12</v>
      </c>
      <c r="C10" s="7">
        <f>IF(Calculator!$C$8=Calculator!$I$7,ROUND(Calculator!$D$15,-2),ROUND(Calculator!$D$15,-2))</f>
        <v>0</v>
      </c>
      <c r="D10" s="7">
        <f>+Calculator!D21</f>
        <v>0</v>
      </c>
      <c r="E10" s="7">
        <f t="shared" si="1"/>
        <v>0</v>
      </c>
      <c r="F10" s="7">
        <f>+IF(E10&gt;=C10,0,ROUND((C10-E10),-2))</f>
        <v>0</v>
      </c>
      <c r="G10" s="7">
        <f>+IF(F10=0,0,1)</f>
        <v>0</v>
      </c>
      <c r="H10" s="9">
        <f t="shared" si="0"/>
        <v>0</v>
      </c>
    </row>
    <row r="11" spans="1:8" ht="15.75" thickBot="1" x14ac:dyDescent="0.3">
      <c r="B11" s="10"/>
      <c r="C11" s="11"/>
      <c r="D11" s="11"/>
      <c r="E11" s="11"/>
      <c r="F11" s="11"/>
      <c r="G11" s="12" t="s">
        <v>19</v>
      </c>
      <c r="H11" s="13">
        <f>SUM(H7:H10)</f>
        <v>0</v>
      </c>
    </row>
    <row r="14" spans="1:8" x14ac:dyDescent="0.25">
      <c r="A14" s="43" t="s">
        <v>51</v>
      </c>
    </row>
    <row r="15" spans="1:8" x14ac:dyDescent="0.25">
      <c r="A15" s="44" t="s">
        <v>61</v>
      </c>
    </row>
    <row r="17" spans="1:1" x14ac:dyDescent="0.25">
      <c r="A17" s="55" t="s">
        <v>60</v>
      </c>
    </row>
  </sheetData>
  <mergeCells count="1">
    <mergeCell ref="B3:H3"/>
  </mergeCells>
  <pageMargins left="0.7" right="0.7" top="0.75" bottom="0.75" header="0.3" footer="0.3"/>
  <pageSetup paperSize="9" scale="8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Provisions</vt:lpstr>
      <vt:lpstr>Calculator</vt:lpstr>
      <vt:lpstr>Annx</vt:lpstr>
      <vt:lpstr>Annx!Print_Area</vt:lpstr>
      <vt:lpstr>Calculator!Print_Area</vt:lpstr>
      <vt:lpstr>Provisions!Print_Area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2018-08-08T12:37:12Z</dcterms:modified>
</cp:coreProperties>
</file>