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WNLOADS\CATERING STUFF\"/>
    </mc:Choice>
  </mc:AlternateContent>
  <workbookProtection workbookAlgorithmName="SHA-512" workbookHashValue="mQkoTGVsvTm1FFnzXOGVFPtbCGbpFlKYaGw9qiK9pobgM0IyDVoiEeg5zNb1WEiW5wU24xWpW3oiOkQSiyL/wA==" workbookSaltValue="XzX6Nhq40XJm8iRZmO8vHg==" workbookSpinCount="100000" lockStructure="1"/>
  <bookViews>
    <workbookView xWindow="0" yWindow="0" windowWidth="23040" windowHeight="9384" firstSheet="1" activeTab="1"/>
  </bookViews>
  <sheets>
    <sheet name="Sheet2" sheetId="2" state="hidden" r:id="rId1"/>
    <sheet name="Order Sheet" sheetId="1" r:id="rId2"/>
  </sheets>
  <definedNames>
    <definedName name="_xlnm._FilterDatabase" localSheetId="1" hidden="1">'Order Sheet'!#REF!</definedName>
    <definedName name="_xlnm.Print_Area" localSheetId="1">'Order Sheet'!$B$2:$W$91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9" i="1" l="1"/>
  <c r="L67" i="1"/>
  <c r="L65" i="1"/>
  <c r="L63" i="1"/>
  <c r="L61" i="1"/>
  <c r="L55" i="1"/>
  <c r="L53" i="1"/>
  <c r="L31" i="1"/>
  <c r="L29" i="1"/>
  <c r="L27" i="1"/>
  <c r="L25" i="1"/>
  <c r="L23" i="1"/>
  <c r="L17" i="1"/>
  <c r="L15" i="1"/>
  <c r="L82" i="1"/>
  <c r="L80" i="1"/>
  <c r="L78" i="1"/>
  <c r="L76" i="1"/>
  <c r="L74" i="1"/>
  <c r="L59" i="1"/>
  <c r="L48" i="1"/>
  <c r="L46" i="1"/>
  <c r="L44" i="1"/>
  <c r="L42" i="1"/>
  <c r="L40" i="1"/>
  <c r="L38" i="1"/>
  <c r="L36" i="1"/>
  <c r="L21" i="1"/>
  <c r="L19" i="1"/>
  <c r="O8" i="1" l="1"/>
  <c r="L8" i="1" s="1"/>
  <c r="L57" i="1"/>
  <c r="U78" i="1" l="1"/>
  <c r="V78" i="1" s="1"/>
  <c r="U82" i="1"/>
  <c r="V82" i="1" s="1"/>
  <c r="U80" i="1"/>
  <c r="V80" i="1" s="1"/>
  <c r="U76" i="1"/>
  <c r="V76" i="1" s="1"/>
  <c r="U74" i="1"/>
  <c r="V74" i="1" s="1"/>
  <c r="O10" i="1"/>
  <c r="L10" i="1" s="1"/>
  <c r="L88" i="1" l="1"/>
  <c r="L86" i="1" l="1"/>
  <c r="L90" i="1" s="1"/>
</calcChain>
</file>

<file path=xl/sharedStrings.xml><?xml version="1.0" encoding="utf-8"?>
<sst xmlns="http://schemas.openxmlformats.org/spreadsheetml/2006/main" count="140" uniqueCount="105">
  <si>
    <t xml:space="preserve"> </t>
  </si>
  <si>
    <t>Email</t>
  </si>
  <si>
    <t>Contact Number</t>
  </si>
  <si>
    <t>First Name</t>
  </si>
  <si>
    <t>Last Name</t>
  </si>
  <si>
    <t>Please email completed form to - admin@ironwoodsmokers.com.au</t>
  </si>
  <si>
    <t>CUSTOMER INFORMATION</t>
  </si>
  <si>
    <t>Address where function is being held</t>
  </si>
  <si>
    <t>Date of Event</t>
  </si>
  <si>
    <t>Serving Time (00:00)</t>
  </si>
  <si>
    <t>Trays ready to serve.</t>
  </si>
  <si>
    <t>All meats are Gluten Free, cooked fresh onsite or delivered fresh in sealed Aluminium Foil</t>
  </si>
  <si>
    <t>FUNCTION INFORMATION</t>
  </si>
  <si>
    <t>Beef Brisket</t>
  </si>
  <si>
    <t>Pulled Pork</t>
  </si>
  <si>
    <t>Guests</t>
  </si>
  <si>
    <t>Potato, Diced Bacon, Egg, Parsley, Mayonnaise</t>
  </si>
  <si>
    <t>Diced Sweet Potato, Red Capsicum, Parsely and Honey Mustart Mayonnaise</t>
  </si>
  <si>
    <t>Sliced Red Potatoes, Corn, Bacon, Capsicum Strips, Chives and Smoked Mayonnaise.</t>
  </si>
  <si>
    <t>QUOTE</t>
  </si>
  <si>
    <t>Bacon and Egg Potato Salad</t>
  </si>
  <si>
    <t>Honey Mustard Sweet Potato Salad</t>
  </si>
  <si>
    <t>Smoked Potato Salad</t>
  </si>
  <si>
    <t>Colesaw Supreme</t>
  </si>
  <si>
    <t>ADDITONAL REQUIREMENTS</t>
  </si>
  <si>
    <t>TOTAL QUOTE</t>
  </si>
  <si>
    <t>NUMBER OF GUESTS</t>
  </si>
  <si>
    <t>COST PER PERSON</t>
  </si>
  <si>
    <t>*On Site Cooking</t>
  </si>
  <si>
    <t>*includes cooking, vintage ironbark, flavour woods, spritz, rubs and consumables</t>
  </si>
  <si>
    <t>&lt;&lt;&lt;&lt;&lt;&lt;&lt;&lt;&lt;&lt;&lt;&lt;</t>
  </si>
  <si>
    <t>Select Any (0 or 1)</t>
  </si>
  <si>
    <t>*MEATS INCLUDED (Cooked Portions)</t>
  </si>
  <si>
    <t>POTATO SALADS AND SLAW</t>
  </si>
  <si>
    <t>GOURMET SALADS</t>
  </si>
  <si>
    <t>Bean &amp; Pumpkin Salad</t>
  </si>
  <si>
    <t>Pumpkin, Red Capsicum, Red Onion, Kidney Beans, Sesame Seed and French Dressing</t>
  </si>
  <si>
    <t>Cajun Spiced Corn &amp; Zuchini Salad</t>
  </si>
  <si>
    <t>Roasted Corn Kernals, Zucchini, Red Capsicum, Onions, Shallots, Coriander, Parsley &amp; Spicy Tomate Mayonnaise.</t>
  </si>
  <si>
    <t>Chickpea &amp; Olive Salad</t>
  </si>
  <si>
    <t>Chickpeas, Cucumber, Cherry Tomatoes, Red Onions, Green Olives, Sliced Black Olives &amp; Lemon Pepper Dressing</t>
  </si>
  <si>
    <t>Garden Mix Salad</t>
  </si>
  <si>
    <t>Cucumber, Cherry Tomatoes, Red Capsicum, Red Onion and Carrot</t>
  </si>
  <si>
    <t>Greek Salad</t>
  </si>
  <si>
    <t>Cucumber, Cherry Tomatoes, Red Capsicum, Red Onion, Kalamata Olives and Feta Cheese</t>
  </si>
  <si>
    <t>Pumpkin &amp; Feta Salad</t>
  </si>
  <si>
    <t>Pumpkin, Red Capsicum, Red Onion, Feta and Parsley</t>
  </si>
  <si>
    <t>Additional Information or Additional Food Requirements</t>
  </si>
  <si>
    <t>0 = NOT REQUIRED, 1 = REQUIRED</t>
  </si>
  <si>
    <t>Enter Quantity</t>
  </si>
  <si>
    <t>Suggested Amount</t>
  </si>
  <si>
    <t xml:space="preserve">SUGGESTED QUANTITY- </t>
  </si>
  <si>
    <t>Chicken Wings</t>
  </si>
  <si>
    <t>Pork Belly Burnt Ends</t>
  </si>
  <si>
    <t xml:space="preserve">Based on the No. of Guests - </t>
  </si>
  <si>
    <t>OPTIONAL EXTRAS (see Suggested Amount &gt;&gt;&gt;&gt;&gt;&gt;)</t>
  </si>
  <si>
    <t>Milk Buns</t>
  </si>
  <si>
    <t>Cardboard Serving Platters</t>
  </si>
  <si>
    <t>Bamboo Cutlery and Napkins</t>
  </si>
  <si>
    <t>Input your selections in these Orange coloured boxes only.</t>
  </si>
  <si>
    <t>&gt;&gt;&gt;&gt;&gt;</t>
  </si>
  <si>
    <t>&gt;&gt;&gt;&gt;&gt;&gt;&gt;&gt;&gt;&gt;&gt;</t>
  </si>
  <si>
    <t>Smoker &amp; Equipment Cleaning</t>
  </si>
  <si>
    <t>Travel (within 75km Radius of Mt Crosby)</t>
  </si>
  <si>
    <t>Roasted Baby Potato &amp; Dill Salad</t>
  </si>
  <si>
    <t>Spanish Potato Salad</t>
  </si>
  <si>
    <t>Sweet Balsami Potato Salad</t>
  </si>
  <si>
    <t>Colesaw</t>
  </si>
  <si>
    <t>Colesaw Deluxe</t>
  </si>
  <si>
    <t>Diced Sweet Potato, Red Capsicum, Parsely and Honey Mustard Mayonnaise</t>
  </si>
  <si>
    <t>Pumpkin &amp; Roasted Corn Salad</t>
  </si>
  <si>
    <t xml:space="preserve">Whole Dill Pickles </t>
  </si>
  <si>
    <t>Jalapeno Slices</t>
  </si>
  <si>
    <t>Brioche Buns</t>
  </si>
  <si>
    <t>Smoked Corn</t>
  </si>
  <si>
    <t>*Gourmet Pork Sausages</t>
  </si>
  <si>
    <t>*Gourmet Beef Sausages</t>
  </si>
  <si>
    <t>Brisket Pit Beans</t>
  </si>
  <si>
    <t>Roasted Sweet Potato, Red Capsicum, Caramelised Balsamic Onions, Feta, Parsley and Vinaigrette</t>
  </si>
  <si>
    <t>Cabbage, Carrots, Parsley and Mayonnaise</t>
  </si>
  <si>
    <t>Cabbage, Carrots, Red Capsicum, Celery and Mayonnaise</t>
  </si>
  <si>
    <t>Cabbage, Red Cabbage, Carrots, Celery, Parsley, Corn, Red Capsicum and Mayonnaise</t>
  </si>
  <si>
    <t>Roasted Pumpkin, Roasted Corn Kernals, Zucchini, Onion, Red Capsicum, Parsley, Coriander, Poppy Seeds &amp; Vinaigrette</t>
  </si>
  <si>
    <t>Chat Potatoes, Spanish Chorizo, Roasted Red Capsicum, Semi-Dried Tomatoes, Sliced Olives, Shallots &amp; Mayonnaise</t>
  </si>
  <si>
    <t>:</t>
  </si>
  <si>
    <t>Pork Ribs</t>
  </si>
  <si>
    <t>Beef Short Ribs</t>
  </si>
  <si>
    <t>Whole Hog (Asado Cross or Smoker)</t>
  </si>
  <si>
    <t>Whole Lamb (Asado Cross or Smoker)</t>
  </si>
  <si>
    <t>Pulled Beef</t>
  </si>
  <si>
    <t>Cypress Grill - Direct Grilling and/or Rotisserie (Rump Cap, Greek Gyros, Reverse Sear Steaks)</t>
  </si>
  <si>
    <t>Asado Cross - Ability to cook several cuts over an open fire</t>
  </si>
  <si>
    <t>* On-Site Cooking - Includes full on-site catering setup, Trailer Smoker, Cambros, serving tables and Bain Marie/s</t>
  </si>
  <si>
    <t>**BUFFET SERVICE - Meats served by us to patrons, patrons help themselves to the sides etc.</t>
  </si>
  <si>
    <t>**Buffet Style Service</t>
  </si>
  <si>
    <t>CATERING FIXED FEES</t>
  </si>
  <si>
    <t>*A selection of Pork &amp; Beef Sausage varieties will be available to choose from once booking has been confirmed.</t>
  </si>
  <si>
    <t>Sliced Dill Pickles</t>
  </si>
  <si>
    <t xml:space="preserve">Number of Guests (30 - 80) - </t>
  </si>
  <si>
    <t>Japaleno Hot Links</t>
  </si>
  <si>
    <t>ADDITIONAL MENU ITEMS / SERVICES AVAILABLE - (Please email or call to discuss these extras)</t>
  </si>
  <si>
    <t>Rotisserie / Smoker Whole Charcoal Chicken</t>
  </si>
  <si>
    <t>Invoice Email Address (for billing - 30% due at time of booking)</t>
  </si>
  <si>
    <t>Sauces - BBQ, Carolina, Hot</t>
  </si>
  <si>
    <t>(Please contact admin@ironwoodsmokers.com.au if less than 30 guests or more than 80 guests)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</si>
</sst>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409]mmmm\ d\,\ yyyy;@"/>
    <numFmt numFmtId="165" formatCode="[$-409]h:mm\ AM/PM;@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14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" fillId="2" borderId="16" xfId="0" applyFont="1" applyFill="1" applyBorder="1" applyAlignment="1">
      <alignment horizontal="centerContinuous" vertical="center"/>
    </xf>
    <xf numFmtId="0" fontId="1" fillId="2" borderId="17" xfId="0" applyFont="1" applyFill="1" applyBorder="1" applyAlignment="1">
      <alignment horizontal="centerContinuous" vertical="center"/>
    </xf>
    <xf numFmtId="0" fontId="0" fillId="2" borderId="17" xfId="0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0" fontId="5" fillId="2" borderId="16" xfId="0" applyFont="1" applyFill="1" applyBorder="1" applyAlignment="1">
      <alignment horizontal="centerContinuous" vertical="center"/>
    </xf>
    <xf numFmtId="0" fontId="5" fillId="2" borderId="17" xfId="0" applyFont="1" applyFill="1" applyBorder="1" applyAlignment="1">
      <alignment horizontal="centerContinuous" vertical="center"/>
    </xf>
    <xf numFmtId="44" fontId="0" fillId="0" borderId="0" xfId="0" applyNumberFormat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44" fontId="0" fillId="0" borderId="19" xfId="0" applyNumberFormat="1" applyBorder="1" applyAlignment="1">
      <alignment vertical="center"/>
    </xf>
    <xf numFmtId="0" fontId="3" fillId="4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Continuous" vertical="center"/>
    </xf>
    <xf numFmtId="0" fontId="8" fillId="2" borderId="16" xfId="0" applyFont="1" applyFill="1" applyBorder="1" applyAlignment="1">
      <alignment horizontal="centerContinuous" vertical="center"/>
    </xf>
    <xf numFmtId="44" fontId="0" fillId="0" borderId="0" xfId="0" applyNumberFormat="1" applyBorder="1" applyAlignment="1">
      <alignment vertical="center"/>
    </xf>
    <xf numFmtId="44" fontId="4" fillId="5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4" fontId="4" fillId="0" borderId="0" xfId="0" applyNumberFormat="1" applyFont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9" fillId="2" borderId="2" xfId="0" applyFont="1" applyFill="1" applyBorder="1" applyAlignment="1">
      <alignment horizontal="centerContinuous" vertical="center"/>
    </xf>
    <xf numFmtId="0" fontId="9" fillId="2" borderId="3" xfId="0" applyFont="1" applyFill="1" applyBorder="1" applyAlignment="1">
      <alignment horizontal="centerContinuous" vertical="center"/>
    </xf>
    <xf numFmtId="0" fontId="6" fillId="2" borderId="1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44" fontId="3" fillId="0" borderId="19" xfId="1" applyFont="1" applyBorder="1" applyAlignment="1" applyProtection="1">
      <alignment horizontal="center" vertical="center"/>
      <protection hidden="1"/>
    </xf>
    <xf numFmtId="44" fontId="3" fillId="0" borderId="19" xfId="1" applyFont="1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3" fillId="0" borderId="19" xfId="0" applyFont="1" applyBorder="1" applyAlignment="1" applyProtection="1">
      <alignment vertical="center"/>
      <protection hidden="1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164" fontId="0" fillId="0" borderId="11" xfId="0" applyNumberFormat="1" applyBorder="1" applyAlignment="1" applyProtection="1">
      <alignment horizontal="left" vertical="center"/>
      <protection locked="0"/>
    </xf>
    <xf numFmtId="165" fontId="0" fillId="0" borderId="11" xfId="0" applyNumberFormat="1" applyBorder="1" applyAlignment="1" applyProtection="1">
      <alignment horizontal="left" vertical="center"/>
      <protection locked="0"/>
    </xf>
    <xf numFmtId="0" fontId="3" fillId="3" borderId="18" xfId="0" applyFont="1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0" fillId="3" borderId="9" xfId="0" applyFill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1" fontId="3" fillId="3" borderId="2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1" fillId="2" borderId="1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Continuous" vertical="center"/>
    </xf>
    <xf numFmtId="0" fontId="3" fillId="2" borderId="3" xfId="0" applyFont="1" applyFill="1" applyBorder="1" applyAlignment="1">
      <alignment horizontal="centerContinuous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3" fillId="3" borderId="24" xfId="0" applyFont="1" applyFill="1" applyBorder="1" applyAlignment="1" applyProtection="1">
      <alignment horizontal="center" vertical="center"/>
      <protection locked="0"/>
    </xf>
    <xf numFmtId="0" fontId="3" fillId="6" borderId="18" xfId="0" applyFont="1" applyFill="1" applyBorder="1" applyAlignment="1">
      <alignment horizontal="center" vertical="center"/>
    </xf>
    <xf numFmtId="0" fontId="0" fillId="6" borderId="10" xfId="0" applyFill="1" applyBorder="1" applyAlignment="1">
      <alignment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6" borderId="10" xfId="0" applyFont="1" applyFill="1" applyBorder="1" applyAlignment="1">
      <alignment horizontal="centerContinuous" vertical="center"/>
    </xf>
    <xf numFmtId="0" fontId="0" fillId="6" borderId="10" xfId="0" applyFill="1" applyBorder="1" applyAlignment="1">
      <alignment horizontal="centerContinuous" vertical="center"/>
    </xf>
    <xf numFmtId="0" fontId="0" fillId="6" borderId="9" xfId="0" applyFill="1" applyBorder="1" applyAlignment="1">
      <alignment horizontal="centerContinuous" vertical="center"/>
    </xf>
    <xf numFmtId="0" fontId="10" fillId="0" borderId="12" xfId="2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4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1"/>
  <sheetViews>
    <sheetView workbookViewId="0">
      <selection activeCell="B101" sqref="B101"/>
    </sheetView>
  </sheetViews>
  <sheetFormatPr defaultRowHeight="14.4" x14ac:dyDescent="0.3"/>
  <sheetData>
    <row r="1" spans="1:1" x14ac:dyDescent="0.3">
      <c r="A1" s="1">
        <v>0</v>
      </c>
    </row>
    <row r="2" spans="1:1" x14ac:dyDescent="0.3">
      <c r="A2" s="1">
        <v>1</v>
      </c>
    </row>
    <row r="3" spans="1:1" x14ac:dyDescent="0.3">
      <c r="A3" s="1">
        <v>2</v>
      </c>
    </row>
    <row r="4" spans="1:1" x14ac:dyDescent="0.3">
      <c r="A4" s="1">
        <v>3</v>
      </c>
    </row>
    <row r="5" spans="1:1" x14ac:dyDescent="0.3">
      <c r="A5" s="1">
        <v>4</v>
      </c>
    </row>
    <row r="6" spans="1:1" x14ac:dyDescent="0.3">
      <c r="A6" s="1">
        <v>5</v>
      </c>
    </row>
    <row r="7" spans="1:1" x14ac:dyDescent="0.3">
      <c r="A7" s="1">
        <v>6</v>
      </c>
    </row>
    <row r="8" spans="1:1" x14ac:dyDescent="0.3">
      <c r="A8" s="1">
        <v>7</v>
      </c>
    </row>
    <row r="9" spans="1:1" x14ac:dyDescent="0.3">
      <c r="A9" s="1">
        <v>8</v>
      </c>
    </row>
    <row r="10" spans="1:1" x14ac:dyDescent="0.3">
      <c r="A10" s="1">
        <v>9</v>
      </c>
    </row>
    <row r="11" spans="1:1" x14ac:dyDescent="0.3">
      <c r="A11" s="1">
        <v>10</v>
      </c>
    </row>
    <row r="12" spans="1:1" x14ac:dyDescent="0.3">
      <c r="A12" s="1">
        <v>11</v>
      </c>
    </row>
    <row r="13" spans="1:1" x14ac:dyDescent="0.3">
      <c r="A13" s="1">
        <v>12</v>
      </c>
    </row>
    <row r="14" spans="1:1" x14ac:dyDescent="0.3">
      <c r="A14" s="1">
        <v>13</v>
      </c>
    </row>
    <row r="15" spans="1:1" x14ac:dyDescent="0.3">
      <c r="A15" s="1">
        <v>14</v>
      </c>
    </row>
    <row r="16" spans="1:1" x14ac:dyDescent="0.3">
      <c r="A16" s="1">
        <v>15</v>
      </c>
    </row>
    <row r="17" spans="1:1" x14ac:dyDescent="0.3">
      <c r="A17" s="1">
        <v>16</v>
      </c>
    </row>
    <row r="18" spans="1:1" x14ac:dyDescent="0.3">
      <c r="A18" s="1">
        <v>17</v>
      </c>
    </row>
    <row r="19" spans="1:1" x14ac:dyDescent="0.3">
      <c r="A19" s="1">
        <v>18</v>
      </c>
    </row>
    <row r="20" spans="1:1" x14ac:dyDescent="0.3">
      <c r="A20" s="1">
        <v>19</v>
      </c>
    </row>
    <row r="21" spans="1:1" x14ac:dyDescent="0.3">
      <c r="A21" s="1">
        <v>20</v>
      </c>
    </row>
    <row r="22" spans="1:1" x14ac:dyDescent="0.3">
      <c r="A22" s="1">
        <v>21</v>
      </c>
    </row>
    <row r="23" spans="1:1" x14ac:dyDescent="0.3">
      <c r="A23" s="1">
        <v>22</v>
      </c>
    </row>
    <row r="24" spans="1:1" x14ac:dyDescent="0.3">
      <c r="A24" s="1">
        <v>23</v>
      </c>
    </row>
    <row r="25" spans="1:1" x14ac:dyDescent="0.3">
      <c r="A25" s="1">
        <v>24</v>
      </c>
    </row>
    <row r="26" spans="1:1" x14ac:dyDescent="0.3">
      <c r="A26" s="1">
        <v>25</v>
      </c>
    </row>
    <row r="27" spans="1:1" x14ac:dyDescent="0.3">
      <c r="A27" s="1">
        <v>26</v>
      </c>
    </row>
    <row r="28" spans="1:1" x14ac:dyDescent="0.3">
      <c r="A28" s="1">
        <v>27</v>
      </c>
    </row>
    <row r="29" spans="1:1" x14ac:dyDescent="0.3">
      <c r="A29" s="1">
        <v>28</v>
      </c>
    </row>
    <row r="30" spans="1:1" x14ac:dyDescent="0.3">
      <c r="A30" s="1">
        <v>29</v>
      </c>
    </row>
    <row r="31" spans="1:1" x14ac:dyDescent="0.3">
      <c r="A31" s="1">
        <v>30</v>
      </c>
    </row>
    <row r="32" spans="1:1" x14ac:dyDescent="0.3">
      <c r="A32" s="1">
        <v>31</v>
      </c>
    </row>
    <row r="33" spans="1:1" x14ac:dyDescent="0.3">
      <c r="A33" s="1">
        <v>32</v>
      </c>
    </row>
    <row r="34" spans="1:1" x14ac:dyDescent="0.3">
      <c r="A34" s="1">
        <v>33</v>
      </c>
    </row>
    <row r="35" spans="1:1" x14ac:dyDescent="0.3">
      <c r="A35" s="1">
        <v>34</v>
      </c>
    </row>
    <row r="36" spans="1:1" x14ac:dyDescent="0.3">
      <c r="A36" s="1">
        <v>35</v>
      </c>
    </row>
    <row r="37" spans="1:1" x14ac:dyDescent="0.3">
      <c r="A37" s="1">
        <v>36</v>
      </c>
    </row>
    <row r="38" spans="1:1" x14ac:dyDescent="0.3">
      <c r="A38" s="1">
        <v>37</v>
      </c>
    </row>
    <row r="39" spans="1:1" x14ac:dyDescent="0.3">
      <c r="A39" s="1">
        <v>38</v>
      </c>
    </row>
    <row r="40" spans="1:1" x14ac:dyDescent="0.3">
      <c r="A40" s="1">
        <v>39</v>
      </c>
    </row>
    <row r="41" spans="1:1" x14ac:dyDescent="0.3">
      <c r="A41" s="1">
        <v>40</v>
      </c>
    </row>
    <row r="42" spans="1:1" x14ac:dyDescent="0.3">
      <c r="A42" s="1">
        <v>41</v>
      </c>
    </row>
    <row r="43" spans="1:1" x14ac:dyDescent="0.3">
      <c r="A43" s="1">
        <v>42</v>
      </c>
    </row>
    <row r="44" spans="1:1" x14ac:dyDescent="0.3">
      <c r="A44" s="1">
        <v>43</v>
      </c>
    </row>
    <row r="45" spans="1:1" x14ac:dyDescent="0.3">
      <c r="A45" s="1">
        <v>44</v>
      </c>
    </row>
    <row r="46" spans="1:1" x14ac:dyDescent="0.3">
      <c r="A46" s="1">
        <v>45</v>
      </c>
    </row>
    <row r="47" spans="1:1" x14ac:dyDescent="0.3">
      <c r="A47" s="1">
        <v>46</v>
      </c>
    </row>
    <row r="48" spans="1:1" x14ac:dyDescent="0.3">
      <c r="A48" s="1">
        <v>47</v>
      </c>
    </row>
    <row r="49" spans="1:1" x14ac:dyDescent="0.3">
      <c r="A49" s="1">
        <v>48</v>
      </c>
    </row>
    <row r="50" spans="1:1" x14ac:dyDescent="0.3">
      <c r="A50" s="1">
        <v>49</v>
      </c>
    </row>
    <row r="51" spans="1:1" x14ac:dyDescent="0.3">
      <c r="A51" s="1">
        <v>50</v>
      </c>
    </row>
    <row r="52" spans="1:1" x14ac:dyDescent="0.3">
      <c r="A52" s="1">
        <v>51</v>
      </c>
    </row>
    <row r="53" spans="1:1" x14ac:dyDescent="0.3">
      <c r="A53" s="1">
        <v>52</v>
      </c>
    </row>
    <row r="54" spans="1:1" x14ac:dyDescent="0.3">
      <c r="A54" s="1">
        <v>53</v>
      </c>
    </row>
    <row r="55" spans="1:1" x14ac:dyDescent="0.3">
      <c r="A55" s="1">
        <v>54</v>
      </c>
    </row>
    <row r="56" spans="1:1" x14ac:dyDescent="0.3">
      <c r="A56" s="1">
        <v>55</v>
      </c>
    </row>
    <row r="57" spans="1:1" x14ac:dyDescent="0.3">
      <c r="A57" s="1">
        <v>56</v>
      </c>
    </row>
    <row r="58" spans="1:1" x14ac:dyDescent="0.3">
      <c r="A58" s="1">
        <v>57</v>
      </c>
    </row>
    <row r="59" spans="1:1" x14ac:dyDescent="0.3">
      <c r="A59" s="1">
        <v>58</v>
      </c>
    </row>
    <row r="60" spans="1:1" x14ac:dyDescent="0.3">
      <c r="A60" s="1">
        <v>59</v>
      </c>
    </row>
    <row r="61" spans="1:1" x14ac:dyDescent="0.3">
      <c r="A61" s="1">
        <v>60</v>
      </c>
    </row>
    <row r="62" spans="1:1" x14ac:dyDescent="0.3">
      <c r="A62" s="1">
        <v>61</v>
      </c>
    </row>
    <row r="63" spans="1:1" x14ac:dyDescent="0.3">
      <c r="A63" s="1">
        <v>62</v>
      </c>
    </row>
    <row r="64" spans="1:1" x14ac:dyDescent="0.3">
      <c r="A64" s="1">
        <v>63</v>
      </c>
    </row>
    <row r="65" spans="1:1" x14ac:dyDescent="0.3">
      <c r="A65" s="1">
        <v>64</v>
      </c>
    </row>
    <row r="66" spans="1:1" x14ac:dyDescent="0.3">
      <c r="A66" s="1">
        <v>65</v>
      </c>
    </row>
    <row r="67" spans="1:1" x14ac:dyDescent="0.3">
      <c r="A67" s="1">
        <v>66</v>
      </c>
    </row>
    <row r="68" spans="1:1" x14ac:dyDescent="0.3">
      <c r="A68" s="1">
        <v>67</v>
      </c>
    </row>
    <row r="69" spans="1:1" x14ac:dyDescent="0.3">
      <c r="A69" s="1">
        <v>68</v>
      </c>
    </row>
    <row r="70" spans="1:1" x14ac:dyDescent="0.3">
      <c r="A70" s="1">
        <v>69</v>
      </c>
    </row>
    <row r="71" spans="1:1" x14ac:dyDescent="0.3">
      <c r="A71" s="1">
        <v>70</v>
      </c>
    </row>
    <row r="72" spans="1:1" x14ac:dyDescent="0.3">
      <c r="A72" s="1">
        <v>71</v>
      </c>
    </row>
    <row r="73" spans="1:1" x14ac:dyDescent="0.3">
      <c r="A73" s="1">
        <v>72</v>
      </c>
    </row>
    <row r="74" spans="1:1" x14ac:dyDescent="0.3">
      <c r="A74" s="1">
        <v>73</v>
      </c>
    </row>
    <row r="75" spans="1:1" x14ac:dyDescent="0.3">
      <c r="A75" s="1">
        <v>74</v>
      </c>
    </row>
    <row r="76" spans="1:1" x14ac:dyDescent="0.3">
      <c r="A76" s="1">
        <v>75</v>
      </c>
    </row>
    <row r="77" spans="1:1" x14ac:dyDescent="0.3">
      <c r="A77" s="1">
        <v>76</v>
      </c>
    </row>
    <row r="78" spans="1:1" x14ac:dyDescent="0.3">
      <c r="A78" s="1">
        <v>77</v>
      </c>
    </row>
    <row r="79" spans="1:1" x14ac:dyDescent="0.3">
      <c r="A79" s="1">
        <v>78</v>
      </c>
    </row>
    <row r="80" spans="1:1" x14ac:dyDescent="0.3">
      <c r="A80" s="1">
        <v>79</v>
      </c>
    </row>
    <row r="81" spans="1:1" x14ac:dyDescent="0.3">
      <c r="A81" s="1">
        <v>80</v>
      </c>
    </row>
    <row r="82" spans="1:1" x14ac:dyDescent="0.3">
      <c r="A82" s="1">
        <v>81</v>
      </c>
    </row>
    <row r="83" spans="1:1" x14ac:dyDescent="0.3">
      <c r="A83" s="1">
        <v>82</v>
      </c>
    </row>
    <row r="84" spans="1:1" x14ac:dyDescent="0.3">
      <c r="A84" s="1">
        <v>83</v>
      </c>
    </row>
    <row r="85" spans="1:1" x14ac:dyDescent="0.3">
      <c r="A85" s="1">
        <v>84</v>
      </c>
    </row>
    <row r="86" spans="1:1" x14ac:dyDescent="0.3">
      <c r="A86" s="1">
        <v>85</v>
      </c>
    </row>
    <row r="87" spans="1:1" x14ac:dyDescent="0.3">
      <c r="A87" s="1">
        <v>86</v>
      </c>
    </row>
    <row r="88" spans="1:1" x14ac:dyDescent="0.3">
      <c r="A88" s="1">
        <v>87</v>
      </c>
    </row>
    <row r="89" spans="1:1" x14ac:dyDescent="0.3">
      <c r="A89" s="1">
        <v>88</v>
      </c>
    </row>
    <row r="90" spans="1:1" x14ac:dyDescent="0.3">
      <c r="A90" s="1">
        <v>89</v>
      </c>
    </row>
    <row r="91" spans="1:1" x14ac:dyDescent="0.3">
      <c r="A91" s="1">
        <v>90</v>
      </c>
    </row>
    <row r="92" spans="1:1" x14ac:dyDescent="0.3">
      <c r="A92" s="1">
        <v>91</v>
      </c>
    </row>
    <row r="93" spans="1:1" x14ac:dyDescent="0.3">
      <c r="A93" s="1">
        <v>92</v>
      </c>
    </row>
    <row r="94" spans="1:1" x14ac:dyDescent="0.3">
      <c r="A94" s="1">
        <v>93</v>
      </c>
    </row>
    <row r="95" spans="1:1" x14ac:dyDescent="0.3">
      <c r="A95" s="1">
        <v>94</v>
      </c>
    </row>
    <row r="96" spans="1:1" x14ac:dyDescent="0.3">
      <c r="A96" s="1">
        <v>95</v>
      </c>
    </row>
    <row r="97" spans="1:1" x14ac:dyDescent="0.3">
      <c r="A97" s="1">
        <v>96</v>
      </c>
    </row>
    <row r="98" spans="1:1" x14ac:dyDescent="0.3">
      <c r="A98" s="1">
        <v>97</v>
      </c>
    </row>
    <row r="99" spans="1:1" x14ac:dyDescent="0.3">
      <c r="A99" s="1">
        <v>98</v>
      </c>
    </row>
    <row r="100" spans="1:1" x14ac:dyDescent="0.3">
      <c r="A100" s="1">
        <v>99</v>
      </c>
    </row>
    <row r="101" spans="1:1" x14ac:dyDescent="0.3">
      <c r="A101" s="1">
        <v>100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93"/>
  <sheetViews>
    <sheetView showGridLines="0" tabSelected="1" zoomScale="80" zoomScaleNormal="80" workbookViewId="0"/>
  </sheetViews>
  <sheetFormatPr defaultRowHeight="14.4" x14ac:dyDescent="0.3"/>
  <cols>
    <col min="1" max="1" width="2.33203125" style="2" customWidth="1"/>
    <col min="2" max="2" width="4.44140625" style="2" customWidth="1"/>
    <col min="3" max="3" width="20.5546875" style="2" customWidth="1"/>
    <col min="4" max="4" width="17.88671875" style="2" customWidth="1"/>
    <col min="5" max="9" width="8.88671875" style="2"/>
    <col min="10" max="11" width="2.33203125" style="2" customWidth="1"/>
    <col min="12" max="15" width="15.77734375" style="2" customWidth="1"/>
    <col min="16" max="16" width="4.77734375" style="2" customWidth="1"/>
    <col min="17" max="17" width="2.33203125" style="2" customWidth="1"/>
    <col min="18" max="18" width="7.21875" style="2" customWidth="1"/>
    <col min="19" max="20" width="15.77734375" style="2" customWidth="1"/>
    <col min="21" max="21" width="67.21875" style="2" customWidth="1"/>
    <col min="22" max="22" width="20.88671875" style="2" customWidth="1"/>
    <col min="23" max="23" width="2.33203125" style="2" customWidth="1"/>
    <col min="24" max="16384" width="8.88671875" style="2"/>
  </cols>
  <sheetData>
    <row r="1" spans="2:23" ht="15" thickBot="1" x14ac:dyDescent="0.35"/>
    <row r="2" spans="2:23" ht="16.95" customHeight="1" thickTop="1" x14ac:dyDescent="0.3">
      <c r="B2" s="32" t="s">
        <v>6</v>
      </c>
      <c r="C2" s="30"/>
      <c r="D2" s="30"/>
      <c r="E2" s="30"/>
      <c r="F2" s="30"/>
      <c r="G2" s="30"/>
      <c r="H2" s="30"/>
      <c r="I2" s="31"/>
      <c r="K2" s="23" t="s">
        <v>12</v>
      </c>
      <c r="L2" s="23"/>
      <c r="M2" s="24"/>
      <c r="N2" s="23"/>
      <c r="O2" s="24"/>
      <c r="P2" s="24"/>
      <c r="Q2" s="24"/>
      <c r="R2" s="24"/>
      <c r="S2" s="24"/>
      <c r="T2" s="24"/>
      <c r="U2" s="24"/>
      <c r="V2" s="24"/>
      <c r="W2" s="14"/>
    </row>
    <row r="3" spans="2:23" ht="16.95" customHeight="1" thickBot="1" x14ac:dyDescent="0.35">
      <c r="B3" s="45"/>
      <c r="C3" s="43"/>
      <c r="D3" s="43"/>
      <c r="E3" s="43"/>
      <c r="F3" s="43"/>
      <c r="G3" s="43"/>
      <c r="H3" s="43"/>
      <c r="I3" s="46"/>
      <c r="K3" s="7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6"/>
    </row>
    <row r="4" spans="2:23" ht="16.95" customHeight="1" thickBot="1" x14ac:dyDescent="0.35">
      <c r="B4" s="45"/>
      <c r="C4" s="47"/>
      <c r="D4" s="43"/>
      <c r="E4" s="43"/>
      <c r="F4" s="43"/>
      <c r="G4" s="43"/>
      <c r="H4" s="43"/>
      <c r="I4" s="46"/>
      <c r="K4" s="7"/>
      <c r="L4" s="4" t="s">
        <v>98</v>
      </c>
      <c r="M4" s="3"/>
      <c r="N4" s="44"/>
      <c r="O4" s="5" t="s">
        <v>30</v>
      </c>
      <c r="P4" s="107" t="s">
        <v>59</v>
      </c>
      <c r="Q4" s="108"/>
      <c r="R4" s="108"/>
      <c r="S4" s="108"/>
      <c r="T4" s="108"/>
      <c r="U4" s="109"/>
      <c r="V4" s="3"/>
      <c r="W4" s="6"/>
    </row>
    <row r="5" spans="2:23" ht="16.95" customHeight="1" thickBot="1" x14ac:dyDescent="0.35">
      <c r="B5" s="45"/>
      <c r="C5" s="48" t="s">
        <v>3</v>
      </c>
      <c r="D5" s="43" t="s">
        <v>0</v>
      </c>
      <c r="E5" s="43"/>
      <c r="F5" s="43"/>
      <c r="G5" s="43"/>
      <c r="H5" s="43"/>
      <c r="I5" s="46"/>
      <c r="K5" s="7"/>
      <c r="L5" s="113" t="s">
        <v>104</v>
      </c>
      <c r="M5" s="64"/>
      <c r="N5" s="63"/>
      <c r="O5" s="64"/>
      <c r="P5" s="64"/>
      <c r="Q5" s="3"/>
      <c r="R5" s="3"/>
      <c r="S5" s="3"/>
      <c r="T5" s="3"/>
      <c r="U5" s="3"/>
      <c r="V5" s="3"/>
      <c r="W5" s="6"/>
    </row>
    <row r="6" spans="2:23" ht="16.95" customHeight="1" thickBot="1" x14ac:dyDescent="0.35">
      <c r="B6" s="45"/>
      <c r="C6" s="43"/>
      <c r="D6" s="43"/>
      <c r="E6" s="43"/>
      <c r="F6" s="43"/>
      <c r="G6" s="43"/>
      <c r="H6" s="43"/>
      <c r="I6" s="46"/>
      <c r="K6" s="7"/>
      <c r="L6" s="15" t="s">
        <v>32</v>
      </c>
      <c r="M6" s="12"/>
      <c r="N6" s="12"/>
      <c r="O6" s="12"/>
      <c r="P6" s="13"/>
      <c r="Q6" s="3"/>
      <c r="R6" s="3"/>
      <c r="S6" s="3"/>
      <c r="T6" s="3"/>
      <c r="U6" s="3"/>
      <c r="V6" s="3"/>
      <c r="W6" s="6"/>
    </row>
    <row r="7" spans="2:23" ht="16.95" customHeight="1" thickBot="1" x14ac:dyDescent="0.35">
      <c r="B7" s="45"/>
      <c r="C7" s="47"/>
      <c r="D7" s="43"/>
      <c r="E7" s="43"/>
      <c r="F7" s="43"/>
      <c r="G7" s="43"/>
      <c r="H7" s="43"/>
      <c r="I7" s="46"/>
      <c r="K7" s="7"/>
      <c r="L7" s="22" t="s">
        <v>19</v>
      </c>
      <c r="M7" s="3"/>
      <c r="N7" s="3"/>
      <c r="O7" s="5" t="s">
        <v>15</v>
      </c>
      <c r="P7" s="6"/>
      <c r="Q7" s="3"/>
      <c r="R7" s="3"/>
      <c r="S7" s="3"/>
      <c r="T7" s="3"/>
      <c r="U7" s="3"/>
      <c r="V7" s="3"/>
      <c r="W7" s="6"/>
    </row>
    <row r="8" spans="2:23" ht="16.95" customHeight="1" thickBot="1" x14ac:dyDescent="0.35">
      <c r="B8" s="45"/>
      <c r="C8" s="48" t="s">
        <v>4</v>
      </c>
      <c r="D8" s="43"/>
      <c r="E8" s="43"/>
      <c r="F8" s="43"/>
      <c r="G8" s="43"/>
      <c r="H8" s="43"/>
      <c r="I8" s="46"/>
      <c r="K8" s="7"/>
      <c r="L8" s="36">
        <f>O8*0.225*35</f>
        <v>0</v>
      </c>
      <c r="M8" s="5" t="s">
        <v>13</v>
      </c>
      <c r="N8" s="5" t="s">
        <v>0</v>
      </c>
      <c r="O8" s="21">
        <f>N4</f>
        <v>0</v>
      </c>
      <c r="P8" s="6"/>
      <c r="Q8" s="3"/>
      <c r="R8" s="25"/>
      <c r="S8" s="3"/>
      <c r="T8" s="3"/>
      <c r="U8" s="3"/>
      <c r="V8" s="3"/>
      <c r="W8" s="6"/>
    </row>
    <row r="9" spans="2:23" ht="16.95" customHeight="1" thickBot="1" x14ac:dyDescent="0.35">
      <c r="B9" s="45"/>
      <c r="C9" s="43"/>
      <c r="D9" s="43"/>
      <c r="E9" s="43"/>
      <c r="F9" s="43"/>
      <c r="G9" s="43"/>
      <c r="H9" s="43"/>
      <c r="I9" s="46"/>
      <c r="K9" s="7"/>
      <c r="L9" s="7"/>
      <c r="M9" s="5"/>
      <c r="N9" s="5"/>
      <c r="O9" s="8"/>
      <c r="P9" s="6"/>
      <c r="Q9" s="4" t="s">
        <v>29</v>
      </c>
      <c r="R9" s="3"/>
      <c r="S9" s="3"/>
      <c r="T9" s="3"/>
      <c r="U9" s="3"/>
      <c r="V9" s="25"/>
      <c r="W9" s="6"/>
    </row>
    <row r="10" spans="2:23" ht="16.95" customHeight="1" thickBot="1" x14ac:dyDescent="0.35">
      <c r="B10" s="45"/>
      <c r="C10" s="88"/>
      <c r="D10" s="89"/>
      <c r="E10" s="90"/>
      <c r="F10" s="43"/>
      <c r="G10" s="43"/>
      <c r="H10" s="43"/>
      <c r="I10" s="46"/>
      <c r="K10" s="7"/>
      <c r="L10" s="36">
        <f>O10*0.175*35</f>
        <v>0</v>
      </c>
      <c r="M10" s="5" t="s">
        <v>14</v>
      </c>
      <c r="N10" s="5" t="s">
        <v>0</v>
      </c>
      <c r="O10" s="21">
        <f>N4</f>
        <v>0</v>
      </c>
      <c r="P10" s="6"/>
      <c r="Q10" s="3"/>
      <c r="R10" s="25"/>
      <c r="S10" s="3"/>
      <c r="T10" s="3"/>
      <c r="U10" s="3"/>
      <c r="V10" s="3"/>
      <c r="W10" s="6"/>
    </row>
    <row r="11" spans="2:23" ht="16.95" customHeight="1" thickBot="1" x14ac:dyDescent="0.35">
      <c r="B11" s="45"/>
      <c r="C11" s="48" t="s">
        <v>1</v>
      </c>
      <c r="D11" s="43"/>
      <c r="E11" s="43"/>
      <c r="F11" s="43"/>
      <c r="G11" s="43"/>
      <c r="H11" s="43"/>
      <c r="I11" s="46"/>
      <c r="K11" s="7"/>
      <c r="L11" s="9"/>
      <c r="M11" s="10"/>
      <c r="N11" s="10"/>
      <c r="O11" s="10"/>
      <c r="P11" s="11"/>
      <c r="Q11" s="3"/>
      <c r="R11" s="3"/>
      <c r="S11" s="3"/>
      <c r="T11" s="3"/>
      <c r="U11" s="3"/>
      <c r="V11" s="25"/>
      <c r="W11" s="6"/>
    </row>
    <row r="12" spans="2:23" ht="16.95" customHeight="1" thickBot="1" x14ac:dyDescent="0.35">
      <c r="B12" s="45"/>
      <c r="C12" s="43"/>
      <c r="D12" s="43"/>
      <c r="E12" s="43"/>
      <c r="F12" s="43"/>
      <c r="G12" s="43"/>
      <c r="H12" s="43"/>
      <c r="I12" s="46"/>
      <c r="K12" s="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6"/>
    </row>
    <row r="13" spans="2:23" ht="16.95" customHeight="1" thickBot="1" x14ac:dyDescent="0.35">
      <c r="B13" s="45"/>
      <c r="C13" s="47"/>
      <c r="D13" s="43"/>
      <c r="E13" s="43"/>
      <c r="F13" s="43"/>
      <c r="G13" s="43"/>
      <c r="H13" s="43"/>
      <c r="I13" s="46"/>
      <c r="K13" s="7"/>
      <c r="L13" s="15" t="s">
        <v>33</v>
      </c>
      <c r="M13" s="16"/>
      <c r="N13" s="16"/>
      <c r="O13" s="16"/>
      <c r="P13" s="16"/>
      <c r="Q13" s="16"/>
      <c r="R13" s="16"/>
      <c r="S13" s="16"/>
      <c r="T13" s="16"/>
      <c r="U13" s="17"/>
      <c r="V13" s="3"/>
      <c r="W13" s="6"/>
    </row>
    <row r="14" spans="2:23" ht="16.95" customHeight="1" thickBot="1" x14ac:dyDescent="0.35">
      <c r="B14" s="45"/>
      <c r="C14" s="49" t="s">
        <v>2</v>
      </c>
      <c r="D14" s="43"/>
      <c r="E14" s="43"/>
      <c r="F14" s="43"/>
      <c r="G14" s="43"/>
      <c r="H14" s="43"/>
      <c r="I14" s="46"/>
      <c r="K14" s="7"/>
      <c r="L14" s="22" t="s">
        <v>19</v>
      </c>
      <c r="M14" s="4"/>
      <c r="N14" s="4"/>
      <c r="O14" s="78" t="s">
        <v>31</v>
      </c>
      <c r="P14" s="79"/>
      <c r="Q14" s="85" t="s">
        <v>48</v>
      </c>
      <c r="R14" s="86"/>
      <c r="S14" s="86"/>
      <c r="T14" s="87"/>
      <c r="U14" s="6"/>
      <c r="V14" s="3"/>
      <c r="W14" s="6"/>
    </row>
    <row r="15" spans="2:23" ht="16.95" customHeight="1" thickBot="1" x14ac:dyDescent="0.35">
      <c r="B15" s="45"/>
      <c r="C15" s="49"/>
      <c r="D15" s="43"/>
      <c r="E15" s="43"/>
      <c r="F15" s="43"/>
      <c r="G15" s="43"/>
      <c r="H15" s="43"/>
      <c r="I15" s="46"/>
      <c r="J15" s="18"/>
      <c r="K15" s="20"/>
      <c r="L15" s="37">
        <f>17*$N$4*0.08*O15</f>
        <v>0</v>
      </c>
      <c r="M15" s="4" t="s">
        <v>20</v>
      </c>
      <c r="N15" s="3"/>
      <c r="O15" s="77"/>
      <c r="P15" s="3"/>
      <c r="Q15" s="3" t="s">
        <v>16</v>
      </c>
      <c r="R15" s="3"/>
      <c r="S15" s="3"/>
      <c r="T15" s="3"/>
      <c r="U15" s="6"/>
      <c r="V15" s="3"/>
      <c r="W15" s="6"/>
    </row>
    <row r="16" spans="2:23" ht="16.95" customHeight="1" thickBot="1" x14ac:dyDescent="0.35">
      <c r="B16" s="45"/>
      <c r="C16" s="91"/>
      <c r="D16" s="89"/>
      <c r="E16" s="90"/>
      <c r="F16" s="43" t="s">
        <v>0</v>
      </c>
      <c r="G16" s="43"/>
      <c r="H16" s="43"/>
      <c r="I16" s="46"/>
      <c r="K16" s="7"/>
      <c r="L16" s="38"/>
      <c r="M16" s="3"/>
      <c r="N16" s="3"/>
      <c r="O16" s="8"/>
      <c r="P16" s="3"/>
      <c r="Q16" s="3"/>
      <c r="R16" s="3"/>
      <c r="S16" s="3"/>
      <c r="T16" s="3"/>
      <c r="U16" s="6"/>
      <c r="V16" s="3"/>
      <c r="W16" s="6"/>
    </row>
    <row r="17" spans="2:40" ht="16.95" customHeight="1" thickBot="1" x14ac:dyDescent="0.35">
      <c r="B17" s="45"/>
      <c r="C17" s="103" t="s">
        <v>102</v>
      </c>
      <c r="D17" s="103"/>
      <c r="E17" s="103"/>
      <c r="F17" s="104"/>
      <c r="G17" s="104"/>
      <c r="H17" s="43"/>
      <c r="I17" s="46"/>
      <c r="K17" s="7"/>
      <c r="L17" s="37">
        <f>17*$N$4*0.08*O17</f>
        <v>0</v>
      </c>
      <c r="M17" s="4" t="s">
        <v>21</v>
      </c>
      <c r="N17" s="3"/>
      <c r="O17" s="41"/>
      <c r="P17" s="3"/>
      <c r="Q17" s="3" t="s">
        <v>17</v>
      </c>
      <c r="R17" s="3"/>
      <c r="S17" s="3"/>
      <c r="T17" s="3"/>
      <c r="U17" s="6"/>
      <c r="V17" s="3"/>
      <c r="W17" s="6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2:40" ht="16.95" customHeight="1" thickBot="1" x14ac:dyDescent="0.35">
      <c r="B18" s="45"/>
      <c r="C18" s="43"/>
      <c r="D18" s="43"/>
      <c r="E18" s="43"/>
      <c r="F18" s="43"/>
      <c r="G18" s="43"/>
      <c r="H18" s="43"/>
      <c r="I18" s="46"/>
      <c r="K18" s="7"/>
      <c r="L18" s="38"/>
      <c r="M18" s="3"/>
      <c r="N18" s="3"/>
      <c r="O18" s="8"/>
      <c r="P18" s="3"/>
      <c r="Q18" s="3"/>
      <c r="R18" s="3"/>
      <c r="S18" s="3"/>
      <c r="T18" s="3"/>
      <c r="U18" s="6"/>
      <c r="V18" s="3"/>
      <c r="W18" s="6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2:40" ht="16.95" customHeight="1" thickBot="1" x14ac:dyDescent="0.35">
      <c r="B19" s="45"/>
      <c r="C19" s="91" t="s">
        <v>0</v>
      </c>
      <c r="D19" s="89"/>
      <c r="E19" s="89"/>
      <c r="F19" s="89"/>
      <c r="G19" s="90"/>
      <c r="H19" s="43" t="s">
        <v>0</v>
      </c>
      <c r="I19" s="46"/>
      <c r="K19" s="7"/>
      <c r="L19" s="37">
        <f>19*$N$4*0.08*O19</f>
        <v>0</v>
      </c>
      <c r="M19" s="4" t="s">
        <v>64</v>
      </c>
      <c r="N19" s="3"/>
      <c r="O19" s="41"/>
      <c r="P19" s="3"/>
      <c r="Q19" s="3" t="s">
        <v>69</v>
      </c>
      <c r="R19" s="3"/>
      <c r="S19" s="3"/>
      <c r="T19" s="3"/>
      <c r="U19" s="6"/>
      <c r="V19" s="3"/>
      <c r="W19" s="6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2:40" ht="16.95" customHeight="1" thickBot="1" x14ac:dyDescent="0.35">
      <c r="B20" s="45"/>
      <c r="C20" s="48" t="s">
        <v>7</v>
      </c>
      <c r="D20" s="43"/>
      <c r="E20" s="43"/>
      <c r="F20" s="43"/>
      <c r="G20" s="43"/>
      <c r="H20" s="43"/>
      <c r="I20" s="46"/>
      <c r="K20" s="7"/>
      <c r="L20" s="38"/>
      <c r="M20" s="3"/>
      <c r="N20" s="3"/>
      <c r="O20" s="8"/>
      <c r="P20" s="3"/>
      <c r="Q20" s="3"/>
      <c r="R20" s="3"/>
      <c r="S20" s="3"/>
      <c r="T20" s="3"/>
      <c r="U20" s="6"/>
      <c r="V20" s="3"/>
      <c r="W20" s="6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2:40" ht="16.95" customHeight="1" thickBot="1" x14ac:dyDescent="0.35">
      <c r="B21" s="45"/>
      <c r="C21" s="43"/>
      <c r="D21" s="43"/>
      <c r="E21" s="43"/>
      <c r="F21" s="43"/>
      <c r="G21" s="43"/>
      <c r="H21" s="43"/>
      <c r="I21" s="46"/>
      <c r="K21" s="7"/>
      <c r="L21" s="37">
        <f>18*$N$4*0.08*O21</f>
        <v>0</v>
      </c>
      <c r="M21" s="4" t="s">
        <v>22</v>
      </c>
      <c r="N21" s="3"/>
      <c r="O21" s="41"/>
      <c r="P21" s="3"/>
      <c r="Q21" s="3" t="s">
        <v>18</v>
      </c>
      <c r="R21" s="3"/>
      <c r="S21" s="3"/>
      <c r="T21" s="3"/>
      <c r="U21" s="6"/>
      <c r="V21" s="3"/>
      <c r="W21" s="6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2:40" ht="16.95" customHeight="1" thickBot="1" x14ac:dyDescent="0.35">
      <c r="B22" s="45"/>
      <c r="C22" s="50"/>
      <c r="D22" s="48"/>
      <c r="E22" s="43"/>
      <c r="F22" s="43"/>
      <c r="G22" s="43"/>
      <c r="H22" s="43"/>
      <c r="I22" s="46"/>
      <c r="K22" s="7"/>
      <c r="L22" s="38"/>
      <c r="M22" s="3"/>
      <c r="N22" s="3"/>
      <c r="O22" s="8"/>
      <c r="P22" s="3"/>
      <c r="Q22" s="3"/>
      <c r="R22" s="3"/>
      <c r="S22" s="3"/>
      <c r="T22" s="3"/>
      <c r="U22" s="6"/>
      <c r="V22" s="3"/>
      <c r="W22" s="6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2:40" ht="16.95" customHeight="1" thickBot="1" x14ac:dyDescent="0.35">
      <c r="B23" s="45"/>
      <c r="C23" s="48" t="s">
        <v>8</v>
      </c>
      <c r="D23" s="43"/>
      <c r="E23" s="43"/>
      <c r="F23" s="43"/>
      <c r="G23" s="43"/>
      <c r="H23" s="43"/>
      <c r="I23" s="46"/>
      <c r="K23" s="7"/>
      <c r="L23" s="37">
        <f>21*$N$4*0.08*O23</f>
        <v>0</v>
      </c>
      <c r="M23" s="4" t="s">
        <v>65</v>
      </c>
      <c r="N23" s="3"/>
      <c r="O23" s="41"/>
      <c r="P23" s="3"/>
      <c r="Q23" s="3" t="s">
        <v>83</v>
      </c>
      <c r="R23" s="3"/>
      <c r="S23" s="3"/>
      <c r="T23" s="3"/>
      <c r="U23" s="6"/>
      <c r="V23" s="3"/>
      <c r="W23" s="6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2:40" ht="16.95" customHeight="1" thickBot="1" x14ac:dyDescent="0.35">
      <c r="B24" s="45"/>
      <c r="C24" s="43"/>
      <c r="D24" s="43"/>
      <c r="E24" s="43"/>
      <c r="F24" s="43"/>
      <c r="G24" s="43"/>
      <c r="H24" s="43"/>
      <c r="I24" s="46"/>
      <c r="K24" s="7"/>
      <c r="L24" s="38"/>
      <c r="M24" s="3"/>
      <c r="N24" s="3"/>
      <c r="O24" s="8"/>
      <c r="P24" s="3"/>
      <c r="Q24" s="3"/>
      <c r="R24" s="3"/>
      <c r="S24" s="3"/>
      <c r="T24" s="3"/>
      <c r="U24" s="6"/>
      <c r="V24" s="3"/>
      <c r="W24" s="6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2:40" ht="16.95" customHeight="1" thickBot="1" x14ac:dyDescent="0.35">
      <c r="B25" s="45"/>
      <c r="C25" s="51"/>
      <c r="D25" s="48"/>
      <c r="E25" s="43"/>
      <c r="F25" s="43"/>
      <c r="G25" s="43"/>
      <c r="H25" s="43"/>
      <c r="I25" s="46"/>
      <c r="K25" s="7"/>
      <c r="L25" s="37">
        <f>18*$N$4*0.08*O25</f>
        <v>0</v>
      </c>
      <c r="M25" s="4" t="s">
        <v>66</v>
      </c>
      <c r="N25" s="3"/>
      <c r="O25" s="41"/>
      <c r="P25" s="3"/>
      <c r="Q25" s="3" t="s">
        <v>78</v>
      </c>
      <c r="R25" s="3"/>
      <c r="S25" s="3"/>
      <c r="T25" s="3"/>
      <c r="U25" s="6"/>
      <c r="V25" s="3"/>
      <c r="W25" s="6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2:40" ht="16.95" customHeight="1" thickBot="1" x14ac:dyDescent="0.35">
      <c r="B26" s="45"/>
      <c r="C26" s="48" t="s">
        <v>9</v>
      </c>
      <c r="D26" s="43"/>
      <c r="E26" s="43"/>
      <c r="F26" s="43"/>
      <c r="G26" s="43"/>
      <c r="H26" s="43"/>
      <c r="I26" s="46"/>
      <c r="K26" s="7"/>
      <c r="L26" s="38"/>
      <c r="M26" s="3"/>
      <c r="N26" s="3"/>
      <c r="O26" s="8"/>
      <c r="P26" s="3"/>
      <c r="Q26" s="3"/>
      <c r="R26" s="3"/>
      <c r="S26" s="3"/>
      <c r="T26" s="3"/>
      <c r="U26" s="6"/>
      <c r="V26" s="3"/>
      <c r="W26" s="6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2:40" ht="16.95" customHeight="1" thickBot="1" x14ac:dyDescent="0.35">
      <c r="B27" s="45"/>
      <c r="C27" s="43"/>
      <c r="D27" s="43"/>
      <c r="E27" s="43"/>
      <c r="F27" s="43"/>
      <c r="G27" s="43"/>
      <c r="H27" s="43"/>
      <c r="I27" s="46"/>
      <c r="K27" s="7"/>
      <c r="L27" s="37">
        <f>11*$N$4*0.08*O27</f>
        <v>0</v>
      </c>
      <c r="M27" s="4" t="s">
        <v>67</v>
      </c>
      <c r="N27" s="3"/>
      <c r="O27" s="41"/>
      <c r="P27" s="3"/>
      <c r="Q27" s="3" t="s">
        <v>79</v>
      </c>
      <c r="R27" s="3"/>
      <c r="S27" s="3"/>
      <c r="T27" s="3"/>
      <c r="U27" s="6"/>
      <c r="V27" s="3"/>
      <c r="W27" s="6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2:40" ht="16.95" customHeight="1" thickBot="1" x14ac:dyDescent="0.35">
      <c r="B28" s="45"/>
      <c r="C28" s="52" t="s">
        <v>5</v>
      </c>
      <c r="D28" s="53"/>
      <c r="E28" s="53"/>
      <c r="F28" s="53"/>
      <c r="G28" s="54"/>
      <c r="H28" s="43"/>
      <c r="I28" s="46"/>
      <c r="K28" s="7"/>
      <c r="L28" s="38"/>
      <c r="M28" s="3"/>
      <c r="N28" s="3"/>
      <c r="O28" s="8"/>
      <c r="P28" s="3"/>
      <c r="Q28" s="3"/>
      <c r="R28" s="3"/>
      <c r="S28" s="3"/>
      <c r="T28" s="3"/>
      <c r="U28" s="6"/>
      <c r="V28" s="3"/>
      <c r="W28" s="6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2:40" ht="16.95" customHeight="1" thickBot="1" x14ac:dyDescent="0.35">
      <c r="B29" s="45"/>
      <c r="C29" s="43"/>
      <c r="D29" s="43"/>
      <c r="E29" s="43"/>
      <c r="F29" s="43"/>
      <c r="G29" s="43"/>
      <c r="H29" s="43"/>
      <c r="I29" s="46"/>
      <c r="K29" s="7"/>
      <c r="L29" s="37">
        <f>12.5*$N$4*0.08*O29</f>
        <v>0</v>
      </c>
      <c r="M29" s="4" t="s">
        <v>68</v>
      </c>
      <c r="N29" s="3"/>
      <c r="O29" s="41"/>
      <c r="P29" s="3"/>
      <c r="Q29" s="3" t="s">
        <v>80</v>
      </c>
      <c r="R29" s="3"/>
      <c r="S29" s="3"/>
      <c r="T29" s="3"/>
      <c r="U29" s="6"/>
      <c r="V29" s="3"/>
      <c r="W29" s="6"/>
    </row>
    <row r="30" spans="2:40" ht="16.95" customHeight="1" thickBot="1" x14ac:dyDescent="0.35">
      <c r="B30" s="45"/>
      <c r="C30" s="48" t="s">
        <v>11</v>
      </c>
      <c r="D30" s="43"/>
      <c r="E30" s="43"/>
      <c r="F30" s="43"/>
      <c r="G30" s="43"/>
      <c r="H30" s="43"/>
      <c r="I30" s="46"/>
      <c r="K30" s="7"/>
      <c r="L30" s="38"/>
      <c r="M30" s="3"/>
      <c r="N30" s="3"/>
      <c r="O30" s="8"/>
      <c r="P30" s="3"/>
      <c r="Q30" s="3"/>
      <c r="R30" s="3"/>
      <c r="S30" s="3"/>
      <c r="T30" s="3"/>
      <c r="U30" s="6"/>
      <c r="V30" s="3"/>
      <c r="W30" s="6"/>
    </row>
    <row r="31" spans="2:40" ht="16.95" customHeight="1" thickBot="1" x14ac:dyDescent="0.35">
      <c r="B31" s="45"/>
      <c r="C31" s="48" t="s">
        <v>10</v>
      </c>
      <c r="D31" s="43"/>
      <c r="E31" s="43"/>
      <c r="F31" s="43"/>
      <c r="G31" s="43"/>
      <c r="H31" s="43"/>
      <c r="I31" s="46"/>
      <c r="K31" s="7"/>
      <c r="L31" s="37">
        <f>15*$N$4*0.08*O31</f>
        <v>0</v>
      </c>
      <c r="M31" s="4" t="s">
        <v>23</v>
      </c>
      <c r="N31" s="3"/>
      <c r="O31" s="41"/>
      <c r="P31" s="3"/>
      <c r="Q31" s="3" t="s">
        <v>81</v>
      </c>
      <c r="R31" s="3"/>
      <c r="S31" s="3"/>
      <c r="T31" s="3"/>
      <c r="U31" s="6"/>
      <c r="V31" s="3"/>
      <c r="W31" s="6"/>
    </row>
    <row r="32" spans="2:40" ht="16.95" customHeight="1" thickBot="1" x14ac:dyDescent="0.35">
      <c r="B32" s="45"/>
      <c r="C32" s="48" t="s">
        <v>0</v>
      </c>
      <c r="D32" s="43"/>
      <c r="E32" s="43"/>
      <c r="F32" s="43"/>
      <c r="G32" s="43"/>
      <c r="H32" s="43"/>
      <c r="I32" s="46"/>
      <c r="K32" s="7"/>
      <c r="L32" s="39"/>
      <c r="M32" s="10"/>
      <c r="N32" s="10"/>
      <c r="O32" s="10"/>
      <c r="P32" s="10"/>
      <c r="Q32" s="10"/>
      <c r="R32" s="10"/>
      <c r="S32" s="10"/>
      <c r="T32" s="10"/>
      <c r="U32" s="11"/>
      <c r="V32" s="3"/>
      <c r="W32" s="6"/>
    </row>
    <row r="33" spans="2:42" ht="16.95" customHeight="1" thickBot="1" x14ac:dyDescent="0.35">
      <c r="B33" s="45"/>
      <c r="C33" s="105" t="s">
        <v>47</v>
      </c>
      <c r="D33" s="106"/>
      <c r="E33" s="106"/>
      <c r="F33" s="106"/>
      <c r="G33" s="106"/>
      <c r="H33" s="106"/>
      <c r="I33" s="46"/>
      <c r="K33" s="7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6"/>
    </row>
    <row r="34" spans="2:42" ht="16.95" customHeight="1" thickBot="1" x14ac:dyDescent="0.35">
      <c r="B34" s="45"/>
      <c r="C34" s="94"/>
      <c r="D34" s="95"/>
      <c r="E34" s="95"/>
      <c r="F34" s="95"/>
      <c r="G34" s="95"/>
      <c r="H34" s="96"/>
      <c r="I34" s="46"/>
      <c r="K34" s="7"/>
      <c r="L34" s="15" t="s">
        <v>34</v>
      </c>
      <c r="M34" s="16"/>
      <c r="N34" s="16"/>
      <c r="O34" s="16"/>
      <c r="P34" s="16"/>
      <c r="Q34" s="16"/>
      <c r="R34" s="16"/>
      <c r="S34" s="16"/>
      <c r="T34" s="16"/>
      <c r="U34" s="17"/>
      <c r="V34" s="3"/>
      <c r="W34" s="6"/>
    </row>
    <row r="35" spans="2:42" ht="16.95" customHeight="1" thickBot="1" x14ac:dyDescent="0.35">
      <c r="B35" s="45"/>
      <c r="C35" s="97"/>
      <c r="D35" s="98"/>
      <c r="E35" s="98"/>
      <c r="F35" s="98"/>
      <c r="G35" s="98"/>
      <c r="H35" s="99"/>
      <c r="I35" s="46"/>
      <c r="K35" s="7"/>
      <c r="L35" s="22" t="s">
        <v>19</v>
      </c>
      <c r="M35" s="4"/>
      <c r="N35" s="4"/>
      <c r="O35" s="78" t="s">
        <v>31</v>
      </c>
      <c r="P35" s="79"/>
      <c r="Q35" s="85" t="s">
        <v>48</v>
      </c>
      <c r="R35" s="86"/>
      <c r="S35" s="86"/>
      <c r="T35" s="87"/>
      <c r="U35" s="6"/>
      <c r="V35" s="3"/>
      <c r="W35" s="6"/>
    </row>
    <row r="36" spans="2:42" ht="16.95" customHeight="1" thickBot="1" x14ac:dyDescent="0.35">
      <c r="B36" s="45"/>
      <c r="C36" s="97"/>
      <c r="D36" s="98"/>
      <c r="E36" s="98"/>
      <c r="F36" s="98"/>
      <c r="G36" s="98"/>
      <c r="H36" s="99"/>
      <c r="I36" s="46"/>
      <c r="K36" s="7"/>
      <c r="L36" s="37">
        <f>18*$N$4*0.08*O36</f>
        <v>0</v>
      </c>
      <c r="M36" s="4" t="s">
        <v>35</v>
      </c>
      <c r="N36" s="3"/>
      <c r="O36" s="77"/>
      <c r="P36" s="3"/>
      <c r="Q36" s="3" t="s">
        <v>36</v>
      </c>
      <c r="R36" s="3"/>
      <c r="S36" s="3"/>
      <c r="T36" s="3"/>
      <c r="U36" s="6"/>
      <c r="V36" s="3"/>
      <c r="W36" s="6"/>
    </row>
    <row r="37" spans="2:42" ht="16.95" customHeight="1" thickBot="1" x14ac:dyDescent="0.35">
      <c r="B37" s="45"/>
      <c r="C37" s="97"/>
      <c r="D37" s="98"/>
      <c r="E37" s="98"/>
      <c r="F37" s="98"/>
      <c r="G37" s="98"/>
      <c r="H37" s="99"/>
      <c r="I37" s="46"/>
      <c r="K37" s="7"/>
      <c r="L37" s="38"/>
      <c r="M37" s="3"/>
      <c r="N37" s="3"/>
      <c r="O37" s="8"/>
      <c r="P37" s="3"/>
      <c r="Q37" s="3"/>
      <c r="R37" s="3"/>
      <c r="S37" s="3"/>
      <c r="T37" s="3"/>
      <c r="U37" s="6"/>
      <c r="V37" s="3"/>
      <c r="W37" s="6"/>
    </row>
    <row r="38" spans="2:42" ht="16.95" customHeight="1" thickBot="1" x14ac:dyDescent="0.35">
      <c r="B38" s="45"/>
      <c r="C38" s="97"/>
      <c r="D38" s="98"/>
      <c r="E38" s="98"/>
      <c r="F38" s="98"/>
      <c r="G38" s="98"/>
      <c r="H38" s="99"/>
      <c r="I38" s="46"/>
      <c r="K38" s="7"/>
      <c r="L38" s="37">
        <f>16*$N$4*0.08*O38</f>
        <v>0</v>
      </c>
      <c r="M38" s="4" t="s">
        <v>37</v>
      </c>
      <c r="N38" s="3"/>
      <c r="O38" s="41"/>
      <c r="P38" s="3"/>
      <c r="Q38" s="3" t="s">
        <v>38</v>
      </c>
      <c r="R38" s="3"/>
      <c r="S38" s="3"/>
      <c r="T38" s="3"/>
      <c r="U38" s="6"/>
      <c r="V38" s="3"/>
      <c r="W38" s="6"/>
    </row>
    <row r="39" spans="2:42" ht="16.2" customHeight="1" thickBot="1" x14ac:dyDescent="0.35">
      <c r="B39" s="45"/>
      <c r="C39" s="97"/>
      <c r="D39" s="98"/>
      <c r="E39" s="98"/>
      <c r="F39" s="98"/>
      <c r="G39" s="98"/>
      <c r="H39" s="99"/>
      <c r="I39" s="46"/>
      <c r="K39" s="7"/>
      <c r="L39" s="38"/>
      <c r="M39" s="3"/>
      <c r="N39" s="3"/>
      <c r="O39" s="8"/>
      <c r="P39" s="3"/>
      <c r="Q39" s="3"/>
      <c r="R39" s="3"/>
      <c r="S39" s="3"/>
      <c r="T39" s="3"/>
      <c r="U39" s="6"/>
      <c r="V39" s="3"/>
      <c r="W39" s="6"/>
    </row>
    <row r="40" spans="2:42" ht="16.8" customHeight="1" thickBot="1" x14ac:dyDescent="0.35">
      <c r="B40" s="45"/>
      <c r="C40" s="97"/>
      <c r="D40" s="98"/>
      <c r="E40" s="98"/>
      <c r="F40" s="98"/>
      <c r="G40" s="98"/>
      <c r="H40" s="99"/>
      <c r="I40" s="46"/>
      <c r="K40" s="7"/>
      <c r="L40" s="37">
        <f>21*$N$4*0.08*O40</f>
        <v>0</v>
      </c>
      <c r="M40" s="4" t="s">
        <v>39</v>
      </c>
      <c r="N40" s="3"/>
      <c r="O40" s="41"/>
      <c r="P40" s="3"/>
      <c r="Q40" s="3" t="s">
        <v>40</v>
      </c>
      <c r="R40" s="3"/>
      <c r="S40" s="3"/>
      <c r="T40" s="3"/>
      <c r="U40" s="6"/>
      <c r="V40" s="3"/>
      <c r="W40" s="6"/>
    </row>
    <row r="41" spans="2:42" ht="16.8" customHeight="1" thickBot="1" x14ac:dyDescent="0.35">
      <c r="B41" s="45"/>
      <c r="C41" s="100"/>
      <c r="D41" s="101"/>
      <c r="E41" s="101"/>
      <c r="F41" s="101"/>
      <c r="G41" s="101"/>
      <c r="H41" s="102"/>
      <c r="I41" s="46"/>
      <c r="K41" s="7"/>
      <c r="L41" s="38"/>
      <c r="M41" s="3"/>
      <c r="N41" s="3"/>
      <c r="O41" s="8"/>
      <c r="P41" s="3"/>
      <c r="Q41" s="3"/>
      <c r="R41" s="3"/>
      <c r="S41" s="3"/>
      <c r="T41" s="3"/>
      <c r="U41" s="6"/>
      <c r="V41" s="3"/>
      <c r="W41" s="6"/>
    </row>
    <row r="42" spans="2:42" ht="16.8" customHeight="1" thickBot="1" x14ac:dyDescent="0.35">
      <c r="B42" s="55"/>
      <c r="C42" s="56"/>
      <c r="D42" s="56"/>
      <c r="E42" s="56"/>
      <c r="F42" s="56"/>
      <c r="G42" s="56"/>
      <c r="H42" s="56"/>
      <c r="I42" s="57"/>
      <c r="K42" s="7"/>
      <c r="L42" s="37">
        <f>16*$N$4*0.08*O42</f>
        <v>0</v>
      </c>
      <c r="M42" s="4" t="s">
        <v>41</v>
      </c>
      <c r="N42" s="3"/>
      <c r="O42" s="41"/>
      <c r="P42" s="3"/>
      <c r="Q42" s="3" t="s">
        <v>42</v>
      </c>
      <c r="R42" s="3"/>
      <c r="S42" s="3"/>
      <c r="T42" s="3"/>
      <c r="U42" s="6"/>
      <c r="V42" s="3"/>
      <c r="W42" s="6"/>
    </row>
    <row r="43" spans="2:42" ht="16.8" customHeight="1" thickTop="1" thickBot="1" x14ac:dyDescent="0.35">
      <c r="K43" s="7"/>
      <c r="L43" s="38"/>
      <c r="M43" s="3"/>
      <c r="N43" s="3"/>
      <c r="O43" s="8"/>
      <c r="P43" s="3"/>
      <c r="Q43" s="3"/>
      <c r="R43" s="3"/>
      <c r="S43" s="3"/>
      <c r="T43" s="3"/>
      <c r="U43" s="6"/>
      <c r="V43" s="3"/>
      <c r="W43" s="6"/>
    </row>
    <row r="44" spans="2:42" ht="16.8" customHeight="1" thickTop="1" thickBot="1" x14ac:dyDescent="0.35">
      <c r="B44" s="65" t="s">
        <v>100</v>
      </c>
      <c r="C44" s="66"/>
      <c r="D44" s="66"/>
      <c r="E44" s="66"/>
      <c r="F44" s="66"/>
      <c r="G44" s="66"/>
      <c r="H44" s="66"/>
      <c r="I44" s="67"/>
      <c r="K44" s="7"/>
      <c r="L44" s="37">
        <f>23*$N$4*0.08*O44</f>
        <v>0</v>
      </c>
      <c r="M44" s="4" t="s">
        <v>43</v>
      </c>
      <c r="N44" s="3"/>
      <c r="O44" s="41"/>
      <c r="P44" s="3"/>
      <c r="Q44" s="3" t="s">
        <v>44</v>
      </c>
      <c r="R44" s="3"/>
      <c r="S44" s="3"/>
      <c r="T44" s="3"/>
      <c r="U44" s="6"/>
      <c r="V44" s="3"/>
      <c r="W44" s="6"/>
    </row>
    <row r="45" spans="2:42" ht="16.8" customHeight="1" thickBot="1" x14ac:dyDescent="0.35">
      <c r="B45" s="68" t="s">
        <v>84</v>
      </c>
      <c r="C45" s="4" t="s">
        <v>85</v>
      </c>
      <c r="D45" s="4"/>
      <c r="E45" s="3"/>
      <c r="F45" s="3"/>
      <c r="G45" s="3"/>
      <c r="H45" s="3"/>
      <c r="I45" s="69"/>
      <c r="K45" s="7"/>
      <c r="L45" s="37"/>
      <c r="M45" s="4"/>
      <c r="N45" s="3"/>
      <c r="O45" s="3"/>
      <c r="P45" s="3"/>
      <c r="Q45" s="3"/>
      <c r="R45" s="3"/>
      <c r="S45" s="3"/>
      <c r="T45" s="3"/>
      <c r="U45" s="6"/>
      <c r="V45" s="3"/>
      <c r="W45" s="6"/>
      <c r="AO45" s="33"/>
      <c r="AP45" s="33"/>
    </row>
    <row r="46" spans="2:42" ht="16.8" customHeight="1" thickBot="1" x14ac:dyDescent="0.35">
      <c r="B46" s="68" t="s">
        <v>84</v>
      </c>
      <c r="C46" s="4" t="s">
        <v>86</v>
      </c>
      <c r="D46" s="4"/>
      <c r="E46" s="3"/>
      <c r="F46" s="3"/>
      <c r="G46" s="3"/>
      <c r="H46" s="3"/>
      <c r="I46" s="69"/>
      <c r="K46" s="7"/>
      <c r="L46" s="37">
        <f>18*$N$4*0.08*O46</f>
        <v>0</v>
      </c>
      <c r="M46" s="4" t="s">
        <v>45</v>
      </c>
      <c r="N46" s="3"/>
      <c r="O46" s="41"/>
      <c r="P46" s="3"/>
      <c r="Q46" s="3" t="s">
        <v>46</v>
      </c>
      <c r="R46" s="3"/>
      <c r="S46" s="3"/>
      <c r="T46" s="3"/>
      <c r="U46" s="6"/>
      <c r="V46" s="3"/>
      <c r="W46" s="6"/>
      <c r="AO46" s="33"/>
      <c r="AP46" s="33"/>
    </row>
    <row r="47" spans="2:42" s="33" customFormat="1" ht="16.8" customHeight="1" thickBot="1" x14ac:dyDescent="0.35">
      <c r="B47" s="68" t="s">
        <v>84</v>
      </c>
      <c r="C47" s="4" t="s">
        <v>89</v>
      </c>
      <c r="D47" s="4"/>
      <c r="E47" s="3"/>
      <c r="F47" s="3"/>
      <c r="G47" s="3"/>
      <c r="H47" s="3"/>
      <c r="I47" s="69"/>
      <c r="K47" s="7"/>
      <c r="L47" s="37"/>
      <c r="M47" s="4"/>
      <c r="N47" s="3"/>
      <c r="O47" s="3"/>
      <c r="P47" s="3"/>
      <c r="Q47" s="3"/>
      <c r="R47" s="3"/>
      <c r="S47" s="3"/>
      <c r="T47" s="3"/>
      <c r="U47" s="6"/>
      <c r="V47" s="3"/>
      <c r="W47" s="6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2:42" s="33" customFormat="1" ht="16.8" customHeight="1" thickBot="1" x14ac:dyDescent="0.35">
      <c r="B48" s="68" t="s">
        <v>84</v>
      </c>
      <c r="C48" s="4" t="s">
        <v>53</v>
      </c>
      <c r="D48" s="4"/>
      <c r="E48" s="3"/>
      <c r="F48" s="3"/>
      <c r="G48" s="3"/>
      <c r="H48" s="3"/>
      <c r="I48" s="69"/>
      <c r="K48" s="7"/>
      <c r="L48" s="37">
        <f>18*$N$4*0.08*O48</f>
        <v>0</v>
      </c>
      <c r="M48" s="4" t="s">
        <v>70</v>
      </c>
      <c r="N48" s="3"/>
      <c r="O48" s="41"/>
      <c r="P48" s="3"/>
      <c r="Q48" s="3" t="s">
        <v>82</v>
      </c>
      <c r="R48" s="3"/>
      <c r="S48" s="3"/>
      <c r="T48" s="3"/>
      <c r="U48" s="6"/>
      <c r="V48" s="3"/>
      <c r="W48" s="6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2:23" ht="16.8" customHeight="1" thickBot="1" x14ac:dyDescent="0.35">
      <c r="B49" s="68" t="s">
        <v>84</v>
      </c>
      <c r="C49" s="4" t="s">
        <v>101</v>
      </c>
      <c r="D49" s="4"/>
      <c r="E49" s="3"/>
      <c r="F49" s="3"/>
      <c r="G49" s="3"/>
      <c r="H49" s="3"/>
      <c r="I49" s="69"/>
      <c r="K49" s="7"/>
      <c r="L49" s="39"/>
      <c r="M49" s="10"/>
      <c r="N49" s="10"/>
      <c r="O49" s="10"/>
      <c r="P49" s="10"/>
      <c r="Q49" s="10"/>
      <c r="R49" s="10"/>
      <c r="S49" s="10"/>
      <c r="T49" s="10"/>
      <c r="U49" s="11"/>
      <c r="V49" s="3"/>
      <c r="W49" s="6"/>
    </row>
    <row r="50" spans="2:23" ht="16.8" customHeight="1" thickBot="1" x14ac:dyDescent="0.35">
      <c r="B50" s="68" t="s">
        <v>84</v>
      </c>
      <c r="C50" s="4" t="s">
        <v>87</v>
      </c>
      <c r="D50" s="4"/>
      <c r="E50" s="3"/>
      <c r="F50" s="3"/>
      <c r="G50" s="3"/>
      <c r="H50" s="3"/>
      <c r="I50" s="69"/>
      <c r="K50" s="7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6"/>
    </row>
    <row r="51" spans="2:23" ht="16.8" customHeight="1" thickBot="1" x14ac:dyDescent="0.35">
      <c r="B51" s="68" t="s">
        <v>84</v>
      </c>
      <c r="C51" s="4" t="s">
        <v>88</v>
      </c>
      <c r="D51" s="4"/>
      <c r="E51" s="3"/>
      <c r="F51" s="3"/>
      <c r="G51" s="3"/>
      <c r="H51" s="3"/>
      <c r="I51" s="69"/>
      <c r="K51" s="7"/>
      <c r="L51" s="15" t="s">
        <v>24</v>
      </c>
      <c r="M51" s="16"/>
      <c r="N51" s="16"/>
      <c r="O51" s="16"/>
      <c r="P51" s="17"/>
      <c r="Q51" s="3"/>
      <c r="R51" s="3"/>
      <c r="U51" s="3"/>
      <c r="V51" s="3"/>
      <c r="W51" s="6"/>
    </row>
    <row r="52" spans="2:23" ht="16.8" customHeight="1" thickBot="1" x14ac:dyDescent="0.35">
      <c r="B52" s="68" t="s">
        <v>84</v>
      </c>
      <c r="C52" s="4" t="s">
        <v>90</v>
      </c>
      <c r="D52" s="4"/>
      <c r="E52" s="3"/>
      <c r="F52" s="3"/>
      <c r="G52" s="3"/>
      <c r="H52" s="3"/>
      <c r="I52" s="69"/>
      <c r="K52" s="7"/>
      <c r="L52" s="22" t="s">
        <v>19</v>
      </c>
      <c r="M52" s="85" t="s">
        <v>48</v>
      </c>
      <c r="N52" s="85"/>
      <c r="O52" s="80" t="s">
        <v>31</v>
      </c>
      <c r="P52" s="6"/>
      <c r="Q52" s="3"/>
      <c r="R52" s="3"/>
      <c r="U52" s="3"/>
      <c r="V52" s="3"/>
      <c r="W52" s="6"/>
    </row>
    <row r="53" spans="2:23" ht="16.8" customHeight="1" thickBot="1" x14ac:dyDescent="0.35">
      <c r="B53" s="68" t="s">
        <v>84</v>
      </c>
      <c r="C53" s="4" t="s">
        <v>91</v>
      </c>
      <c r="D53" s="4"/>
      <c r="E53" s="3"/>
      <c r="F53" s="3"/>
      <c r="G53" s="3"/>
      <c r="H53" s="3"/>
      <c r="I53" s="69"/>
      <c r="K53" s="7"/>
      <c r="L53" s="37">
        <f>$N$4*O53*1.4</f>
        <v>0</v>
      </c>
      <c r="M53" s="4" t="s">
        <v>56</v>
      </c>
      <c r="N53" s="3"/>
      <c r="O53" s="77"/>
      <c r="P53" s="6"/>
      <c r="Q53" s="3"/>
      <c r="R53" s="3"/>
      <c r="U53" s="3"/>
      <c r="V53" s="3"/>
      <c r="W53" s="6"/>
    </row>
    <row r="54" spans="2:23" ht="16.8" customHeight="1" thickBot="1" x14ac:dyDescent="0.35">
      <c r="B54" s="70"/>
      <c r="C54" s="71"/>
      <c r="D54" s="71"/>
      <c r="E54" s="71"/>
      <c r="F54" s="71"/>
      <c r="G54" s="71"/>
      <c r="H54" s="71"/>
      <c r="I54" s="72"/>
      <c r="K54" s="7"/>
      <c r="L54" s="38"/>
      <c r="M54" s="3"/>
      <c r="N54" s="3"/>
      <c r="O54" s="8"/>
      <c r="P54" s="6"/>
      <c r="Q54" s="3"/>
      <c r="R54" s="3"/>
      <c r="U54" s="10"/>
      <c r="V54" s="3"/>
      <c r="W54" s="6"/>
    </row>
    <row r="55" spans="2:23" ht="16.8" customHeight="1" thickTop="1" thickBot="1" x14ac:dyDescent="0.35">
      <c r="K55" s="7"/>
      <c r="L55" s="37">
        <f>$N$4*O55*1.5</f>
        <v>0</v>
      </c>
      <c r="M55" s="4" t="s">
        <v>73</v>
      </c>
      <c r="N55" s="3"/>
      <c r="O55" s="41"/>
      <c r="P55" s="6"/>
      <c r="Q55" s="3"/>
      <c r="R55" s="3"/>
      <c r="S55" s="15" t="s">
        <v>95</v>
      </c>
      <c r="T55" s="16"/>
      <c r="U55" s="17"/>
      <c r="V55" s="7"/>
      <c r="W55" s="6"/>
    </row>
    <row r="56" spans="2:23" ht="16.8" customHeight="1" thickBot="1" x14ac:dyDescent="0.35">
      <c r="K56" s="7"/>
      <c r="L56" s="38"/>
      <c r="M56" s="3"/>
      <c r="N56" s="3"/>
      <c r="O56" s="8"/>
      <c r="P56" s="6"/>
      <c r="Q56" s="3"/>
      <c r="R56" s="3"/>
      <c r="S56" s="74"/>
      <c r="T56" s="3"/>
      <c r="U56" s="84"/>
      <c r="V56" s="7"/>
      <c r="W56" s="6"/>
    </row>
    <row r="57" spans="2:23" ht="16.8" customHeight="1" thickBot="1" x14ac:dyDescent="0.35">
      <c r="K57" s="7"/>
      <c r="L57" s="37">
        <f>$N$4*O57*1.5</f>
        <v>0</v>
      </c>
      <c r="M57" s="4" t="s">
        <v>74</v>
      </c>
      <c r="N57" s="3"/>
      <c r="O57" s="41"/>
      <c r="P57" s="6"/>
      <c r="Q57" s="3"/>
      <c r="R57" s="3"/>
      <c r="S57" s="37">
        <v>175</v>
      </c>
      <c r="T57" s="19"/>
      <c r="U57" s="82" t="s">
        <v>28</v>
      </c>
      <c r="V57" s="7"/>
      <c r="W57" s="6"/>
    </row>
    <row r="58" spans="2:23" ht="16.8" customHeight="1" thickBot="1" x14ac:dyDescent="0.35">
      <c r="K58" s="7"/>
      <c r="L58" s="38"/>
      <c r="M58" s="3"/>
      <c r="N58" s="3"/>
      <c r="O58" s="8"/>
      <c r="P58" s="6"/>
      <c r="Q58" s="3"/>
      <c r="R58" s="3"/>
      <c r="S58" s="38"/>
      <c r="T58" s="3"/>
      <c r="U58" s="82"/>
      <c r="V58" s="7"/>
      <c r="W58" s="6"/>
    </row>
    <row r="59" spans="2:23" ht="15" thickBot="1" x14ac:dyDescent="0.35">
      <c r="K59" s="7"/>
      <c r="L59" s="37">
        <f>$N$4*O59*0.45</f>
        <v>0</v>
      </c>
      <c r="M59" s="4" t="s">
        <v>97</v>
      </c>
      <c r="N59" s="3"/>
      <c r="O59" s="41"/>
      <c r="P59" s="6"/>
      <c r="Q59" s="3"/>
      <c r="R59" s="3"/>
      <c r="S59" s="37">
        <v>50</v>
      </c>
      <c r="T59" s="19"/>
      <c r="U59" s="82" t="s">
        <v>94</v>
      </c>
      <c r="V59" s="7"/>
      <c r="W59" s="6"/>
    </row>
    <row r="60" spans="2:23" ht="15" thickBot="1" x14ac:dyDescent="0.35">
      <c r="K60" s="7"/>
      <c r="L60" s="38"/>
      <c r="M60" s="3"/>
      <c r="N60" s="3"/>
      <c r="O60" s="8"/>
      <c r="P60" s="6"/>
      <c r="Q60" s="3"/>
      <c r="R60" s="3"/>
      <c r="S60" s="38"/>
      <c r="T60" s="3"/>
      <c r="U60" s="83"/>
      <c r="V60" s="7"/>
      <c r="W60" s="6"/>
    </row>
    <row r="61" spans="2:23" ht="15" thickBot="1" x14ac:dyDescent="0.35">
      <c r="K61" s="7"/>
      <c r="L61" s="37">
        <f>$N$4*O61*0.5</f>
        <v>0</v>
      </c>
      <c r="M61" s="4" t="s">
        <v>71</v>
      </c>
      <c r="N61" s="3"/>
      <c r="O61" s="41"/>
      <c r="P61" s="6"/>
      <c r="Q61" s="3"/>
      <c r="R61" s="3"/>
      <c r="S61" s="37">
        <v>50</v>
      </c>
      <c r="T61" s="19"/>
      <c r="U61" s="82" t="s">
        <v>62</v>
      </c>
      <c r="V61" s="7"/>
      <c r="W61" s="6"/>
    </row>
    <row r="62" spans="2:23" ht="15" thickBot="1" x14ac:dyDescent="0.35">
      <c r="K62" s="7"/>
      <c r="L62" s="37"/>
      <c r="O62" s="8"/>
      <c r="P62" s="6"/>
      <c r="Q62" s="3"/>
      <c r="R62" s="3"/>
      <c r="S62" s="38"/>
      <c r="T62" s="3"/>
      <c r="U62" s="6"/>
      <c r="V62" s="7"/>
      <c r="W62" s="6"/>
    </row>
    <row r="63" spans="2:23" ht="15" thickBot="1" x14ac:dyDescent="0.35">
      <c r="K63" s="7"/>
      <c r="L63" s="37">
        <f>$N$4*O63*0.3</f>
        <v>0</v>
      </c>
      <c r="M63" s="4" t="s">
        <v>72</v>
      </c>
      <c r="N63" s="3"/>
      <c r="O63" s="41"/>
      <c r="P63" s="6"/>
      <c r="Q63" s="3"/>
      <c r="R63" s="3"/>
      <c r="S63" s="37">
        <v>50</v>
      </c>
      <c r="T63" s="19"/>
      <c r="U63" s="82" t="s">
        <v>63</v>
      </c>
      <c r="V63" s="7"/>
      <c r="W63" s="6"/>
    </row>
    <row r="64" spans="2:23" ht="15" thickBot="1" x14ac:dyDescent="0.35">
      <c r="K64" s="7"/>
      <c r="L64" s="37"/>
      <c r="M64" s="34"/>
      <c r="N64" s="34"/>
      <c r="O64" s="8"/>
      <c r="P64" s="6"/>
      <c r="Q64" s="3"/>
      <c r="R64" s="3"/>
      <c r="S64" s="38"/>
      <c r="T64" s="3"/>
      <c r="U64" s="6"/>
      <c r="V64" s="3"/>
      <c r="W64" s="6"/>
    </row>
    <row r="65" spans="11:27" ht="15" thickBot="1" x14ac:dyDescent="0.35">
      <c r="K65" s="7"/>
      <c r="L65" s="37">
        <f>$N$4*O65*0.05*10</f>
        <v>0</v>
      </c>
      <c r="M65" s="4" t="s">
        <v>103</v>
      </c>
      <c r="N65" s="3"/>
      <c r="O65" s="41"/>
      <c r="P65" s="6"/>
      <c r="Q65" s="3"/>
      <c r="R65" s="3"/>
      <c r="S65" s="75" t="s">
        <v>92</v>
      </c>
      <c r="T65" s="64"/>
      <c r="U65" s="76"/>
      <c r="V65" s="3"/>
      <c r="W65" s="6"/>
    </row>
    <row r="66" spans="11:27" ht="15" thickBot="1" x14ac:dyDescent="0.35">
      <c r="K66" s="7"/>
      <c r="L66" s="38"/>
      <c r="M66" s="3"/>
      <c r="N66" s="3"/>
      <c r="O66" s="8"/>
      <c r="P66" s="6"/>
      <c r="Q66" s="3"/>
      <c r="R66" s="3"/>
      <c r="S66" s="75" t="s">
        <v>93</v>
      </c>
      <c r="T66" s="64"/>
      <c r="U66" s="76"/>
      <c r="V66" s="3"/>
      <c r="W66" s="6"/>
    </row>
    <row r="67" spans="11:27" ht="15" thickBot="1" x14ac:dyDescent="0.35">
      <c r="K67" s="7"/>
      <c r="L67" s="37">
        <f>$N$4*O67*1.25</f>
        <v>0</v>
      </c>
      <c r="M67" s="4" t="s">
        <v>57</v>
      </c>
      <c r="N67" s="3"/>
      <c r="O67" s="41"/>
      <c r="P67" s="6"/>
      <c r="Q67" s="3"/>
      <c r="R67" s="3"/>
      <c r="S67" s="73"/>
      <c r="T67" s="10"/>
      <c r="U67" s="11"/>
      <c r="V67" s="3"/>
      <c r="W67" s="6"/>
    </row>
    <row r="68" spans="11:27" ht="15" thickBot="1" x14ac:dyDescent="0.35">
      <c r="K68" s="7"/>
      <c r="L68" s="38"/>
      <c r="M68" s="3"/>
      <c r="N68" s="3"/>
      <c r="O68" s="8"/>
      <c r="P68" s="6"/>
      <c r="Q68" s="3"/>
      <c r="R68" s="3"/>
      <c r="U68" s="3"/>
      <c r="V68" s="3"/>
      <c r="W68" s="6"/>
    </row>
    <row r="69" spans="11:27" ht="15" thickBot="1" x14ac:dyDescent="0.35">
      <c r="K69" s="7"/>
      <c r="L69" s="37">
        <f>$N$4*O69*0.8</f>
        <v>0</v>
      </c>
      <c r="M69" s="4" t="s">
        <v>58</v>
      </c>
      <c r="N69" s="3"/>
      <c r="O69" s="41"/>
      <c r="P69" s="6"/>
      <c r="Q69" s="3"/>
      <c r="R69" s="3"/>
      <c r="S69" s="3"/>
      <c r="T69" s="4" t="s">
        <v>0</v>
      </c>
      <c r="U69" s="3"/>
      <c r="V69" s="3"/>
      <c r="W69" s="6"/>
    </row>
    <row r="70" spans="11:27" ht="15" thickBot="1" x14ac:dyDescent="0.35">
      <c r="K70" s="7"/>
      <c r="L70" s="9"/>
      <c r="M70" s="10"/>
      <c r="N70" s="10"/>
      <c r="O70" s="10"/>
      <c r="P70" s="11"/>
      <c r="Q70" s="3"/>
      <c r="R70" s="3"/>
      <c r="S70" s="3"/>
      <c r="T70" s="4"/>
      <c r="U70" s="3"/>
      <c r="V70" s="3"/>
      <c r="W70" s="6"/>
      <c r="X70" s="34"/>
      <c r="Y70" s="34"/>
      <c r="Z70" s="34"/>
      <c r="AA70" s="34"/>
    </row>
    <row r="71" spans="11:27" ht="15" thickBot="1" x14ac:dyDescent="0.35">
      <c r="K71" s="7"/>
      <c r="L71" s="3"/>
      <c r="M71" s="3"/>
      <c r="N71" s="3"/>
      <c r="O71" s="3"/>
      <c r="P71" s="3"/>
      <c r="Q71" s="3"/>
      <c r="R71" s="3"/>
      <c r="S71" s="3"/>
      <c r="T71" s="4"/>
      <c r="U71" s="3"/>
      <c r="V71" s="3"/>
      <c r="W71" s="6"/>
      <c r="X71" s="34"/>
      <c r="Y71" s="34"/>
      <c r="Z71" s="34"/>
      <c r="AA71" s="34"/>
    </row>
    <row r="72" spans="11:27" ht="16.2" thickBot="1" x14ac:dyDescent="0.35">
      <c r="K72" s="7"/>
      <c r="L72" s="15" t="s">
        <v>55</v>
      </c>
      <c r="M72" s="16"/>
      <c r="N72" s="16"/>
      <c r="O72" s="16"/>
      <c r="P72" s="17"/>
      <c r="Q72" s="9"/>
      <c r="R72" s="10"/>
      <c r="S72" s="3"/>
      <c r="T72" s="3"/>
      <c r="U72" s="3"/>
      <c r="V72" s="3"/>
      <c r="W72" s="6"/>
    </row>
    <row r="73" spans="11:27" ht="15" thickBot="1" x14ac:dyDescent="0.35">
      <c r="K73" s="7"/>
      <c r="L73" s="22" t="s">
        <v>19</v>
      </c>
      <c r="M73" s="4"/>
      <c r="N73" s="4"/>
      <c r="O73" s="81" t="s">
        <v>49</v>
      </c>
      <c r="P73" s="3"/>
      <c r="Q73" s="59"/>
      <c r="R73" s="3"/>
      <c r="S73" s="59"/>
      <c r="T73" s="59"/>
      <c r="U73" s="60" t="s">
        <v>54</v>
      </c>
      <c r="V73" s="61" t="s">
        <v>50</v>
      </c>
      <c r="W73" s="6"/>
    </row>
    <row r="74" spans="11:27" ht="15" thickBot="1" x14ac:dyDescent="0.35">
      <c r="K74" s="7"/>
      <c r="L74" s="37">
        <f>O74*10.9</f>
        <v>0</v>
      </c>
      <c r="M74" s="4" t="s">
        <v>52</v>
      </c>
      <c r="N74" s="3"/>
      <c r="O74" s="77"/>
      <c r="P74" s="110" t="s">
        <v>60</v>
      </c>
      <c r="Q74" s="111"/>
      <c r="R74" s="111" t="s">
        <v>51</v>
      </c>
      <c r="S74" s="112"/>
      <c r="T74" s="5" t="s">
        <v>61</v>
      </c>
      <c r="U74" s="42">
        <f>$N$4</f>
        <v>0</v>
      </c>
      <c r="V74" s="62">
        <f>U74*0.15</f>
        <v>0</v>
      </c>
      <c r="W74" s="6"/>
    </row>
    <row r="75" spans="11:27" ht="15" thickBot="1" x14ac:dyDescent="0.35">
      <c r="K75" s="7"/>
      <c r="L75" s="40"/>
      <c r="M75" s="3"/>
      <c r="N75" s="3"/>
      <c r="O75" s="8"/>
      <c r="P75" s="3"/>
      <c r="Q75" s="3"/>
      <c r="R75" s="3"/>
      <c r="S75" s="3"/>
      <c r="T75" s="5"/>
      <c r="U75" s="43"/>
      <c r="V75" s="6"/>
      <c r="W75" s="6"/>
    </row>
    <row r="76" spans="11:27" ht="15" thickBot="1" x14ac:dyDescent="0.35">
      <c r="K76" s="7"/>
      <c r="L76" s="37">
        <f>12.5*O76</f>
        <v>0</v>
      </c>
      <c r="M76" s="4" t="s">
        <v>77</v>
      </c>
      <c r="N76" s="3"/>
      <c r="O76" s="41"/>
      <c r="P76" s="110" t="s">
        <v>60</v>
      </c>
      <c r="Q76" s="111"/>
      <c r="R76" s="111" t="s">
        <v>51</v>
      </c>
      <c r="S76" s="112"/>
      <c r="T76" s="5" t="s">
        <v>61</v>
      </c>
      <c r="U76" s="42">
        <f>$N$4</f>
        <v>0</v>
      </c>
      <c r="V76" s="62">
        <f>U76*0.1</f>
        <v>0</v>
      </c>
      <c r="W76" s="6"/>
    </row>
    <row r="77" spans="11:27" ht="15" thickBot="1" x14ac:dyDescent="0.35">
      <c r="K77" s="7"/>
      <c r="L77" s="40"/>
      <c r="M77" s="3"/>
      <c r="N77" s="3"/>
      <c r="O77" s="8"/>
      <c r="P77" s="3"/>
      <c r="Q77" s="3"/>
      <c r="R77" s="3"/>
      <c r="S77" s="3"/>
      <c r="T77" s="5"/>
      <c r="U77" s="43"/>
      <c r="V77" s="6"/>
      <c r="W77" s="6"/>
    </row>
    <row r="78" spans="11:27" ht="15" thickBot="1" x14ac:dyDescent="0.35">
      <c r="K78" s="7"/>
      <c r="L78" s="37">
        <f>O78*2.5</f>
        <v>0</v>
      </c>
      <c r="M78" s="4" t="s">
        <v>99</v>
      </c>
      <c r="N78" s="3"/>
      <c r="O78" s="41"/>
      <c r="P78" s="110" t="s">
        <v>60</v>
      </c>
      <c r="Q78" s="111"/>
      <c r="R78" s="111" t="s">
        <v>51</v>
      </c>
      <c r="S78" s="112"/>
      <c r="T78" s="5" t="s">
        <v>61</v>
      </c>
      <c r="U78" s="42">
        <f>$N$4</f>
        <v>0</v>
      </c>
      <c r="V78" s="62">
        <f>U78*1</f>
        <v>0</v>
      </c>
      <c r="W78" s="6"/>
    </row>
    <row r="79" spans="11:27" ht="15" thickBot="1" x14ac:dyDescent="0.35">
      <c r="K79" s="7"/>
      <c r="L79" s="40"/>
      <c r="M79" s="3"/>
      <c r="N79" s="3"/>
      <c r="O79" s="8"/>
      <c r="P79" s="3"/>
      <c r="Q79" s="3"/>
      <c r="R79" s="3"/>
      <c r="S79" s="3"/>
      <c r="T79" s="5"/>
      <c r="U79" s="43"/>
      <c r="V79" s="6"/>
      <c r="W79" s="6"/>
    </row>
    <row r="80" spans="11:27" ht="15" thickBot="1" x14ac:dyDescent="0.35">
      <c r="K80" s="7"/>
      <c r="L80" s="37">
        <f>O80*2.5</f>
        <v>0</v>
      </c>
      <c r="M80" s="4" t="s">
        <v>75</v>
      </c>
      <c r="N80" s="3"/>
      <c r="O80" s="41"/>
      <c r="P80" s="110" t="s">
        <v>60</v>
      </c>
      <c r="Q80" s="111"/>
      <c r="R80" s="111" t="s">
        <v>51</v>
      </c>
      <c r="S80" s="112"/>
      <c r="T80" s="5" t="s">
        <v>61</v>
      </c>
      <c r="U80" s="42">
        <f>$N$4</f>
        <v>0</v>
      </c>
      <c r="V80" s="62">
        <f>U80*1</f>
        <v>0</v>
      </c>
      <c r="W80" s="6"/>
    </row>
    <row r="81" spans="11:23" ht="15" thickBot="1" x14ac:dyDescent="0.35">
      <c r="K81" s="7"/>
      <c r="L81" s="40"/>
      <c r="M81" s="3"/>
      <c r="N81" s="3"/>
      <c r="O81" s="8"/>
      <c r="P81" s="3"/>
      <c r="Q81" s="3"/>
      <c r="R81" s="3"/>
      <c r="S81" s="3"/>
      <c r="T81" s="5"/>
      <c r="U81" s="43"/>
      <c r="V81" s="6"/>
      <c r="W81" s="6"/>
    </row>
    <row r="82" spans="11:23" ht="15" thickBot="1" x14ac:dyDescent="0.35">
      <c r="K82" s="7"/>
      <c r="L82" s="37">
        <f>O82*2.5</f>
        <v>0</v>
      </c>
      <c r="M82" s="4" t="s">
        <v>76</v>
      </c>
      <c r="N82" s="3"/>
      <c r="O82" s="41"/>
      <c r="P82" s="110" t="s">
        <v>60</v>
      </c>
      <c r="Q82" s="111"/>
      <c r="R82" s="111" t="s">
        <v>51</v>
      </c>
      <c r="S82" s="112"/>
      <c r="T82" s="5" t="s">
        <v>61</v>
      </c>
      <c r="U82" s="42">
        <f>$N$4</f>
        <v>0</v>
      </c>
      <c r="V82" s="62">
        <f>U82*1</f>
        <v>0</v>
      </c>
      <c r="W82" s="6"/>
    </row>
    <row r="83" spans="11:23" ht="15" thickBot="1" x14ac:dyDescent="0.35">
      <c r="K83" s="7"/>
      <c r="L83" s="9"/>
      <c r="M83" s="10"/>
      <c r="N83" s="10"/>
      <c r="O83" s="10"/>
      <c r="P83" s="10"/>
      <c r="Q83" s="10"/>
      <c r="R83" s="10"/>
      <c r="S83" s="58"/>
      <c r="T83" s="10"/>
      <c r="U83" s="10"/>
      <c r="V83" s="11"/>
      <c r="W83" s="6"/>
    </row>
    <row r="84" spans="11:23" x14ac:dyDescent="0.3">
      <c r="K84" s="7"/>
      <c r="L84" s="3"/>
      <c r="M84" s="4" t="s">
        <v>96</v>
      </c>
      <c r="N84" s="3"/>
      <c r="O84" s="3"/>
      <c r="P84" s="3"/>
      <c r="Q84" s="3"/>
      <c r="R84" s="3"/>
      <c r="S84" s="8"/>
      <c r="T84" s="3"/>
      <c r="U84" s="3"/>
      <c r="V84" s="3"/>
      <c r="W84" s="6"/>
    </row>
    <row r="85" spans="11:23" x14ac:dyDescent="0.3">
      <c r="K85" s="7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6"/>
    </row>
    <row r="86" spans="11:23" ht="18" x14ac:dyDescent="0.3">
      <c r="K86" s="7"/>
      <c r="L86" s="26">
        <f>SUM(L8:L70)+SUM(S57:S67)+SUM(L74:L83)</f>
        <v>325</v>
      </c>
      <c r="M86" s="92" t="s">
        <v>25</v>
      </c>
      <c r="N86" s="93"/>
      <c r="O86" s="3"/>
      <c r="P86" s="3"/>
      <c r="Q86" s="3"/>
      <c r="R86" s="3"/>
      <c r="S86" s="3"/>
      <c r="T86" s="3"/>
      <c r="U86" s="3"/>
      <c r="V86" s="3"/>
      <c r="W86" s="6"/>
    </row>
    <row r="87" spans="11:23" x14ac:dyDescent="0.3">
      <c r="K87" s="7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6"/>
    </row>
    <row r="88" spans="11:23" ht="18" x14ac:dyDescent="0.3">
      <c r="K88" s="7"/>
      <c r="L88" s="27">
        <f>N4</f>
        <v>0</v>
      </c>
      <c r="M88" s="92" t="s">
        <v>26</v>
      </c>
      <c r="N88" s="93"/>
      <c r="O88" s="3"/>
      <c r="P88" s="3"/>
      <c r="Q88" s="3"/>
      <c r="R88" s="3"/>
      <c r="S88" s="3"/>
      <c r="T88" s="3"/>
      <c r="U88" s="3"/>
      <c r="V88" s="3"/>
      <c r="W88" s="6"/>
    </row>
    <row r="89" spans="11:23" x14ac:dyDescent="0.3">
      <c r="K89" s="7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6"/>
    </row>
    <row r="90" spans="11:23" ht="18" x14ac:dyDescent="0.3">
      <c r="K90" s="7"/>
      <c r="L90" s="28" t="e">
        <f>L86/L88</f>
        <v>#DIV/0!</v>
      </c>
      <c r="M90" s="92" t="s">
        <v>27</v>
      </c>
      <c r="N90" s="93"/>
      <c r="O90" s="3"/>
      <c r="P90" s="3"/>
      <c r="Q90" s="3"/>
      <c r="R90" s="3"/>
      <c r="S90" s="3"/>
      <c r="T90" s="3"/>
      <c r="U90" s="3"/>
      <c r="V90" s="3"/>
      <c r="W90" s="6"/>
    </row>
    <row r="91" spans="11:23" ht="15" thickBot="1" x14ac:dyDescent="0.35">
      <c r="K91" s="9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29"/>
    </row>
    <row r="92" spans="11:23" x14ac:dyDescent="0.3">
      <c r="R92" s="3"/>
      <c r="S92" s="3"/>
      <c r="T92" s="3"/>
      <c r="U92" s="3"/>
      <c r="V92" s="3"/>
      <c r="W92" s="35"/>
    </row>
    <row r="93" spans="11:23" x14ac:dyDescent="0.3">
      <c r="R93" s="3"/>
      <c r="S93" s="3"/>
      <c r="T93" s="3"/>
      <c r="U93" s="3"/>
      <c r="V93" s="3"/>
      <c r="W93" s="35"/>
    </row>
  </sheetData>
  <sheetProtection algorithmName="SHA-512" hashValue="NMsFZXHikaPBhUqrCFGvoI9yQNG8h477lFbSfSvD7ceS2XekvWHg/8zVd9/caVgKB9F2H8gHuWRBeblXPfIROw==" saltValue="Ak+4QKSZLstOfJanEcwH8A==" spinCount="100000" sheet="1" objects="1" scenarios="1" formatCells="0"/>
  <mergeCells count="20">
    <mergeCell ref="P80:Q80"/>
    <mergeCell ref="P82:Q82"/>
    <mergeCell ref="R76:S76"/>
    <mergeCell ref="R78:S78"/>
    <mergeCell ref="R80:S80"/>
    <mergeCell ref="R82:S82"/>
    <mergeCell ref="P4:U4"/>
    <mergeCell ref="P74:Q74"/>
    <mergeCell ref="R74:S74"/>
    <mergeCell ref="P76:Q76"/>
    <mergeCell ref="P78:Q78"/>
    <mergeCell ref="C10:E10"/>
    <mergeCell ref="C16:E16"/>
    <mergeCell ref="M88:N88"/>
    <mergeCell ref="M90:N90"/>
    <mergeCell ref="M86:N86"/>
    <mergeCell ref="C34:H41"/>
    <mergeCell ref="C19:G19"/>
    <mergeCell ref="C17:G17"/>
    <mergeCell ref="C33:H33"/>
  </mergeCells>
  <printOptions verticalCentered="1"/>
  <pageMargins left="0.25" right="0.25" top="0.25" bottom="0.25" header="0" footer="0"/>
  <pageSetup paperSize="9" scale="37" orientation="landscape" horizontalDpi="4294967293" verticalDpi="0" r:id="rId1"/>
  <ignoredErrors>
    <ignoredError sqref="U74 U76:U82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Sheet2!$A$1:$A$2</xm:f>
          </x14:formula1>
          <xm:sqref>O15 O29 O31 O53 O59 O27 O61 O69 O23 O25 O57 O65 O67 O63 O55 O36 O38 O40 O42 O48 O44 O46 O17 O19 O21</xm:sqref>
        </x14:dataValidation>
        <x14:dataValidation type="list" allowBlank="1" showInputMessage="1" showErrorMessage="1">
          <x14:formula1>
            <xm:f>Sheet2!$A$1:$A$101</xm:f>
          </x14:formula1>
          <xm:sqref>O74 O76 O78 O80 O82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Order Sheet</vt:lpstr>
      <vt:lpstr>'Order Sheet'!Print_Area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Shashevski</dc:creator>
  <cp:lastModifiedBy>Shashevski</cp:lastModifiedBy>
  <cp:lastPrinted>2019-09-29T23:01:16Z</cp:lastPrinted>
  <dcterms:created xsi:type="dcterms:W3CDTF">2019-04-02T14:10:04Z</dcterms:created>
  <dcterms:modified xsi:type="dcterms:W3CDTF">2020-03-16T00:40:48Z</dcterms:modified>
</cp:coreProperties>
</file>