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omments5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9200" windowHeight="6900" firstSheet="1" activeTab="3"/>
  </bookViews>
  <sheets>
    <sheet name="TV Perf." sheetId="18" state="hidden" r:id="rId1"/>
    <sheet name="Overall Performance" sheetId="13" r:id="rId2"/>
    <sheet name="Weekly Performance" sheetId="12" r:id="rId3"/>
    <sheet name="Holdings" sheetId="6" r:id="rId4"/>
    <sheet name="Transaction History" sheetId="1" r:id="rId5"/>
    <sheet name="FI Portfolio" sheetId="16" r:id="rId6"/>
    <sheet name="Price Data" sheetId="4" r:id="rId7"/>
    <sheet name="Prices" sheetId="17" r:id="rId8"/>
    <sheet name="Div. &amp; Coupon" sheetId="15" r:id="rId9"/>
    <sheet name="Compliance" sheetId="5" r:id="rId10"/>
    <sheet name="Correlation Matrix" sheetId="11" r:id="rId11"/>
    <sheet name="-Pivot-" sheetId="8" r:id="rId12"/>
    <sheet name="-Lists-" sheetId="7" r:id="rId13"/>
    <sheet name="Workshop" sheetId="14" r:id="rId14"/>
  </sheets>
  <definedNames>
    <definedName name="_xlnm._FilterDatabase" localSheetId="4" hidden="1">'Transaction History'!$D$4:$N$4</definedName>
    <definedName name="Sector_Equity">'-Lists-'!$C$4:$C$15</definedName>
    <definedName name="Sector_Fixed_Income">'-Lists-'!$D$4:$D$12</definedName>
    <definedName name="solver_typ" localSheetId="5" hidden="1">2</definedName>
    <definedName name="solver_typ" localSheetId="3" hidden="1">2</definedName>
    <definedName name="solver_typ" localSheetId="1" hidden="1">2</definedName>
    <definedName name="solver_typ" localSheetId="6" hidden="1">2</definedName>
    <definedName name="solver_typ" localSheetId="4" hidden="1">2</definedName>
    <definedName name="solver_typ" localSheetId="2" hidden="1">2</definedName>
    <definedName name="solver_ver" localSheetId="5" hidden="1">16</definedName>
    <definedName name="solver_ver" localSheetId="3" hidden="1">16</definedName>
    <definedName name="solver_ver" localSheetId="1" hidden="1">16</definedName>
    <definedName name="solver_ver" localSheetId="6" hidden="1">16</definedName>
    <definedName name="solver_ver" localSheetId="4" hidden="1">16</definedName>
    <definedName name="solver_ver" localSheetId="2" hidden="1">16</definedName>
    <definedName name="Type">'-Lists-'!$B$4:$B$6</definedName>
  </definedNames>
  <calcPr calcId="162913" iterate="1"/>
  <pivotCaches>
    <pivotCache cacheId="0" r:id="rId15"/>
    <pivotCache cacheId="1" r:id="rId16"/>
    <pivotCache cacheId="2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3" l="1"/>
  <c r="L24" i="15"/>
  <c r="L22" i="15"/>
  <c r="L21" i="15"/>
  <c r="L20" i="15"/>
  <c r="L19" i="15"/>
  <c r="E12" i="12"/>
  <c r="E11" i="12"/>
  <c r="I37" i="6"/>
  <c r="I42" i="6"/>
  <c r="I41" i="6"/>
  <c r="I40" i="6"/>
  <c r="I39" i="6"/>
  <c r="I38" i="6"/>
  <c r="I33" i="6"/>
  <c r="I32" i="6"/>
  <c r="I31" i="6"/>
  <c r="I30" i="6"/>
  <c r="I29" i="6"/>
  <c r="I28" i="6"/>
  <c r="I27" i="6"/>
  <c r="I26" i="6"/>
  <c r="I25" i="6"/>
  <c r="I24" i="6"/>
  <c r="I23" i="6"/>
  <c r="E41" i="12"/>
  <c r="E39" i="12"/>
  <c r="E38" i="12"/>
  <c r="E26" i="12"/>
  <c r="E25" i="12"/>
  <c r="E24" i="12"/>
  <c r="E23" i="12"/>
  <c r="E22" i="12"/>
  <c r="E21" i="12"/>
  <c r="E15" i="12"/>
  <c r="E14" i="12"/>
  <c r="E13" i="12"/>
  <c r="E10" i="12"/>
  <c r="E9" i="12"/>
  <c r="E8" i="12"/>
  <c r="E7" i="12"/>
  <c r="E5" i="12"/>
  <c r="E41" i="13"/>
  <c r="E39" i="13"/>
  <c r="E38" i="13"/>
  <c r="E25" i="13"/>
  <c r="E24" i="13"/>
  <c r="E15" i="13"/>
  <c r="E13" i="13"/>
  <c r="E12" i="13"/>
  <c r="E11" i="13"/>
  <c r="E10" i="13"/>
  <c r="E9" i="13"/>
  <c r="AN149" i="4"/>
  <c r="AN122" i="4"/>
  <c r="AK146" i="4"/>
  <c r="AK148" i="4"/>
  <c r="AK140" i="4"/>
  <c r="AK142" i="4"/>
  <c r="AK134" i="4"/>
  <c r="AK136" i="4"/>
  <c r="AK119" i="4"/>
  <c r="AK121" i="4"/>
  <c r="AK113" i="4"/>
  <c r="AK115" i="4"/>
  <c r="AK107" i="4"/>
  <c r="AK109" i="4"/>
  <c r="AK101" i="4"/>
  <c r="AK103" i="4"/>
  <c r="AK95" i="4"/>
  <c r="AK97" i="4"/>
  <c r="AK89" i="4"/>
  <c r="AK91" i="4"/>
  <c r="AK74" i="4"/>
  <c r="AK76" i="4"/>
  <c r="AK68" i="4"/>
  <c r="AK70" i="4"/>
  <c r="AK62" i="4"/>
  <c r="AK64" i="4"/>
  <c r="AK56" i="4"/>
  <c r="AK58" i="4"/>
  <c r="AK50" i="4"/>
  <c r="AK52" i="4"/>
  <c r="AK44" i="4"/>
  <c r="AK46" i="4"/>
  <c r="AK38" i="4"/>
  <c r="AK40" i="4"/>
  <c r="AK32" i="4"/>
  <c r="AK34" i="4"/>
  <c r="AK26" i="4"/>
  <c r="AK28" i="4"/>
  <c r="AK20" i="4"/>
  <c r="AK22" i="4"/>
  <c r="AK14" i="4"/>
  <c r="AK16" i="4"/>
  <c r="AN148" i="4"/>
  <c r="AM148" i="4"/>
  <c r="AL148" i="4"/>
  <c r="AN146" i="4"/>
  <c r="AM146" i="4"/>
  <c r="AL146" i="4"/>
  <c r="AN143" i="4"/>
  <c r="AN142" i="4"/>
  <c r="AM142" i="4"/>
  <c r="AL142" i="4"/>
  <c r="AN140" i="4"/>
  <c r="AM140" i="4"/>
  <c r="AL140" i="4"/>
  <c r="AN137" i="4"/>
  <c r="AN136" i="4"/>
  <c r="AM136" i="4"/>
  <c r="AL136" i="4"/>
  <c r="AN134" i="4"/>
  <c r="AM134" i="4"/>
  <c r="AL134" i="4"/>
  <c r="AN121" i="4"/>
  <c r="E26" i="13" s="1"/>
  <c r="AM121" i="4"/>
  <c r="AL121" i="4"/>
  <c r="AN119" i="4"/>
  <c r="AM119" i="4"/>
  <c r="AL119" i="4"/>
  <c r="AN116" i="4"/>
  <c r="AN115" i="4"/>
  <c r="AM115" i="4"/>
  <c r="AL115" i="4"/>
  <c r="AN113" i="4"/>
  <c r="AM113" i="4"/>
  <c r="AL113" i="4"/>
  <c r="AN110" i="4"/>
  <c r="AN109" i="4"/>
  <c r="AM109" i="4"/>
  <c r="AL109" i="4"/>
  <c r="AN107" i="4"/>
  <c r="AM107" i="4"/>
  <c r="AL107" i="4"/>
  <c r="AN104" i="4"/>
  <c r="AN103" i="4"/>
  <c r="E23" i="13" s="1"/>
  <c r="AM103" i="4"/>
  <c r="AL103" i="4"/>
  <c r="AN101" i="4"/>
  <c r="AM101" i="4"/>
  <c r="AL101" i="4"/>
  <c r="AN98" i="4"/>
  <c r="AN97" i="4"/>
  <c r="E22" i="13" s="1"/>
  <c r="AM97" i="4"/>
  <c r="AL97" i="4"/>
  <c r="AN95" i="4"/>
  <c r="AM95" i="4"/>
  <c r="AL95" i="4"/>
  <c r="AN92" i="4"/>
  <c r="AN91" i="4"/>
  <c r="E21" i="13" s="1"/>
  <c r="AM91" i="4"/>
  <c r="AL91" i="4"/>
  <c r="AN89" i="4"/>
  <c r="AM89" i="4"/>
  <c r="AL89" i="4"/>
  <c r="AN77" i="4"/>
  <c r="AN76" i="4"/>
  <c r="AM76" i="4"/>
  <c r="AL76" i="4"/>
  <c r="AN74" i="4"/>
  <c r="AM74" i="4"/>
  <c r="AL74" i="4"/>
  <c r="AN71" i="4"/>
  <c r="AN70" i="4"/>
  <c r="E14" i="13" s="1"/>
  <c r="AM70" i="4"/>
  <c r="AL70" i="4"/>
  <c r="AN68" i="4"/>
  <c r="AM68" i="4"/>
  <c r="AL68" i="4"/>
  <c r="AN65" i="4"/>
  <c r="AN64" i="4"/>
  <c r="AM64" i="4"/>
  <c r="AL64" i="4"/>
  <c r="AN62" i="4"/>
  <c r="AM62" i="4"/>
  <c r="AL62" i="4"/>
  <c r="AN59" i="4"/>
  <c r="AN58" i="4"/>
  <c r="AM58" i="4"/>
  <c r="AL58" i="4"/>
  <c r="AN56" i="4"/>
  <c r="AM56" i="4"/>
  <c r="AL56" i="4"/>
  <c r="AN53" i="4"/>
  <c r="AN52" i="4"/>
  <c r="AM52" i="4"/>
  <c r="AL52" i="4"/>
  <c r="AN50" i="4"/>
  <c r="AM50" i="4"/>
  <c r="AL50" i="4"/>
  <c r="AN47" i="4"/>
  <c r="AN46" i="4"/>
  <c r="AM46" i="4"/>
  <c r="AL46" i="4"/>
  <c r="AN44" i="4"/>
  <c r="AM44" i="4"/>
  <c r="AL44" i="4"/>
  <c r="AN41" i="4"/>
  <c r="AN40" i="4"/>
  <c r="AM40" i="4"/>
  <c r="AL40" i="4"/>
  <c r="AN38" i="4"/>
  <c r="AM38" i="4"/>
  <c r="AL38" i="4"/>
  <c r="AN35" i="4"/>
  <c r="AN34" i="4"/>
  <c r="E8" i="13" s="1"/>
  <c r="AM34" i="4"/>
  <c r="AL34" i="4"/>
  <c r="AN32" i="4"/>
  <c r="AM32" i="4"/>
  <c r="AL32" i="4"/>
  <c r="AN29" i="4"/>
  <c r="AN28" i="4"/>
  <c r="E7" i="13" s="1"/>
  <c r="AM28" i="4"/>
  <c r="AL28" i="4"/>
  <c r="AN26" i="4"/>
  <c r="AM26" i="4"/>
  <c r="AL26" i="4"/>
  <c r="AN23" i="4"/>
  <c r="E6" i="12" s="1"/>
  <c r="AN22" i="4"/>
  <c r="E6" i="13" s="1"/>
  <c r="AM22" i="4"/>
  <c r="AL22" i="4"/>
  <c r="AN20" i="4"/>
  <c r="AM20" i="4"/>
  <c r="AL20" i="4"/>
  <c r="AN17" i="4"/>
  <c r="AN16" i="4"/>
  <c r="E5" i="13" s="1"/>
  <c r="AM16" i="4"/>
  <c r="AL16" i="4"/>
  <c r="AN14" i="4"/>
  <c r="AM14" i="4"/>
  <c r="AL14" i="4"/>
  <c r="Z5" i="17"/>
  <c r="C5" i="17"/>
  <c r="AH5" i="17"/>
  <c r="W5" i="17"/>
  <c r="O5" i="17"/>
  <c r="I5" i="17"/>
  <c r="AM5" i="17"/>
  <c r="AD5" i="17"/>
  <c r="Q5" i="17"/>
  <c r="AQ5" i="17"/>
  <c r="M5" i="17"/>
  <c r="AB5" i="17"/>
  <c r="AF5" i="17"/>
  <c r="AO5" i="17"/>
  <c r="U5" i="17"/>
  <c r="G5" i="17"/>
  <c r="E5" i="17"/>
  <c r="S5" i="17"/>
  <c r="AJ5" i="17"/>
  <c r="K5" i="17"/>
  <c r="D25" i="15" l="1"/>
  <c r="AF146" i="4"/>
  <c r="AF148" i="4"/>
  <c r="AF140" i="4"/>
  <c r="AF142" i="4"/>
  <c r="AF134" i="4"/>
  <c r="AF136" i="4"/>
  <c r="AF119" i="4"/>
  <c r="AF121" i="4"/>
  <c r="AF113" i="4"/>
  <c r="AF115" i="4"/>
  <c r="AF107" i="4"/>
  <c r="AF109" i="4"/>
  <c r="AF101" i="4"/>
  <c r="AF103" i="4"/>
  <c r="AF95" i="4"/>
  <c r="AF97" i="4"/>
  <c r="AF89" i="4"/>
  <c r="AF91" i="4"/>
  <c r="AF74" i="4"/>
  <c r="AF76" i="4"/>
  <c r="AF68" i="4"/>
  <c r="AF70" i="4"/>
  <c r="AF62" i="4"/>
  <c r="AF64" i="4"/>
  <c r="AF56" i="4"/>
  <c r="AF58" i="4"/>
  <c r="AF50" i="4"/>
  <c r="AF52" i="4"/>
  <c r="AF44" i="4"/>
  <c r="AF46" i="4"/>
  <c r="AF38" i="4"/>
  <c r="AF40" i="4"/>
  <c r="AF32" i="4"/>
  <c r="AF34" i="4"/>
  <c r="AF26" i="4"/>
  <c r="AF28" i="4"/>
  <c r="AF20" i="4"/>
  <c r="AF22" i="4"/>
  <c r="AF14" i="4"/>
  <c r="AF16" i="4"/>
  <c r="AJ149" i="4"/>
  <c r="AJ148" i="4"/>
  <c r="AI148" i="4"/>
  <c r="AH148" i="4"/>
  <c r="AG148" i="4"/>
  <c r="AJ146" i="4"/>
  <c r="AI146" i="4"/>
  <c r="AH146" i="4"/>
  <c r="AG146" i="4"/>
  <c r="AJ143" i="4"/>
  <c r="AJ142" i="4"/>
  <c r="AI142" i="4"/>
  <c r="AH142" i="4"/>
  <c r="AG142" i="4"/>
  <c r="AJ140" i="4"/>
  <c r="AI140" i="4"/>
  <c r="AH140" i="4"/>
  <c r="AG140" i="4"/>
  <c r="AJ137" i="4"/>
  <c r="AJ136" i="4"/>
  <c r="AI136" i="4"/>
  <c r="AH136" i="4"/>
  <c r="AG136" i="4"/>
  <c r="AJ134" i="4"/>
  <c r="AI134" i="4"/>
  <c r="AH134" i="4"/>
  <c r="AG134" i="4"/>
  <c r="AJ122" i="4"/>
  <c r="AJ121" i="4"/>
  <c r="AI121" i="4"/>
  <c r="AH121" i="4"/>
  <c r="AG121" i="4"/>
  <c r="AJ119" i="4"/>
  <c r="AI119" i="4"/>
  <c r="AH119" i="4"/>
  <c r="AG119" i="4"/>
  <c r="AJ116" i="4"/>
  <c r="AJ115" i="4"/>
  <c r="AI115" i="4"/>
  <c r="AH115" i="4"/>
  <c r="AG115" i="4"/>
  <c r="AJ113" i="4"/>
  <c r="AI113" i="4"/>
  <c r="AH113" i="4"/>
  <c r="AG113" i="4"/>
  <c r="AJ110" i="4"/>
  <c r="AJ109" i="4"/>
  <c r="AI109" i="4"/>
  <c r="AH109" i="4"/>
  <c r="AG109" i="4"/>
  <c r="AJ107" i="4"/>
  <c r="AI107" i="4"/>
  <c r="AH107" i="4"/>
  <c r="AG107" i="4"/>
  <c r="AJ104" i="4"/>
  <c r="AJ103" i="4"/>
  <c r="AI103" i="4"/>
  <c r="AH103" i="4"/>
  <c r="AG103" i="4"/>
  <c r="AJ101" i="4"/>
  <c r="AI101" i="4"/>
  <c r="AH101" i="4"/>
  <c r="AG101" i="4"/>
  <c r="AJ98" i="4"/>
  <c r="AJ97" i="4"/>
  <c r="AI97" i="4"/>
  <c r="AH97" i="4"/>
  <c r="AG97" i="4"/>
  <c r="AJ95" i="4"/>
  <c r="AI95" i="4"/>
  <c r="AH95" i="4"/>
  <c r="AG95" i="4"/>
  <c r="AJ92" i="4"/>
  <c r="AJ91" i="4"/>
  <c r="AI91" i="4"/>
  <c r="AH91" i="4"/>
  <c r="AG91" i="4"/>
  <c r="AJ89" i="4"/>
  <c r="AI89" i="4"/>
  <c r="AH89" i="4"/>
  <c r="AG89" i="4"/>
  <c r="AJ77" i="4"/>
  <c r="AJ76" i="4"/>
  <c r="AI76" i="4"/>
  <c r="AH76" i="4"/>
  <c r="AG76" i="4"/>
  <c r="AJ74" i="4"/>
  <c r="AI74" i="4"/>
  <c r="AH74" i="4"/>
  <c r="AG74" i="4"/>
  <c r="AJ71" i="4"/>
  <c r="AJ70" i="4"/>
  <c r="AI70" i="4"/>
  <c r="AH70" i="4"/>
  <c r="AG70" i="4"/>
  <c r="AJ68" i="4"/>
  <c r="AI68" i="4"/>
  <c r="AH68" i="4"/>
  <c r="AG68" i="4"/>
  <c r="AJ65" i="4"/>
  <c r="AJ64" i="4"/>
  <c r="AI64" i="4"/>
  <c r="AH64" i="4"/>
  <c r="AG64" i="4"/>
  <c r="AJ62" i="4"/>
  <c r="AI62" i="4"/>
  <c r="AH62" i="4"/>
  <c r="AG62" i="4"/>
  <c r="AJ59" i="4"/>
  <c r="AJ58" i="4"/>
  <c r="AI58" i="4"/>
  <c r="AH58" i="4"/>
  <c r="AG58" i="4"/>
  <c r="AJ56" i="4"/>
  <c r="AI56" i="4"/>
  <c r="AH56" i="4"/>
  <c r="AG56" i="4"/>
  <c r="AJ53" i="4"/>
  <c r="AJ52" i="4"/>
  <c r="AI52" i="4"/>
  <c r="AH52" i="4"/>
  <c r="AG52" i="4"/>
  <c r="AJ50" i="4"/>
  <c r="AI50" i="4"/>
  <c r="AH50" i="4"/>
  <c r="AG50" i="4"/>
  <c r="AJ47" i="4"/>
  <c r="AJ46" i="4"/>
  <c r="AI46" i="4"/>
  <c r="AH46" i="4"/>
  <c r="AG46" i="4"/>
  <c r="AJ44" i="4"/>
  <c r="AI44" i="4"/>
  <c r="AH44" i="4"/>
  <c r="AG44" i="4"/>
  <c r="AJ41" i="4"/>
  <c r="AJ40" i="4"/>
  <c r="AI40" i="4"/>
  <c r="AH40" i="4"/>
  <c r="AG40" i="4"/>
  <c r="AJ38" i="4"/>
  <c r="AI38" i="4"/>
  <c r="AH38" i="4"/>
  <c r="AG38" i="4"/>
  <c r="AJ35" i="4"/>
  <c r="AJ34" i="4"/>
  <c r="AI34" i="4"/>
  <c r="AH34" i="4"/>
  <c r="AG34" i="4"/>
  <c r="AJ32" i="4"/>
  <c r="AI32" i="4"/>
  <c r="AH32" i="4"/>
  <c r="AG32" i="4"/>
  <c r="AJ29" i="4"/>
  <c r="AJ28" i="4"/>
  <c r="AI28" i="4"/>
  <c r="AH28" i="4"/>
  <c r="AG28" i="4"/>
  <c r="AJ26" i="4"/>
  <c r="AI26" i="4"/>
  <c r="AH26" i="4"/>
  <c r="AG26" i="4"/>
  <c r="AJ23" i="4"/>
  <c r="AJ22" i="4"/>
  <c r="AI22" i="4"/>
  <c r="AH22" i="4"/>
  <c r="AG22" i="4"/>
  <c r="AJ20" i="4"/>
  <c r="AI20" i="4"/>
  <c r="AH20" i="4"/>
  <c r="AG20" i="4"/>
  <c r="AJ17" i="4"/>
  <c r="AJ16" i="4"/>
  <c r="AI16" i="4"/>
  <c r="AH16" i="4"/>
  <c r="AG16" i="4"/>
  <c r="AJ14" i="4"/>
  <c r="AI14" i="4"/>
  <c r="AH14" i="4"/>
  <c r="AG14" i="4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H45" i="6" l="1"/>
  <c r="AE122" i="4" l="1"/>
  <c r="G27" i="1" l="1"/>
  <c r="F27" i="1"/>
  <c r="N6" i="1"/>
  <c r="J27" i="1"/>
  <c r="N27" i="1" s="1"/>
  <c r="O27" i="1"/>
  <c r="F20" i="1"/>
  <c r="O20" i="1" s="1"/>
  <c r="J20" i="1"/>
  <c r="N20" i="1" s="1"/>
  <c r="AE149" i="4"/>
  <c r="Z149" i="4"/>
  <c r="U149" i="4"/>
  <c r="P149" i="4"/>
  <c r="L149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AE143" i="4"/>
  <c r="Z143" i="4"/>
  <c r="U143" i="4"/>
  <c r="P143" i="4"/>
  <c r="L143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AE137" i="4"/>
  <c r="Z137" i="4"/>
  <c r="U137" i="4"/>
  <c r="P137" i="4"/>
  <c r="L137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F28" i="4"/>
  <c r="P29" i="4"/>
  <c r="Z122" i="4"/>
  <c r="U122" i="4"/>
  <c r="P122" i="4"/>
  <c r="L122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AE116" i="4"/>
  <c r="Z116" i="4"/>
  <c r="U116" i="4"/>
  <c r="P116" i="4"/>
  <c r="L116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AE110" i="4"/>
  <c r="Z110" i="4"/>
  <c r="U110" i="4"/>
  <c r="P110" i="4"/>
  <c r="L110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AE104" i="4"/>
  <c r="Z104" i="4"/>
  <c r="U104" i="4"/>
  <c r="P104" i="4"/>
  <c r="L104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E98" i="4"/>
  <c r="Z98" i="4"/>
  <c r="U98" i="4"/>
  <c r="P98" i="4"/>
  <c r="L98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E92" i="4"/>
  <c r="Z92" i="4"/>
  <c r="U92" i="4"/>
  <c r="P92" i="4"/>
  <c r="L92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E77" i="4"/>
  <c r="Z77" i="4"/>
  <c r="U77" i="4"/>
  <c r="P77" i="4"/>
  <c r="L77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E71" i="4"/>
  <c r="Z71" i="4"/>
  <c r="U71" i="4"/>
  <c r="P71" i="4"/>
  <c r="L71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AE65" i="4"/>
  <c r="Z65" i="4"/>
  <c r="U65" i="4"/>
  <c r="P65" i="4"/>
  <c r="L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E59" i="4"/>
  <c r="Z59" i="4"/>
  <c r="U59" i="4"/>
  <c r="P59" i="4"/>
  <c r="L59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E53" i="4"/>
  <c r="Z53" i="4"/>
  <c r="U53" i="4"/>
  <c r="P53" i="4"/>
  <c r="L53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E47" i="4"/>
  <c r="Z47" i="4"/>
  <c r="U47" i="4"/>
  <c r="P47" i="4"/>
  <c r="L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E41" i="4"/>
  <c r="Z41" i="4"/>
  <c r="U41" i="4"/>
  <c r="P41" i="4"/>
  <c r="L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E35" i="4"/>
  <c r="Z35" i="4"/>
  <c r="U35" i="4"/>
  <c r="P35" i="4"/>
  <c r="L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E29" i="4"/>
  <c r="Z29" i="4"/>
  <c r="U29" i="4"/>
  <c r="L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AC16" i="4"/>
  <c r="AE16" i="4"/>
  <c r="AE23" i="4"/>
  <c r="Z23" i="4"/>
  <c r="U23" i="4"/>
  <c r="P23" i="4"/>
  <c r="L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E17" i="4"/>
  <c r="AD16" i="4"/>
  <c r="AB16" i="4"/>
  <c r="AA16" i="4"/>
  <c r="AE14" i="4"/>
  <c r="AD14" i="4"/>
  <c r="AC14" i="4"/>
  <c r="AB14" i="4"/>
  <c r="AA14" i="4"/>
  <c r="Z17" i="4"/>
  <c r="Z16" i="4"/>
  <c r="Y16" i="4"/>
  <c r="X16" i="4"/>
  <c r="W16" i="4"/>
  <c r="V16" i="4"/>
  <c r="Z14" i="4"/>
  <c r="Y14" i="4"/>
  <c r="X14" i="4"/>
  <c r="W14" i="4"/>
  <c r="V14" i="4"/>
  <c r="U17" i="4"/>
  <c r="M16" i="4"/>
  <c r="G16" i="4"/>
  <c r="F16" i="4"/>
  <c r="E16" i="4"/>
  <c r="H16" i="4"/>
  <c r="I16" i="4"/>
  <c r="J16" i="4"/>
  <c r="K16" i="4"/>
  <c r="L16" i="4"/>
  <c r="N16" i="4"/>
  <c r="O16" i="4"/>
  <c r="P16" i="4"/>
  <c r="P17" i="4"/>
  <c r="P14" i="4"/>
  <c r="O14" i="4"/>
  <c r="N14" i="4"/>
  <c r="M14" i="4"/>
  <c r="U16" i="4"/>
  <c r="T16" i="4"/>
  <c r="S16" i="4"/>
  <c r="R16" i="4"/>
  <c r="Q16" i="4"/>
  <c r="U14" i="4"/>
  <c r="T14" i="4"/>
  <c r="S14" i="4"/>
  <c r="R14" i="4"/>
  <c r="Q14" i="4"/>
  <c r="L17" i="4"/>
  <c r="L14" i="4"/>
  <c r="K14" i="4"/>
  <c r="J14" i="4"/>
  <c r="I14" i="4"/>
  <c r="H14" i="4"/>
  <c r="G14" i="4"/>
  <c r="E14" i="4"/>
  <c r="F14" i="4"/>
  <c r="B15" i="4" l="1"/>
  <c r="D22" i="18"/>
  <c r="D13" i="18"/>
  <c r="D14" i="18"/>
  <c r="D17" i="18"/>
  <c r="D18" i="18"/>
  <c r="F16" i="18"/>
  <c r="F7" i="18"/>
  <c r="D19" i="18"/>
  <c r="D15" i="18"/>
  <c r="D11" i="18"/>
  <c r="D7" i="18"/>
  <c r="D8" i="18"/>
  <c r="D9" i="18"/>
  <c r="D10" i="18"/>
  <c r="D12" i="18"/>
  <c r="D16" i="18"/>
  <c r="D20" i="18"/>
  <c r="D21" i="18"/>
  <c r="F9" i="18"/>
  <c r="E6" i="18"/>
  <c r="F14" i="18" s="1"/>
  <c r="F22" i="18" l="1"/>
  <c r="F13" i="18"/>
  <c r="F8" i="18"/>
  <c r="F17" i="18"/>
  <c r="F21" i="18"/>
  <c r="F12" i="18"/>
  <c r="F11" i="18"/>
  <c r="F19" i="18"/>
  <c r="F18" i="18"/>
  <c r="F10" i="18"/>
  <c r="F15" i="18"/>
  <c r="F20" i="18"/>
  <c r="I46" i="6"/>
  <c r="I45" i="6"/>
  <c r="B169" i="4"/>
  <c r="I47" i="6" l="1"/>
  <c r="B163" i="4"/>
  <c r="E40" i="13" l="1"/>
  <c r="E42" i="13" s="1"/>
  <c r="G20" i="1" l="1"/>
  <c r="C20" i="16" l="1"/>
  <c r="F20" i="16"/>
  <c r="G20" i="16" s="1"/>
  <c r="H20" i="16"/>
  <c r="I20" i="16"/>
  <c r="J20" i="16"/>
  <c r="B20" i="16"/>
  <c r="D45" i="6" l="1"/>
  <c r="K23" i="6" l="1"/>
  <c r="B21" i="4" l="1"/>
  <c r="K24" i="6"/>
  <c r="J25" i="16" l="1"/>
  <c r="J24" i="16"/>
  <c r="J23" i="16"/>
  <c r="J22" i="16"/>
  <c r="J21" i="16"/>
  <c r="B84" i="4" l="1"/>
  <c r="H24" i="16"/>
  <c r="B21" i="16" l="1"/>
  <c r="B22" i="16" l="1"/>
  <c r="B23" i="16"/>
  <c r="B24" i="16"/>
  <c r="B25" i="16"/>
  <c r="C22" i="16"/>
  <c r="C23" i="16"/>
  <c r="C24" i="16"/>
  <c r="C25" i="16"/>
  <c r="C21" i="16"/>
  <c r="H22" i="16"/>
  <c r="H23" i="16"/>
  <c r="H25" i="16"/>
  <c r="H21" i="16"/>
  <c r="F22" i="16"/>
  <c r="G22" i="16" s="1"/>
  <c r="F23" i="16"/>
  <c r="G23" i="16" s="1"/>
  <c r="F24" i="16"/>
  <c r="G24" i="16" s="1"/>
  <c r="F25" i="16"/>
  <c r="G25" i="16" s="1"/>
  <c r="F21" i="16"/>
  <c r="G21" i="16" s="1"/>
  <c r="B27" i="4" l="1"/>
  <c r="K25" i="6"/>
  <c r="K46" i="6" l="1"/>
  <c r="D15" i="15" l="1"/>
  <c r="K45" i="6" s="1"/>
  <c r="K26" i="6"/>
  <c r="K47" i="6" l="1"/>
  <c r="B33" i="4"/>
  <c r="B39" i="4" l="1"/>
  <c r="K27" i="6"/>
  <c r="J45" i="6" l="1"/>
  <c r="L45" i="6" s="1"/>
  <c r="E40" i="12" l="1"/>
  <c r="E42" i="12" l="1"/>
  <c r="B9" i="4" l="1"/>
  <c r="B45" i="4" l="1"/>
  <c r="B51" i="4"/>
  <c r="D42" i="12" l="1"/>
  <c r="B135" i="4" l="1"/>
  <c r="B141" i="4"/>
  <c r="D42" i="13" l="1"/>
  <c r="B129" i="4"/>
  <c r="B114" i="4" l="1"/>
  <c r="B63" i="4"/>
  <c r="B90" i="4"/>
  <c r="B102" i="4"/>
  <c r="B69" i="4"/>
  <c r="B57" i="4"/>
  <c r="B96" i="4"/>
  <c r="B108" i="4"/>
  <c r="B120" i="4"/>
  <c r="B147" i="4"/>
  <c r="B75" i="4" l="1"/>
  <c r="K28" i="6" l="1"/>
  <c r="K33" i="6" l="1"/>
  <c r="K32" i="6"/>
  <c r="G6" i="1"/>
  <c r="K29" i="6" l="1"/>
  <c r="K31" i="6"/>
  <c r="N12" i="1"/>
  <c r="H12" i="1"/>
  <c r="K41" i="6" s="1"/>
  <c r="D24" i="16" s="1"/>
  <c r="K42" i="6" l="1"/>
  <c r="D25" i="16" s="1"/>
  <c r="K40" i="6"/>
  <c r="K30" i="6"/>
  <c r="D33" i="6" s="1"/>
  <c r="I27" i="1" l="1"/>
  <c r="K39" i="6"/>
  <c r="D22" i="16" s="1"/>
  <c r="D23" i="16"/>
  <c r="I6" i="1"/>
  <c r="M24" i="6"/>
  <c r="D6" i="12" s="1"/>
  <c r="M23" i="6"/>
  <c r="M30" i="6"/>
  <c r="M25" i="6"/>
  <c r="I20" i="1"/>
  <c r="M26" i="6"/>
  <c r="M27" i="6"/>
  <c r="D9" i="12" s="1"/>
  <c r="M28" i="6"/>
  <c r="D10" i="12" s="1"/>
  <c r="M33" i="6"/>
  <c r="M32" i="6"/>
  <c r="M29" i="6"/>
  <c r="M31" i="6"/>
  <c r="D6" i="13" l="1"/>
  <c r="D5" i="12"/>
  <c r="D5" i="13"/>
  <c r="D7" i="13"/>
  <c r="D7" i="12"/>
  <c r="D9" i="13"/>
  <c r="D8" i="13"/>
  <c r="D8" i="12"/>
  <c r="D12" i="13"/>
  <c r="D12" i="12"/>
  <c r="D11" i="13"/>
  <c r="D11" i="12"/>
  <c r="D15" i="12"/>
  <c r="D15" i="13"/>
  <c r="D10" i="13"/>
  <c r="D13" i="12"/>
  <c r="D13" i="13"/>
  <c r="D14" i="12"/>
  <c r="D14" i="13"/>
  <c r="D16" i="13" l="1"/>
  <c r="E16" i="13"/>
  <c r="E32" i="13" s="1"/>
  <c r="E16" i="12"/>
  <c r="E32" i="12" s="1"/>
  <c r="D16" i="12"/>
  <c r="K38" i="6" l="1"/>
  <c r="K37" i="6" l="1"/>
  <c r="H46" i="6"/>
  <c r="D21" i="16"/>
  <c r="D39" i="6" l="1"/>
  <c r="I12" i="1" s="1"/>
  <c r="H47" i="6"/>
  <c r="D20" i="16"/>
  <c r="D26" i="16" s="1"/>
  <c r="M41" i="6" l="1"/>
  <c r="D25" i="12" s="1"/>
  <c r="M39" i="6"/>
  <c r="E22" i="16" s="1"/>
  <c r="M38" i="6"/>
  <c r="D22" i="12" s="1"/>
  <c r="M42" i="6"/>
  <c r="E25" i="16" s="1"/>
  <c r="M40" i="6"/>
  <c r="E23" i="16" s="1"/>
  <c r="C10" i="16"/>
  <c r="M37" i="6"/>
  <c r="D21" i="13" s="1"/>
  <c r="E24" i="16"/>
  <c r="D22" i="13" l="1"/>
  <c r="D25" i="13"/>
  <c r="D23" i="13"/>
  <c r="D23" i="12"/>
  <c r="D26" i="12"/>
  <c r="D26" i="13"/>
  <c r="D24" i="12"/>
  <c r="E21" i="16"/>
  <c r="D24" i="13"/>
  <c r="D21" i="12"/>
  <c r="E20" i="16"/>
  <c r="J46" i="6"/>
  <c r="H46" i="7" l="1"/>
  <c r="H47" i="7" s="1"/>
  <c r="D13" i="16" s="1"/>
  <c r="E27" i="12"/>
  <c r="E33" i="12" s="1"/>
  <c r="E27" i="13"/>
  <c r="E33" i="13" s="1"/>
  <c r="D15" i="16"/>
  <c r="E15" i="16" s="1"/>
  <c r="D27" i="12"/>
  <c r="D16" i="16"/>
  <c r="E16" i="16" s="1"/>
  <c r="D27" i="13"/>
  <c r="D14" i="16"/>
  <c r="E14" i="16" s="1"/>
  <c r="J47" i="6"/>
  <c r="L46" i="6"/>
  <c r="L47" i="6" l="1"/>
  <c r="D47" i="6" s="1"/>
  <c r="D25" i="6" l="1"/>
  <c r="C8" i="16" l="1"/>
  <c r="D46" i="6"/>
  <c r="D34" i="13" s="1"/>
  <c r="D32" i="6"/>
  <c r="D32" i="12" s="1"/>
  <c r="D38" i="6"/>
  <c r="D33" i="12" s="1"/>
  <c r="C9" i="16" l="1"/>
  <c r="D32" i="13"/>
  <c r="D34" i="12"/>
  <c r="D35" i="12" s="1"/>
  <c r="D33" i="13"/>
  <c r="E35" i="13" l="1"/>
  <c r="D35" i="13"/>
  <c r="E35" i="12"/>
  <c r="E44" i="12" s="1"/>
</calcChain>
</file>

<file path=xl/comments1.xml><?xml version="1.0" encoding="utf-8"?>
<comments xmlns="http://schemas.openxmlformats.org/spreadsheetml/2006/main">
  <authors>
    <author>Author</author>
  </authors>
  <commentList>
    <comment ref="C38" authorId="0" shapeId="0">
      <text>
        <r>
          <rPr>
            <sz val="9"/>
            <color indexed="81"/>
            <rFont val="Tahoma"/>
            <family val="2"/>
          </rPr>
          <t xml:space="preserve">Russell 3000 Total Return Index
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MSCI World Net Total Return USD Index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Bloomberg Barclays US Agg Total Return Value Unhedged USD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38" authorId="0" shapeId="0">
      <text>
        <r>
          <rPr>
            <sz val="9"/>
            <color indexed="81"/>
            <rFont val="Tahoma"/>
            <family val="2"/>
          </rPr>
          <t xml:space="preserve">Russell 3000 Total Return Index
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MSCI World Net Total Return USD Index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Bloomberg Barclays US Agg Total Return Value Unhedged USD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https://screener.fidelity.com/ftgw/etf/goto/snapshot/portfolioComposition.jhtml?symbols=EMB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https://finance.yahoo.com/quote/EMB/risk?p=EMB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$4.95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145" authorId="0" shapeId="0">
      <text>
        <r>
          <rPr>
            <sz val="9"/>
            <color indexed="81"/>
            <rFont val="Tahoma"/>
            <family val="2"/>
          </rPr>
          <t>Will update to BAGG once Bloomberg is available.</t>
        </r>
      </text>
    </comment>
  </commentList>
</comments>
</file>

<file path=xl/sharedStrings.xml><?xml version="1.0" encoding="utf-8"?>
<sst xmlns="http://schemas.openxmlformats.org/spreadsheetml/2006/main" count="915" uniqueCount="267">
  <si>
    <t>Equity</t>
  </si>
  <si>
    <t>Fixed Income</t>
  </si>
  <si>
    <t>FDX</t>
  </si>
  <si>
    <t>MSFT</t>
  </si>
  <si>
    <t>NKE</t>
  </si>
  <si>
    <t>EMB</t>
  </si>
  <si>
    <t>HYG</t>
  </si>
  <si>
    <t>VCIT</t>
  </si>
  <si>
    <t>CMBS</t>
  </si>
  <si>
    <t>IEF</t>
  </si>
  <si>
    <t>Name</t>
  </si>
  <si>
    <t>Ticker</t>
  </si>
  <si>
    <t>FedEx Corporation</t>
  </si>
  <si>
    <t>Microsoft Corporation</t>
  </si>
  <si>
    <t>NIKE, Inc.</t>
  </si>
  <si>
    <t>iShares Trust - iShares CMBS ETF</t>
  </si>
  <si>
    <t>iShares Trust - iShares 7-10 Year Treasury Bond ETF</t>
  </si>
  <si>
    <t>Purchase Price</t>
  </si>
  <si>
    <t>N/A</t>
  </si>
  <si>
    <t>Sell Date</t>
  </si>
  <si>
    <t>Hold Per. (Days)</t>
  </si>
  <si>
    <t>Amount</t>
  </si>
  <si>
    <t>Weight</t>
  </si>
  <si>
    <t>Buy Date</t>
  </si>
  <si>
    <t>TDTT</t>
  </si>
  <si>
    <t>FlexShares Trust - FlexShares iBoxx 3-Year Target Duration TIPS Index Fund</t>
  </si>
  <si>
    <t>Shares</t>
  </si>
  <si>
    <t>-</t>
  </si>
  <si>
    <t>Industry</t>
  </si>
  <si>
    <t>Sector</t>
  </si>
  <si>
    <t>Individual Equity</t>
  </si>
  <si>
    <t>Market Cap</t>
  </si>
  <si>
    <t>&lt;= 10%</t>
  </si>
  <si>
    <t>&gt;= $500 Million</t>
  </si>
  <si>
    <t>No limit for Mid to Large Cap Stocks ($2+ Billion)</t>
  </si>
  <si>
    <t>Foreign</t>
  </si>
  <si>
    <t>Limited to ADRs, U.S. listed foreign stocks, and ETFs</t>
  </si>
  <si>
    <t>Securities</t>
  </si>
  <si>
    <t>ETF or Mutual Funds</t>
  </si>
  <si>
    <t>Non-Investment Grade</t>
  </si>
  <si>
    <t>&lt;= 25% of Fixed Income Allocation</t>
  </si>
  <si>
    <t>Preferred Stock</t>
  </si>
  <si>
    <t>ETF</t>
  </si>
  <si>
    <t>&lt;= 50% of equity allocation</t>
  </si>
  <si>
    <t>&lt;= 5% of equity portion</t>
  </si>
  <si>
    <t>&lt;= 10% of equity portion</t>
  </si>
  <si>
    <t>&lt;= 30% of equity portion</t>
  </si>
  <si>
    <t>&lt;= 50% of equity portion in Small Cap Stocks (between $0.5 - $2 Billion)</t>
  </si>
  <si>
    <t>Broad Market ETFs</t>
  </si>
  <si>
    <t>Non-Broad Market ETF</t>
  </si>
  <si>
    <t>&lt;=10% of equity allocation per ETF</t>
  </si>
  <si>
    <t>ETF Limits</t>
  </si>
  <si>
    <t>None</t>
  </si>
  <si>
    <t>Prohibited</t>
  </si>
  <si>
    <t>Buying on Margin</t>
  </si>
  <si>
    <t>Short Selling</t>
  </si>
  <si>
    <t>(Includes ETFs utilizing leverage, short positions, or the equivalent)</t>
  </si>
  <si>
    <t>Options</t>
  </si>
  <si>
    <t>Futures</t>
  </si>
  <si>
    <t>Commodities</t>
  </si>
  <si>
    <t>Cash</t>
  </si>
  <si>
    <t>Segment</t>
  </si>
  <si>
    <t>Uninvested Cash</t>
  </si>
  <si>
    <t>Type</t>
  </si>
  <si>
    <t>Mutual Fund</t>
  </si>
  <si>
    <t>Energy</t>
  </si>
  <si>
    <t>Materials</t>
  </si>
  <si>
    <t>Industrials</t>
  </si>
  <si>
    <t>Health Care</t>
  </si>
  <si>
    <t>Financials</t>
  </si>
  <si>
    <t>Info. Tech.</t>
  </si>
  <si>
    <t>Telecom.</t>
  </si>
  <si>
    <t>Utilities</t>
  </si>
  <si>
    <t>Cons. Staples</t>
  </si>
  <si>
    <t>Cons. Disc.</t>
  </si>
  <si>
    <t>Real Estate</t>
  </si>
  <si>
    <t>Sell Price</t>
  </si>
  <si>
    <t>Invested Cash</t>
  </si>
  <si>
    <t>Total</t>
  </si>
  <si>
    <t>Range</t>
  </si>
  <si>
    <t>20-40% of portfolio</t>
  </si>
  <si>
    <t>60-80% of portfolio</t>
  </si>
  <si>
    <t>0-20% of portfolio</t>
  </si>
  <si>
    <t>75% if fully invested, 125% if starting from cash</t>
  </si>
  <si>
    <t>Turnover throughout year</t>
  </si>
  <si>
    <t>Target Weight</t>
  </si>
  <si>
    <t>Fee Cost</t>
  </si>
  <si>
    <t>Initial Size</t>
  </si>
  <si>
    <t>Sector_Equity</t>
  </si>
  <si>
    <t>Sector_Fixed_Income</t>
  </si>
  <si>
    <t>Emerging Markets</t>
  </si>
  <si>
    <t>International</t>
  </si>
  <si>
    <t>ITA</t>
  </si>
  <si>
    <t>IWV</t>
  </si>
  <si>
    <t>FDN</t>
  </si>
  <si>
    <t>iShares Russell 3000</t>
  </si>
  <si>
    <t>iShares US Aerospace &amp; Defense</t>
  </si>
  <si>
    <t>Current Snapshot of Portfolio</t>
  </si>
  <si>
    <t>Treasuries</t>
  </si>
  <si>
    <t>TIPS</t>
  </si>
  <si>
    <t>High Yield Corp</t>
  </si>
  <si>
    <t>Inv. Grade Corp.</t>
  </si>
  <si>
    <t>Municipal</t>
  </si>
  <si>
    <t>Current Weight</t>
  </si>
  <si>
    <t>Current Size</t>
  </si>
  <si>
    <t>Row Labels</t>
  </si>
  <si>
    <t>Grand Total</t>
  </si>
  <si>
    <t>Sum of Weight</t>
  </si>
  <si>
    <t>Broad Market ETF</t>
  </si>
  <si>
    <t>Overall Portfolio</t>
  </si>
  <si>
    <t>Sharpe Ratio</t>
  </si>
  <si>
    <t>Sortino Ratio</t>
  </si>
  <si>
    <t>Treynor Ratio</t>
  </si>
  <si>
    <t>Ulcer Performance Index</t>
  </si>
  <si>
    <t>MPWR</t>
  </si>
  <si>
    <t>Monolithic Power Systems, Inc.</t>
  </si>
  <si>
    <t>Semi-Conductor</t>
  </si>
  <si>
    <t>Weekly HPR</t>
  </si>
  <si>
    <t>Wednesday</t>
  </si>
  <si>
    <t>Thursday</t>
  </si>
  <si>
    <t>Friday</t>
  </si>
  <si>
    <t>Monday</t>
  </si>
  <si>
    <t>Tuesday</t>
  </si>
  <si>
    <t>Daily Return</t>
  </si>
  <si>
    <t>HPR</t>
  </si>
  <si>
    <t>St Dev</t>
  </si>
  <si>
    <t>Performance Sheet</t>
  </si>
  <si>
    <t>Dividends</t>
  </si>
  <si>
    <t>Coupons</t>
  </si>
  <si>
    <t>&lt;Insert&gt;</t>
  </si>
  <si>
    <t>Benchmark</t>
  </si>
  <si>
    <t>Fixed Income Portfolio</t>
  </si>
  <si>
    <t>Equity Portfolio</t>
  </si>
  <si>
    <t>Combined</t>
  </si>
  <si>
    <t>SMIF Portfolio</t>
  </si>
  <si>
    <t>Sharpe</t>
  </si>
  <si>
    <t>Standard Deviation</t>
  </si>
  <si>
    <t>Annualized Returns</t>
  </si>
  <si>
    <t>Work In Process</t>
  </si>
  <si>
    <t>Weekly</t>
  </si>
  <si>
    <t>NDDUWI (20%)</t>
  </si>
  <si>
    <t>LBUSTRUU (30%)</t>
  </si>
  <si>
    <t>RU30INTR (50%)</t>
  </si>
  <si>
    <t>RU30INTR</t>
  </si>
  <si>
    <t>NDDUWI</t>
  </si>
  <si>
    <t xml:space="preserve">  RU30INTR &amp; NDDUWI</t>
  </si>
  <si>
    <t>LBUSTRUU</t>
  </si>
  <si>
    <t>Return vs. Benchmark</t>
  </si>
  <si>
    <t>Transportation &amp; Logistics</t>
  </si>
  <si>
    <t xml:space="preserve"> </t>
  </si>
  <si>
    <t>Software</t>
  </si>
  <si>
    <t>Apparel &amp; Textile Products</t>
  </si>
  <si>
    <t>Weekly End Price</t>
  </si>
  <si>
    <t>Purchase History</t>
  </si>
  <si>
    <t>&lt;insert&gt;</t>
  </si>
  <si>
    <t>PYPL</t>
  </si>
  <si>
    <t>Paypal Holdings, Inc.</t>
  </si>
  <si>
    <t>GICS Sector</t>
  </si>
  <si>
    <t>Software &amp; Services</t>
  </si>
  <si>
    <t>STZ</t>
  </si>
  <si>
    <t>Constellation Brands, Inc.</t>
  </si>
  <si>
    <t>Div. / Coup.</t>
  </si>
  <si>
    <t>Div. / Coupon</t>
  </si>
  <si>
    <t>Beverages</t>
  </si>
  <si>
    <t>Date</t>
  </si>
  <si>
    <t>Weighted</t>
  </si>
  <si>
    <t>HAS</t>
  </si>
  <si>
    <t>Hasbro, Inc.</t>
  </si>
  <si>
    <t>Leisure Products</t>
  </si>
  <si>
    <t>YTD Performance vs. Benchmark</t>
  </si>
  <si>
    <t>Fixed Income Investment Thesis</t>
  </si>
  <si>
    <t>Bond Weight</t>
  </si>
  <si>
    <t>Bond Portfolio</t>
  </si>
  <si>
    <t>Index (AGG)</t>
  </si>
  <si>
    <t>Portfolio</t>
  </si>
  <si>
    <t>Weighted Avg. Credit Rating</t>
  </si>
  <si>
    <t>AA</t>
  </si>
  <si>
    <t>BBB+</t>
  </si>
  <si>
    <t>Weighted Avg. Duration</t>
  </si>
  <si>
    <t>Weighted Avg. Yield</t>
  </si>
  <si>
    <t>Asset Classes</t>
  </si>
  <si>
    <t>Value</t>
  </si>
  <si>
    <t>Credit Risk</t>
  </si>
  <si>
    <t>Duration</t>
  </si>
  <si>
    <t>BB</t>
  </si>
  <si>
    <t>B</t>
  </si>
  <si>
    <t>A</t>
  </si>
  <si>
    <t>AAA</t>
  </si>
  <si>
    <t>Rating</t>
  </si>
  <si>
    <t>AA+</t>
  </si>
  <si>
    <t>AA-</t>
  </si>
  <si>
    <t>A+</t>
  </si>
  <si>
    <t>A-</t>
  </si>
  <si>
    <t>BBB</t>
  </si>
  <si>
    <t>BBB-</t>
  </si>
  <si>
    <t>BB+</t>
  </si>
  <si>
    <t>BB-</t>
  </si>
  <si>
    <t>B+</t>
  </si>
  <si>
    <t>B-</t>
  </si>
  <si>
    <t>CCC+</t>
  </si>
  <si>
    <t>CCC</t>
  </si>
  <si>
    <t>CCC-</t>
  </si>
  <si>
    <t>CC+</t>
  </si>
  <si>
    <t>Asset Class</t>
  </si>
  <si>
    <t>Credit Rating</t>
  </si>
  <si>
    <t>Security</t>
  </si>
  <si>
    <t>HAS US EQUITY</t>
  </si>
  <si>
    <t>STZ US EQUITY</t>
  </si>
  <si>
    <t>PYPL US Equity</t>
  </si>
  <si>
    <t>MPWR us equity</t>
  </si>
  <si>
    <t>ITA us equity</t>
  </si>
  <si>
    <t>IWV us equity</t>
  </si>
  <si>
    <t>FDX us equity</t>
  </si>
  <si>
    <t>MSFT us equity</t>
  </si>
  <si>
    <t>NKE us equity</t>
  </si>
  <si>
    <t>VCIT us equity</t>
  </si>
  <si>
    <t>CMBS us equity</t>
  </si>
  <si>
    <t>TDTT us equity</t>
  </si>
  <si>
    <t>IEF us equity</t>
  </si>
  <si>
    <t>RU30INTR Index</t>
  </si>
  <si>
    <t>NDDUWI Index</t>
  </si>
  <si>
    <t>LBUSTRUU index</t>
  </si>
  <si>
    <t>Price Released after 3:20pm for BAGG</t>
  </si>
  <si>
    <t>SMIF’s goal for our fixed income portfolio is to have limited correlation among sectors, while still providing risk-adjusted returns above the Bloomberg Barclays US Aggregate Bond index through capital appreciation and income from attractive yields.</t>
  </si>
  <si>
    <t>Rating Numbers</t>
  </si>
  <si>
    <t>Sum of Value</t>
  </si>
  <si>
    <t>Securitized</t>
  </si>
  <si>
    <t>St. Dev. 3 Yr.</t>
  </si>
  <si>
    <t>Weighted Avg. St. Dev.</t>
  </si>
  <si>
    <t>Date Range</t>
  </si>
  <si>
    <t>Source: Bloomberg - 3 Year Trailing - Monthly Data</t>
  </si>
  <si>
    <t>AMAT</t>
  </si>
  <si>
    <t>BMY</t>
  </si>
  <si>
    <t>Bristol-Myers Squibb</t>
  </si>
  <si>
    <t>Applied Materials, Inc</t>
  </si>
  <si>
    <t>Semiconductors &amp; Semiconductor Equipment</t>
  </si>
  <si>
    <t>Pharmaceuticals</t>
  </si>
  <si>
    <t>BMY US EQUITY</t>
  </si>
  <si>
    <t>AMAT US EQUITY</t>
  </si>
  <si>
    <t>AMT</t>
  </si>
  <si>
    <t>Price Gain/Loss</t>
  </si>
  <si>
    <t>Target Size</t>
  </si>
  <si>
    <t>Price Gain / Loss</t>
  </si>
  <si>
    <t>Total Div.</t>
  </si>
  <si>
    <t>SOLD</t>
  </si>
  <si>
    <t>Talk about Asset Allocation</t>
  </si>
  <si>
    <t>TV Port</t>
  </si>
  <si>
    <t>TV Bench</t>
  </si>
  <si>
    <t>Initial</t>
  </si>
  <si>
    <t>Portfolio Performance 2018 YTD</t>
  </si>
  <si>
    <t>EMB us equity</t>
  </si>
  <si>
    <t>HYG us equity</t>
  </si>
  <si>
    <t>ABC</t>
  </si>
  <si>
    <t>Sold/Swapped History as of Feb. 10</t>
  </si>
  <si>
    <t>Will be updated soon</t>
  </si>
  <si>
    <t>Updated:</t>
  </si>
  <si>
    <t>iShares JP MORGAN USD EMERGING MARKETS BOND ETF</t>
  </si>
  <si>
    <t>iShares iBoxx $ High Yield Corp Bd ETF</t>
  </si>
  <si>
    <t>Vanguard Interm-Term Corp Bd ETF</t>
  </si>
  <si>
    <t>SEC 12-Mo. Yield</t>
  </si>
  <si>
    <t>Over/Underweight</t>
  </si>
  <si>
    <t>-3 notches</t>
  </si>
  <si>
    <t>SEC 12-Mo. Yld.</t>
  </si>
  <si>
    <t>As of 2/24/18</t>
  </si>
  <si>
    <t>Updated 2/24/18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</si>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</sst>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#,##0.000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5"/>
      <name val="Calibri"/>
      <family val="2"/>
      <scheme val="minor"/>
    </font>
    <font>
      <b/>
      <sz val="15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7AFEB"/>
        <bgColor indexed="64"/>
      </patternFill>
    </fill>
    <fill>
      <patternFill patternType="solid">
        <fgColor rgb="FFFE9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6" fillId="2" borderId="0" applyNumberFormat="0" applyBorder="0" applyAlignment="0" applyProtection="0"/>
    <xf numFmtId="0" fontId="12" fillId="0" borderId="0"/>
    <xf numFmtId="0" fontId="6" fillId="13" borderId="0" applyNumberFormat="0" applyBorder="0" applyAlignment="0" applyProtection="0"/>
  </cellStyleXfs>
  <cellXfs count="444">
    <xf numFmtId="0" fontId="0" fillId="0" borderId="0" xfId="0"/>
    <xf numFmtId="0" fontId="2" fillId="0" borderId="0" xfId="0" applyFont="1"/>
    <xf numFmtId="0" fontId="0" fillId="0" borderId="0" xfId="0" applyFont="1"/>
    <xf numFmtId="8" fontId="0" fillId="0" borderId="0" xfId="0" applyNumberFormat="1"/>
    <xf numFmtId="0" fontId="0" fillId="0" borderId="6" xfId="0" applyBorder="1"/>
    <xf numFmtId="0" fontId="0" fillId="0" borderId="0" xfId="0" applyBorder="1"/>
    <xf numFmtId="8" fontId="0" fillId="0" borderId="0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8" fontId="0" fillId="0" borderId="9" xfId="0" applyNumberFormat="1" applyBorder="1"/>
    <xf numFmtId="0" fontId="0" fillId="0" borderId="10" xfId="0" applyNumberFormat="1" applyBorder="1"/>
    <xf numFmtId="0" fontId="0" fillId="0" borderId="3" xfId="0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0" xfId="0" applyNumberFormat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/>
    <xf numFmtId="9" fontId="0" fillId="0" borderId="0" xfId="0" applyNumberFormat="1"/>
    <xf numFmtId="164" fontId="0" fillId="0" borderId="0" xfId="0" applyNumberFormat="1"/>
    <xf numFmtId="16" fontId="0" fillId="0" borderId="6" xfId="0" applyNumberFormat="1" applyBorder="1"/>
    <xf numFmtId="8" fontId="0" fillId="0" borderId="0" xfId="0" applyNumberFormat="1" applyFont="1" applyBorder="1"/>
    <xf numFmtId="8" fontId="3" fillId="0" borderId="0" xfId="0" applyNumberFormat="1" applyFont="1" applyBorder="1"/>
    <xf numFmtId="8" fontId="3" fillId="0" borderId="9" xfId="0" applyNumberFormat="1" applyFont="1" applyBorder="1"/>
    <xf numFmtId="4" fontId="3" fillId="0" borderId="0" xfId="0" applyNumberFormat="1" applyFont="1" applyBorder="1"/>
    <xf numFmtId="4" fontId="3" fillId="0" borderId="9" xfId="0" applyNumberFormat="1" applyFont="1" applyBorder="1"/>
    <xf numFmtId="8" fontId="0" fillId="0" borderId="9" xfId="0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8" fontId="5" fillId="0" borderId="4" xfId="0" applyNumberFormat="1" applyFont="1" applyBorder="1"/>
    <xf numFmtId="0" fontId="5" fillId="0" borderId="6" xfId="0" applyFont="1" applyBorder="1"/>
    <xf numFmtId="8" fontId="5" fillId="0" borderId="0" xfId="0" applyNumberFormat="1" applyFont="1" applyBorder="1"/>
    <xf numFmtId="164" fontId="5" fillId="0" borderId="0" xfId="0" applyNumberFormat="1" applyFont="1" applyBorder="1"/>
    <xf numFmtId="0" fontId="5" fillId="0" borderId="8" xfId="0" applyFont="1" applyBorder="1"/>
    <xf numFmtId="8" fontId="5" fillId="0" borderId="9" xfId="0" applyNumberFormat="1" applyFont="1" applyBorder="1"/>
    <xf numFmtId="0" fontId="5" fillId="0" borderId="0" xfId="0" applyFont="1" applyFill="1" applyBorder="1"/>
    <xf numFmtId="8" fontId="5" fillId="0" borderId="7" xfId="0" applyNumberFormat="1" applyFont="1" applyBorder="1"/>
    <xf numFmtId="0" fontId="5" fillId="0" borderId="16" xfId="0" applyFont="1" applyBorder="1"/>
    <xf numFmtId="8" fontId="5" fillId="0" borderId="17" xfId="0" applyNumberFormat="1" applyFont="1" applyBorder="1"/>
    <xf numFmtId="8" fontId="5" fillId="0" borderId="18" xfId="0" applyNumberFormat="1" applyFont="1" applyBorder="1"/>
    <xf numFmtId="8" fontId="5" fillId="0" borderId="10" xfId="0" applyNumberFormat="1" applyFont="1" applyBorder="1"/>
    <xf numFmtId="9" fontId="5" fillId="0" borderId="5" xfId="0" applyNumberFormat="1" applyFont="1" applyBorder="1"/>
    <xf numFmtId="0" fontId="0" fillId="0" borderId="6" xfId="0" applyFont="1" applyBorder="1"/>
    <xf numFmtId="9" fontId="5" fillId="0" borderId="7" xfId="0" applyNumberFormat="1" applyFont="1" applyBorder="1"/>
    <xf numFmtId="0" fontId="0" fillId="0" borderId="8" xfId="0" applyFont="1" applyBorder="1"/>
    <xf numFmtId="164" fontId="5" fillId="0" borderId="7" xfId="0" applyNumberFormat="1" applyFont="1" applyBorder="1"/>
    <xf numFmtId="164" fontId="3" fillId="0" borderId="5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/>
    <xf numFmtId="0" fontId="5" fillId="0" borderId="11" xfId="0" applyFont="1" applyBorder="1" applyAlignment="1"/>
    <xf numFmtId="8" fontId="2" fillId="0" borderId="10" xfId="0" applyNumberFormat="1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16" xfId="0" applyBorder="1"/>
    <xf numFmtId="0" fontId="0" fillId="0" borderId="7" xfId="0" applyBorder="1"/>
    <xf numFmtId="0" fontId="0" fillId="0" borderId="7" xfId="0" applyFill="1" applyBorder="1"/>
    <xf numFmtId="0" fontId="0" fillId="0" borderId="7" xfId="0" applyFont="1" applyBorder="1"/>
    <xf numFmtId="10" fontId="0" fillId="0" borderId="0" xfId="0" applyNumberFormat="1"/>
    <xf numFmtId="10" fontId="0" fillId="0" borderId="6" xfId="0" applyNumberFormat="1" applyBorder="1"/>
    <xf numFmtId="4" fontId="3" fillId="0" borderId="0" xfId="0" applyNumberFormat="1" applyFont="1"/>
    <xf numFmtId="43" fontId="3" fillId="0" borderId="0" xfId="0" applyNumberFormat="1" applyFont="1"/>
    <xf numFmtId="4" fontId="3" fillId="4" borderId="0" xfId="0" applyNumberFormat="1" applyFont="1" applyFill="1"/>
    <xf numFmtId="0" fontId="0" fillId="0" borderId="2" xfId="0" applyBorder="1" applyAlignment="1">
      <alignment horizontal="center"/>
    </xf>
    <xf numFmtId="9" fontId="0" fillId="0" borderId="13" xfId="0" applyNumberFormat="1" applyBorder="1"/>
    <xf numFmtId="9" fontId="0" fillId="0" borderId="15" xfId="0" applyNumberFormat="1" applyBorder="1"/>
    <xf numFmtId="0" fontId="0" fillId="0" borderId="3" xfId="0" applyFont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0" fontId="0" fillId="0" borderId="10" xfId="0" applyNumberFormat="1" applyBorder="1"/>
    <xf numFmtId="9" fontId="0" fillId="0" borderId="10" xfId="0" applyNumberFormat="1" applyBorder="1"/>
    <xf numFmtId="0" fontId="0" fillId="0" borderId="8" xfId="0" applyFont="1" applyFill="1" applyBorder="1"/>
    <xf numFmtId="10" fontId="9" fillId="0" borderId="7" xfId="0" applyNumberFormat="1" applyFont="1" applyBorder="1"/>
    <xf numFmtId="10" fontId="9" fillId="0" borderId="10" xfId="0" applyNumberFormat="1" applyFont="1" applyBorder="1"/>
    <xf numFmtId="0" fontId="0" fillId="6" borderId="19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5" borderId="1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8" borderId="19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4" fontId="0" fillId="7" borderId="0" xfId="0" applyNumberFormat="1" applyFill="1" applyBorder="1" applyAlignment="1">
      <alignment horizontal="center"/>
    </xf>
    <xf numFmtId="0" fontId="0" fillId="7" borderId="0" xfId="0" applyFill="1"/>
    <xf numFmtId="0" fontId="0" fillId="7" borderId="6" xfId="0" applyFill="1" applyBorder="1"/>
    <xf numFmtId="0" fontId="5" fillId="7" borderId="7" xfId="0" applyFont="1" applyFill="1" applyBorder="1"/>
    <xf numFmtId="0" fontId="0" fillId="7" borderId="7" xfId="0" applyFont="1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10" xfId="0" applyFill="1" applyBorder="1"/>
    <xf numFmtId="4" fontId="0" fillId="7" borderId="0" xfId="0" applyNumberFormat="1" applyFill="1"/>
    <xf numFmtId="10" fontId="0" fillId="7" borderId="0" xfId="0" applyNumberFormat="1" applyFill="1"/>
    <xf numFmtId="0" fontId="5" fillId="7" borderId="0" xfId="0" applyFont="1" applyFill="1"/>
    <xf numFmtId="10" fontId="10" fillId="0" borderId="7" xfId="0" applyNumberFormat="1" applyFont="1" applyBorder="1"/>
    <xf numFmtId="10" fontId="10" fillId="0" borderId="10" xfId="0" applyNumberFormat="1" applyFont="1" applyBorder="1"/>
    <xf numFmtId="0" fontId="2" fillId="7" borderId="0" xfId="0" applyFont="1" applyFill="1"/>
    <xf numFmtId="10" fontId="0" fillId="7" borderId="2" xfId="0" applyNumberFormat="1" applyFill="1" applyBorder="1"/>
    <xf numFmtId="0" fontId="6" fillId="10" borderId="11" xfId="0" applyFont="1" applyFill="1" applyBorder="1" applyAlignment="1"/>
    <xf numFmtId="0" fontId="6" fillId="10" borderId="12" xfId="0" applyFont="1" applyFill="1" applyBorder="1" applyAlignment="1"/>
    <xf numFmtId="0" fontId="11" fillId="10" borderId="19" xfId="0" applyFont="1" applyFill="1" applyBorder="1" applyAlignment="1"/>
    <xf numFmtId="9" fontId="0" fillId="0" borderId="14" xfId="0" applyNumberFormat="1" applyBorder="1"/>
    <xf numFmtId="9" fontId="0" fillId="0" borderId="14" xfId="0" applyNumberFormat="1" applyBorder="1" applyAlignment="1">
      <alignment horizontal="right"/>
    </xf>
    <xf numFmtId="14" fontId="2" fillId="0" borderId="0" xfId="0" applyNumberFormat="1" applyFont="1"/>
    <xf numFmtId="0" fontId="0" fillId="0" borderId="2" xfId="0" applyFont="1" applyBorder="1" applyAlignment="1"/>
    <xf numFmtId="0" fontId="2" fillId="7" borderId="1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" fontId="0" fillId="0" borderId="8" xfId="0" applyNumberFormat="1" applyFill="1" applyBorder="1"/>
    <xf numFmtId="0" fontId="5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4" fontId="0" fillId="8" borderId="14" xfId="0" applyNumberFormat="1" applyFill="1" applyBorder="1"/>
    <xf numFmtId="4" fontId="0" fillId="6" borderId="14" xfId="0" applyNumberFormat="1" applyFill="1" applyBorder="1"/>
    <xf numFmtId="4" fontId="0" fillId="5" borderId="14" xfId="0" applyNumberFormat="1" applyFill="1" applyBorder="1"/>
    <xf numFmtId="0" fontId="10" fillId="9" borderId="12" xfId="2" applyFont="1" applyFill="1" applyBorder="1" applyAlignment="1">
      <alignment horizontal="center"/>
    </xf>
    <xf numFmtId="8" fontId="9" fillId="0" borderId="0" xfId="0" applyNumberFormat="1" applyFont="1" applyBorder="1"/>
    <xf numFmtId="0" fontId="0" fillId="0" borderId="3" xfId="0" applyFont="1" applyBorder="1" applyAlignment="1">
      <alignment horizontal="center"/>
    </xf>
    <xf numFmtId="8" fontId="5" fillId="0" borderId="5" xfId="0" applyNumberFormat="1" applyFont="1" applyBorder="1"/>
    <xf numFmtId="0" fontId="0" fillId="0" borderId="0" xfId="0" applyNumberFormat="1" applyBorder="1"/>
    <xf numFmtId="0" fontId="0" fillId="0" borderId="2" xfId="0" applyBorder="1"/>
    <xf numFmtId="0" fontId="0" fillId="0" borderId="9" xfId="0" applyNumberFormat="1" applyFill="1" applyBorder="1"/>
    <xf numFmtId="0" fontId="0" fillId="0" borderId="10" xfId="0" applyBorder="1"/>
    <xf numFmtId="8" fontId="0" fillId="0" borderId="7" xfId="0" applyNumberFormat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 applyFill="1" applyBorder="1"/>
    <xf numFmtId="0" fontId="0" fillId="0" borderId="6" xfId="0" applyFont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12" borderId="5" xfId="0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12" borderId="5" xfId="0" applyFill="1" applyBorder="1"/>
    <xf numFmtId="4" fontId="3" fillId="0" borderId="0" xfId="0" applyNumberFormat="1" applyFont="1" applyFill="1" applyBorder="1"/>
    <xf numFmtId="16" fontId="3" fillId="0" borderId="0" xfId="0" applyNumberFormat="1" applyFont="1" applyBorder="1"/>
    <xf numFmtId="0" fontId="0" fillId="12" borderId="3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4" fontId="3" fillId="0" borderId="0" xfId="0" applyNumberFormat="1" applyFont="1" applyFill="1"/>
    <xf numFmtId="0" fontId="0" fillId="0" borderId="19" xfId="0" applyBorder="1"/>
    <xf numFmtId="0" fontId="0" fillId="0" borderId="12" xfId="0" applyBorder="1"/>
    <xf numFmtId="8" fontId="0" fillId="0" borderId="5" xfId="0" applyNumberFormat="1" applyBorder="1"/>
    <xf numFmtId="0" fontId="0" fillId="0" borderId="6" xfId="0" applyFill="1" applyBorder="1"/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/>
    <xf numFmtId="8" fontId="3" fillId="0" borderId="0" xfId="0" applyNumberFormat="1" applyFont="1" applyFill="1" applyBorder="1"/>
    <xf numFmtId="8" fontId="5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0" xfId="0" applyFont="1" applyFill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7" xfId="0" applyNumberFormat="1" applyBorder="1"/>
    <xf numFmtId="0" fontId="12" fillId="0" borderId="13" xfId="0" applyFont="1" applyBorder="1"/>
    <xf numFmtId="0" fontId="12" fillId="0" borderId="14" xfId="0" applyFont="1" applyBorder="1"/>
    <xf numFmtId="0" fontId="12" fillId="11" borderId="4" xfId="0" applyFont="1" applyFill="1" applyBorder="1"/>
    <xf numFmtId="0" fontId="12" fillId="11" borderId="5" xfId="0" applyFont="1" applyFill="1" applyBorder="1"/>
    <xf numFmtId="0" fontId="12" fillId="11" borderId="0" xfId="0" applyFont="1" applyFill="1" applyBorder="1"/>
    <xf numFmtId="0" fontId="12" fillId="11" borderId="7" xfId="0" applyFont="1" applyFill="1" applyBorder="1"/>
    <xf numFmtId="0" fontId="0" fillId="0" borderId="3" xfId="0" applyFill="1" applyBorder="1"/>
    <xf numFmtId="8" fontId="0" fillId="0" borderId="5" xfId="0" applyNumberFormat="1" applyFill="1" applyBorder="1"/>
    <xf numFmtId="9" fontId="9" fillId="0" borderId="7" xfId="0" applyNumberFormat="1" applyFont="1" applyFill="1" applyBorder="1"/>
    <xf numFmtId="8" fontId="0" fillId="0" borderId="10" xfId="0" applyNumberFormat="1" applyFill="1" applyBorder="1"/>
    <xf numFmtId="0" fontId="5" fillId="12" borderId="4" xfId="0" applyFont="1" applyFill="1" applyBorder="1"/>
    <xf numFmtId="0" fontId="5" fillId="12" borderId="5" xfId="0" applyFont="1" applyFill="1" applyBorder="1"/>
    <xf numFmtId="0" fontId="0" fillId="11" borderId="8" xfId="0" applyFill="1" applyBorder="1"/>
    <xf numFmtId="0" fontId="0" fillId="11" borderId="19" xfId="0" applyFill="1" applyBorder="1"/>
    <xf numFmtId="4" fontId="0" fillId="11" borderId="12" xfId="0" applyNumberFormat="1" applyFill="1" applyBorder="1"/>
    <xf numFmtId="0" fontId="3" fillId="0" borderId="0" xfId="0" applyFont="1" applyBorder="1"/>
    <xf numFmtId="0" fontId="2" fillId="0" borderId="7" xfId="0" applyFont="1" applyFill="1" applyBorder="1"/>
    <xf numFmtId="14" fontId="3" fillId="0" borderId="0" xfId="0" applyNumberFormat="1" applyFont="1" applyBorder="1"/>
    <xf numFmtId="0" fontId="2" fillId="0" borderId="0" xfId="0" applyFont="1" applyBorder="1"/>
    <xf numFmtId="14" fontId="0" fillId="0" borderId="0" xfId="0" applyNumberFormat="1" applyBorder="1"/>
    <xf numFmtId="0" fontId="0" fillId="0" borderId="0" xfId="0" applyFill="1"/>
    <xf numFmtId="14" fontId="0" fillId="0" borderId="0" xfId="0" applyNumberFormat="1" applyFill="1"/>
    <xf numFmtId="0" fontId="9" fillId="0" borderId="0" xfId="0" applyFont="1" applyFill="1"/>
    <xf numFmtId="14" fontId="0" fillId="0" borderId="0" xfId="0" applyNumberFormat="1"/>
    <xf numFmtId="0" fontId="3" fillId="0" borderId="0" xfId="0" applyFont="1" applyFill="1" applyBorder="1"/>
    <xf numFmtId="165" fontId="3" fillId="0" borderId="7" xfId="0" applyNumberFormat="1" applyFont="1" applyFill="1" applyBorder="1"/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16" borderId="0" xfId="0" applyFont="1" applyFill="1"/>
    <xf numFmtId="8" fontId="5" fillId="16" borderId="0" xfId="0" applyNumberFormat="1" applyFont="1" applyFill="1"/>
    <xf numFmtId="0" fontId="0" fillId="16" borderId="0" xfId="0" applyFont="1" applyFill="1" applyBorder="1"/>
    <xf numFmtId="0" fontId="0" fillId="16" borderId="0" xfId="0" applyFont="1" applyFill="1"/>
    <xf numFmtId="8" fontId="5" fillId="16" borderId="0" xfId="0" applyNumberFormat="1" applyFont="1" applyFill="1" applyBorder="1"/>
    <xf numFmtId="0" fontId="5" fillId="16" borderId="6" xfId="0" applyFont="1" applyFill="1" applyBorder="1"/>
    <xf numFmtId="0" fontId="5" fillId="16" borderId="0" xfId="0" applyFont="1" applyFill="1" applyBorder="1"/>
    <xf numFmtId="0" fontId="0" fillId="16" borderId="0" xfId="0" applyFill="1" applyBorder="1"/>
    <xf numFmtId="0" fontId="5" fillId="16" borderId="7" xfId="0" applyFont="1" applyFill="1" applyBorder="1"/>
    <xf numFmtId="0" fontId="5" fillId="16" borderId="8" xfId="0" applyFont="1" applyFill="1" applyBorder="1"/>
    <xf numFmtId="0" fontId="5" fillId="16" borderId="9" xfId="0" applyFont="1" applyFill="1" applyBorder="1"/>
    <xf numFmtId="0" fontId="5" fillId="16" borderId="10" xfId="0" applyFont="1" applyFill="1" applyBorder="1"/>
    <xf numFmtId="8" fontId="5" fillId="16" borderId="9" xfId="0" applyNumberFormat="1" applyFont="1" applyFill="1" applyBorder="1"/>
    <xf numFmtId="165" fontId="3" fillId="0" borderId="0" xfId="0" applyNumberFormat="1" applyFont="1" applyFill="1" applyBorder="1"/>
    <xf numFmtId="0" fontId="0" fillId="16" borderId="6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6" borderId="10" xfId="0" applyFill="1" applyBorder="1"/>
    <xf numFmtId="0" fontId="0" fillId="0" borderId="13" xfId="0" applyBorder="1"/>
    <xf numFmtId="14" fontId="3" fillId="0" borderId="14" xfId="0" applyNumberFormat="1" applyFont="1" applyBorder="1"/>
    <xf numFmtId="14" fontId="3" fillId="0" borderId="15" xfId="0" applyNumberFormat="1" applyFont="1" applyBorder="1"/>
    <xf numFmtId="0" fontId="2" fillId="0" borderId="19" xfId="0" applyFont="1" applyBorder="1"/>
    <xf numFmtId="0" fontId="3" fillId="0" borderId="2" xfId="0" applyFont="1" applyBorder="1"/>
    <xf numFmtId="0" fontId="3" fillId="0" borderId="12" xfId="0" applyFont="1" applyBorder="1"/>
    <xf numFmtId="0" fontId="2" fillId="0" borderId="2" xfId="0" applyFont="1" applyBorder="1"/>
    <xf numFmtId="0" fontId="12" fillId="11" borderId="3" xfId="0" applyFont="1" applyFill="1" applyBorder="1"/>
    <xf numFmtId="0" fontId="12" fillId="11" borderId="6" xfId="0" applyFont="1" applyFill="1" applyBorder="1"/>
    <xf numFmtId="0" fontId="12" fillId="0" borderId="19" xfId="0" applyFont="1" applyBorder="1"/>
    <xf numFmtId="0" fontId="12" fillId="0" borderId="11" xfId="0" applyFont="1" applyBorder="1"/>
    <xf numFmtId="0" fontId="12" fillId="0" borderId="12" xfId="0" applyFont="1" applyBorder="1"/>
    <xf numFmtId="14" fontId="3" fillId="15" borderId="0" xfId="0" applyNumberFormat="1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 applyFill="1"/>
    <xf numFmtId="14" fontId="3" fillId="0" borderId="0" xfId="0" applyNumberFormat="1" applyFont="1"/>
    <xf numFmtId="0" fontId="12" fillId="11" borderId="8" xfId="0" applyFont="1" applyFill="1" applyBorder="1"/>
    <xf numFmtId="0" fontId="12" fillId="11" borderId="9" xfId="0" applyFont="1" applyFill="1" applyBorder="1"/>
    <xf numFmtId="0" fontId="12" fillId="11" borderId="10" xfId="0" applyFont="1" applyFill="1" applyBorder="1"/>
    <xf numFmtId="0" fontId="12" fillId="0" borderId="2" xfId="0" applyFont="1" applyBorder="1"/>
    <xf numFmtId="16" fontId="3" fillId="0" borderId="6" xfId="0" applyNumberFormat="1" applyFont="1" applyBorder="1"/>
    <xf numFmtId="16" fontId="3" fillId="0" borderId="8" xfId="0" applyNumberFormat="1" applyFont="1" applyBorder="1"/>
    <xf numFmtId="6" fontId="0" fillId="0" borderId="0" xfId="0" applyNumberFormat="1"/>
    <xf numFmtId="8" fontId="0" fillId="16" borderId="0" xfId="0" applyNumberFormat="1" applyFill="1" applyBorder="1"/>
    <xf numFmtId="0" fontId="10" fillId="9" borderId="19" xfId="2" applyFont="1" applyFill="1" applyBorder="1" applyAlignment="1">
      <alignment horizontal="left"/>
    </xf>
    <xf numFmtId="4" fontId="5" fillId="16" borderId="0" xfId="0" applyNumberFormat="1" applyFont="1" applyFill="1"/>
    <xf numFmtId="164" fontId="0" fillId="16" borderId="0" xfId="0" applyNumberFormat="1" applyFont="1" applyFill="1" applyBorder="1"/>
    <xf numFmtId="0" fontId="0" fillId="0" borderId="10" xfId="0" applyFill="1" applyBorder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8" borderId="0" xfId="0" applyFill="1"/>
    <xf numFmtId="10" fontId="3" fillId="0" borderId="0" xfId="0" applyNumberFormat="1" applyFont="1" applyFill="1" applyBorder="1"/>
    <xf numFmtId="0" fontId="0" fillId="0" borderId="0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8" fontId="5" fillId="0" borderId="9" xfId="0" applyNumberFormat="1" applyFont="1" applyFill="1" applyBorder="1"/>
    <xf numFmtId="164" fontId="5" fillId="0" borderId="9" xfId="0" applyNumberFormat="1" applyFont="1" applyFill="1" applyBorder="1"/>
    <xf numFmtId="10" fontId="3" fillId="0" borderId="9" xfId="0" applyNumberFormat="1" applyFont="1" applyFill="1" applyBorder="1"/>
    <xf numFmtId="0" fontId="3" fillId="0" borderId="9" xfId="0" applyFont="1" applyFill="1" applyBorder="1"/>
    <xf numFmtId="165" fontId="3" fillId="0" borderId="9" xfId="0" applyNumberFormat="1" applyFont="1" applyFill="1" applyBorder="1"/>
    <xf numFmtId="165" fontId="3" fillId="0" borderId="10" xfId="0" applyNumberFormat="1" applyFont="1" applyFill="1" applyBorder="1"/>
    <xf numFmtId="14" fontId="0" fillId="0" borderId="20" xfId="0" applyNumberFormat="1" applyBorder="1"/>
    <xf numFmtId="1" fontId="0" fillId="0" borderId="21" xfId="0" applyNumberFormat="1" applyBorder="1"/>
    <xf numFmtId="14" fontId="0" fillId="0" borderId="23" xfId="0" applyNumberFormat="1" applyBorder="1"/>
    <xf numFmtId="164" fontId="0" fillId="0" borderId="24" xfId="0" applyNumberFormat="1" applyBorder="1"/>
    <xf numFmtId="14" fontId="0" fillId="0" borderId="25" xfId="0" applyNumberFormat="1" applyBorder="1"/>
    <xf numFmtId="0" fontId="3" fillId="0" borderId="17" xfId="0" applyFont="1" applyBorder="1"/>
    <xf numFmtId="164" fontId="0" fillId="0" borderId="17" xfId="0" applyNumberFormat="1" applyBorder="1"/>
    <xf numFmtId="164" fontId="0" fillId="0" borderId="26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4" fontId="3" fillId="15" borderId="0" xfId="0" applyNumberFormat="1" applyFont="1" applyFill="1" applyBorder="1"/>
    <xf numFmtId="14" fontId="0" fillId="7" borderId="0" xfId="0" applyNumberFormat="1" applyFill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4" fontId="3" fillId="0" borderId="9" xfId="0" applyNumberFormat="1" applyFont="1" applyFill="1" applyBorder="1"/>
    <xf numFmtId="0" fontId="0" fillId="0" borderId="4" xfId="0" applyBorder="1"/>
    <xf numFmtId="8" fontId="0" fillId="0" borderId="4" xfId="0" applyNumberFormat="1" applyBorder="1"/>
    <xf numFmtId="8" fontId="9" fillId="0" borderId="4" xfId="0" applyNumberFormat="1" applyFont="1" applyBorder="1"/>
    <xf numFmtId="4" fontId="3" fillId="0" borderId="4" xfId="0" applyNumberFormat="1" applyFont="1" applyBorder="1"/>
    <xf numFmtId="164" fontId="0" fillId="0" borderId="4" xfId="0" applyNumberFormat="1" applyBorder="1"/>
    <xf numFmtId="16" fontId="0" fillId="0" borderId="3" xfId="0" applyNumberFormat="1" applyBorder="1"/>
    <xf numFmtId="16" fontId="3" fillId="0" borderId="4" xfId="0" applyNumberFormat="1" applyFont="1" applyBorder="1"/>
    <xf numFmtId="0" fontId="0" fillId="0" borderId="4" xfId="0" applyNumberFormat="1" applyBorder="1"/>
    <xf numFmtId="8" fontId="3" fillId="0" borderId="9" xfId="0" applyNumberFormat="1" applyFont="1" applyFill="1" applyBorder="1"/>
    <xf numFmtId="0" fontId="2" fillId="17" borderId="0" xfId="0" applyFont="1" applyFill="1"/>
    <xf numFmtId="0" fontId="0" fillId="17" borderId="0" xfId="0" applyFill="1"/>
    <xf numFmtId="0" fontId="0" fillId="0" borderId="15" xfId="0" applyFont="1" applyFill="1" applyBorder="1" applyAlignment="1">
      <alignment horizontal="center"/>
    </xf>
    <xf numFmtId="0" fontId="0" fillId="11" borderId="19" xfId="0" applyFont="1" applyFill="1" applyBorder="1"/>
    <xf numFmtId="14" fontId="5" fillId="11" borderId="12" xfId="0" applyNumberFormat="1" applyFont="1" applyFill="1" applyBorder="1"/>
    <xf numFmtId="10" fontId="0" fillId="0" borderId="28" xfId="0" applyNumberFormat="1" applyFill="1" applyBorder="1" applyAlignment="1">
      <alignment horizontal="center"/>
    </xf>
    <xf numFmtId="0" fontId="0" fillId="0" borderId="28" xfId="0" applyFill="1" applyBorder="1"/>
    <xf numFmtId="9" fontId="0" fillId="0" borderId="0" xfId="0" applyNumberFormat="1" applyFill="1" applyBorder="1"/>
    <xf numFmtId="10" fontId="0" fillId="0" borderId="28" xfId="0" applyNumberFormat="1" applyFill="1" applyBorder="1"/>
    <xf numFmtId="165" fontId="0" fillId="0" borderId="28" xfId="0" applyNumberFormat="1" applyFill="1" applyBorder="1"/>
    <xf numFmtId="6" fontId="9" fillId="0" borderId="28" xfId="0" applyNumberFormat="1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8" fontId="9" fillId="0" borderId="36" xfId="0" applyNumberFormat="1" applyFont="1" applyFill="1" applyBorder="1"/>
    <xf numFmtId="9" fontId="0" fillId="11" borderId="36" xfId="0" applyNumberFormat="1" applyFill="1" applyBorder="1"/>
    <xf numFmtId="0" fontId="0" fillId="11" borderId="36" xfId="0" applyFill="1" applyBorder="1"/>
    <xf numFmtId="4" fontId="0" fillId="0" borderId="37" xfId="0" applyNumberFormat="1" applyBorder="1"/>
    <xf numFmtId="18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/>
    <xf numFmtId="4" fontId="0" fillId="0" borderId="40" xfId="0" applyNumberForma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4" fontId="0" fillId="0" borderId="7" xfId="0" quotePrefix="1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8" fontId="3" fillId="0" borderId="7" xfId="0" quotePrefix="1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0" fontId="0" fillId="16" borderId="0" xfId="0" applyFill="1"/>
    <xf numFmtId="0" fontId="0" fillId="16" borderId="0" xfId="0" applyFill="1" applyBorder="1" applyAlignment="1">
      <alignment horizontal="center" vertical="center" wrapText="1"/>
    </xf>
    <xf numFmtId="4" fontId="0" fillId="11" borderId="0" xfId="0" applyNumberFormat="1" applyFill="1" applyBorder="1"/>
    <xf numFmtId="0" fontId="0" fillId="0" borderId="20" xfId="0" applyBorder="1"/>
    <xf numFmtId="4" fontId="0" fillId="0" borderId="21" xfId="0" applyNumberFormat="1" applyBorder="1"/>
    <xf numFmtId="8" fontId="0" fillId="0" borderId="22" xfId="0" applyNumberFormat="1" applyBorder="1"/>
    <xf numFmtId="0" fontId="0" fillId="0" borderId="23" xfId="0" applyBorder="1"/>
    <xf numFmtId="8" fontId="0" fillId="0" borderId="24" xfId="0" applyNumberFormat="1" applyBorder="1"/>
    <xf numFmtId="4" fontId="0" fillId="0" borderId="17" xfId="0" applyNumberFormat="1" applyBorder="1"/>
    <xf numFmtId="8" fontId="0" fillId="0" borderId="26" xfId="0" applyNumberFormat="1" applyBorder="1"/>
    <xf numFmtId="0" fontId="0" fillId="0" borderId="42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8" fontId="0" fillId="0" borderId="44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/>
    <xf numFmtId="0" fontId="0" fillId="0" borderId="45" xfId="0" applyBorder="1"/>
    <xf numFmtId="0" fontId="0" fillId="0" borderId="42" xfId="0" applyBorder="1"/>
    <xf numFmtId="0" fontId="0" fillId="0" borderId="43" xfId="0" applyBorder="1"/>
    <xf numFmtId="8" fontId="0" fillId="0" borderId="43" xfId="0" applyNumberFormat="1" applyBorder="1"/>
    <xf numFmtId="4" fontId="0" fillId="0" borderId="43" xfId="0" applyNumberFormat="1" applyBorder="1"/>
    <xf numFmtId="0" fontId="0" fillId="0" borderId="44" xfId="0" applyBorder="1"/>
    <xf numFmtId="0" fontId="0" fillId="0" borderId="41" xfId="0" applyFont="1" applyBorder="1" applyAlignment="1">
      <alignment horizontal="center"/>
    </xf>
    <xf numFmtId="0" fontId="0" fillId="18" borderId="23" xfId="0" applyFill="1" applyBorder="1"/>
    <xf numFmtId="4" fontId="0" fillId="18" borderId="0" xfId="0" applyNumberFormat="1" applyFill="1" applyBorder="1"/>
    <xf numFmtId="0" fontId="0" fillId="18" borderId="24" xfId="0" applyFill="1" applyBorder="1"/>
    <xf numFmtId="14" fontId="0" fillId="18" borderId="23" xfId="0" applyNumberFormat="1" applyFill="1" applyBorder="1"/>
    <xf numFmtId="165" fontId="0" fillId="18" borderId="0" xfId="0" applyNumberFormat="1" applyFill="1" applyBorder="1"/>
    <xf numFmtId="8" fontId="0" fillId="18" borderId="24" xfId="0" applyNumberFormat="1" applyFill="1" applyBorder="1"/>
    <xf numFmtId="14" fontId="0" fillId="18" borderId="25" xfId="0" applyNumberFormat="1" applyFill="1" applyBorder="1"/>
    <xf numFmtId="4" fontId="0" fillId="18" borderId="17" xfId="0" applyNumberFormat="1" applyFill="1" applyBorder="1"/>
    <xf numFmtId="165" fontId="0" fillId="18" borderId="17" xfId="0" applyNumberFormat="1" applyFill="1" applyBorder="1"/>
    <xf numFmtId="8" fontId="0" fillId="18" borderId="26" xfId="0" applyNumberFormat="1" applyFill="1" applyBorder="1"/>
    <xf numFmtId="0" fontId="0" fillId="11" borderId="24" xfId="0" applyFill="1" applyBorder="1"/>
    <xf numFmtId="0" fontId="0" fillId="11" borderId="27" xfId="0" applyFont="1" applyFill="1" applyBorder="1" applyAlignment="1">
      <alignment horizontal="center"/>
    </xf>
    <xf numFmtId="8" fontId="0" fillId="11" borderId="24" xfId="0" applyNumberFormat="1" applyFill="1" applyBorder="1"/>
    <xf numFmtId="14" fontId="0" fillId="11" borderId="23" xfId="0" applyNumberFormat="1" applyFill="1" applyBorder="1"/>
    <xf numFmtId="14" fontId="0" fillId="11" borderId="25" xfId="0" applyNumberFormat="1" applyFill="1" applyBorder="1"/>
    <xf numFmtId="4" fontId="0" fillId="11" borderId="17" xfId="0" applyNumberFormat="1" applyFill="1" applyBorder="1"/>
    <xf numFmtId="8" fontId="0" fillId="11" borderId="26" xfId="0" applyNumberFormat="1" applyFill="1" applyBorder="1"/>
    <xf numFmtId="165" fontId="0" fillId="11" borderId="0" xfId="0" applyNumberFormat="1" applyFill="1" applyBorder="1"/>
    <xf numFmtId="165" fontId="0" fillId="11" borderId="17" xfId="0" applyNumberFormat="1" applyFill="1" applyBorder="1"/>
    <xf numFmtId="0" fontId="2" fillId="6" borderId="13" xfId="0" applyFont="1" applyFill="1" applyBorder="1" applyAlignment="1">
      <alignment horizontal="center" vertical="center" textRotation="90"/>
    </xf>
    <xf numFmtId="0" fontId="2" fillId="6" borderId="14" xfId="0" applyFont="1" applyFill="1" applyBorder="1" applyAlignment="1">
      <alignment horizontal="center" vertical="center" textRotation="90"/>
    </xf>
    <xf numFmtId="0" fontId="4" fillId="6" borderId="14" xfId="0" applyFont="1" applyFill="1" applyBorder="1" applyAlignment="1">
      <alignment horizontal="center" vertical="center" textRotation="90"/>
    </xf>
    <xf numFmtId="0" fontId="4" fillId="6" borderId="15" xfId="0" applyFont="1" applyFill="1" applyBorder="1" applyAlignment="1">
      <alignment horizontal="center" vertical="center" textRotation="90"/>
    </xf>
    <xf numFmtId="0" fontId="2" fillId="8" borderId="13" xfId="0" applyFont="1" applyFill="1" applyBorder="1" applyAlignment="1">
      <alignment horizontal="center" vertical="center" textRotation="90"/>
    </xf>
    <xf numFmtId="0" fontId="2" fillId="8" borderId="14" xfId="0" applyFont="1" applyFill="1" applyBorder="1" applyAlignment="1">
      <alignment horizontal="center" vertical="center" textRotation="90"/>
    </xf>
    <xf numFmtId="0" fontId="2" fillId="8" borderId="15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center" vertical="center" textRotation="90"/>
    </xf>
    <xf numFmtId="0" fontId="2" fillId="9" borderId="14" xfId="0" applyFont="1" applyFill="1" applyBorder="1" applyAlignment="1">
      <alignment horizontal="center" vertical="center" textRotation="90"/>
    </xf>
    <xf numFmtId="0" fontId="4" fillId="9" borderId="14" xfId="0" applyFont="1" applyFill="1" applyBorder="1" applyAlignment="1">
      <alignment horizontal="center" vertical="center" textRotation="90"/>
    </xf>
    <xf numFmtId="0" fontId="4" fillId="9" borderId="15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4" fillId="6" borderId="13" xfId="0" applyFont="1" applyFill="1" applyBorder="1" applyAlignment="1">
      <alignment horizontal="center" vertical="center" textRotation="90"/>
    </xf>
    <xf numFmtId="0" fontId="4" fillId="7" borderId="13" xfId="0" applyFont="1" applyFill="1" applyBorder="1" applyAlignment="1">
      <alignment horizontal="center" vertical="center" textRotation="90"/>
    </xf>
    <xf numFmtId="0" fontId="4" fillId="7" borderId="14" xfId="0" applyFont="1" applyFill="1" applyBorder="1" applyAlignment="1">
      <alignment horizontal="center" vertical="center" textRotation="90"/>
    </xf>
    <xf numFmtId="0" fontId="4" fillId="7" borderId="15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/>
    </xf>
    <xf numFmtId="0" fontId="14" fillId="3" borderId="3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8" xfId="0" applyFont="1" applyFill="1" applyBorder="1" applyAlignment="1">
      <alignment horizontal="center" vertical="center" textRotation="90"/>
    </xf>
    <xf numFmtId="0" fontId="2" fillId="6" borderId="15" xfId="0" applyFont="1" applyFill="1" applyBorder="1" applyAlignment="1">
      <alignment horizontal="center" vertical="center" textRotation="90"/>
    </xf>
    <xf numFmtId="0" fontId="15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0" fontId="11" fillId="13" borderId="19" xfId="4" applyFont="1" applyBorder="1" applyAlignment="1">
      <alignment horizontal="center"/>
    </xf>
    <xf numFmtId="0" fontId="11" fillId="13" borderId="11" xfId="4" applyFont="1" applyBorder="1" applyAlignment="1">
      <alignment horizontal="center"/>
    </xf>
    <xf numFmtId="0" fontId="11" fillId="13" borderId="12" xfId="4" applyFont="1" applyBorder="1" applyAlignment="1">
      <alignment horizontal="center"/>
    </xf>
    <xf numFmtId="0" fontId="0" fillId="14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textRotation="90"/>
    </xf>
    <xf numFmtId="0" fontId="2" fillId="6" borderId="23" xfId="0" applyFont="1" applyFill="1" applyBorder="1" applyAlignment="1">
      <alignment horizontal="center" vertical="center" textRotation="90"/>
    </xf>
    <xf numFmtId="0" fontId="2" fillId="6" borderId="25" xfId="0" applyFont="1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45" xfId="0" applyFont="1" applyFill="1" applyBorder="1" applyAlignment="1">
      <alignment horizontal="center" vertical="center" textRotation="90"/>
    </xf>
    <xf numFmtId="0" fontId="2" fillId="11" borderId="42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">
    <cellStyle name="Accent1" xfId="4" builtinId="29"/>
    <cellStyle name="Accent5" xfId="2" builtinId="45"/>
    <cellStyle name="Heading 1" xfId="1" builtinId="16"/>
    <cellStyle name="Normal" xfId="0" builtinId="0"/>
    <cellStyle name="Normal 2" xfId="3"/>
  </cellStyles>
  <dxfs count="12">
    <dxf>
      <numFmt numFmtId="13" formatCode="0%"/>
    </dxf>
    <dxf>
      <numFmt numFmtId="164" formatCode="0.0%"/>
    </dxf>
    <dxf>
      <numFmt numFmtId="13" formatCode="0%"/>
    </dxf>
    <dxf>
      <numFmt numFmtId="13" formatCode="0%"/>
    </dxf>
    <dxf>
      <numFmt numFmtId="10" formatCode="&quot;$&quot;#,##0_);[Red]\(&quot;$&quot;#,##0\)"/>
    </dxf>
    <dxf>
      <numFmt numFmtId="166" formatCode="&quot;$&quot;#,##0.0_);[Red]\(&quot;$&quot;#,##0.0\)"/>
    </dxf>
    <dxf>
      <numFmt numFmtId="12" formatCode="&quot;$&quot;#,##0.00_);[Red]\(&quot;$&quot;#,##0.00\)"/>
    </dxf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FE9444"/>
      <color rgb="FF67AFEB"/>
      <color rgb="FF599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'TV Perf.'!$B$4</c:f>
          <c:strCache>
            <c:ptCount val="1"/>
            <c:pt idx="0">
              <c:v>Portfolio Performance 2018 YTD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'TV Perf.'!$C$5</c:f>
              <c:strCache>
                <c:ptCount val="1"/>
                <c:pt idx="0">
                  <c:v>TV 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'TV Perf.'!$B$6:$B$12</c:f>
              <c:strCache>
                <c:ptCount val="7"/>
                <c:pt idx="0">
                  <c:v>Initial</c:v>
                </c:pt>
                <c:pt idx="1">
                  <c:v>1/5/2018</c:v>
                </c:pt>
                <c:pt idx="2">
                  <c:v>1/12/2018</c:v>
                </c:pt>
                <c:pt idx="3">
                  <c:v>1/19/2018</c:v>
                </c:pt>
                <c:pt idx="4">
                  <c:v>1/26/2018</c:v>
                </c:pt>
                <c:pt idx="5">
                  <c:v>2/2/2018</c:v>
                </c:pt>
                <c:pt idx="6">
                  <c:v>2/9/2018</c:v>
                </c:pt>
              </c:strCache>
            </c:strRef>
          </c:cat>
          <c:val>
            <c:numRef>
              <c:f>'TV Perf.'!$D$6:$D$12</c:f>
              <c:numCache>
                <c:formatCode>0.0%</c:formatCode>
                <c:ptCount val="7"/>
                <c:pt idx="0">
                  <c:v>0</c:v>
                </c:pt>
                <c:pt idx="1">
                  <c:v>0.10932923397177396</c:v>
                </c:pt>
                <c:pt idx="2">
                  <c:v>7.9808905288351495E-2</c:v>
                </c:pt>
                <c:pt idx="3">
                  <c:v>0.12086516922018053</c:v>
                </c:pt>
                <c:pt idx="4">
                  <c:v>8.487013485702688E-3</c:v>
                </c:pt>
                <c:pt idx="5">
                  <c:v>3.6711169669304322E-2</c:v>
                </c:pt>
                <c:pt idx="6">
                  <c:v>0.12086516922018053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B-4BE2-89EA-49E7FD4A24F7}"/>
            </c:ext>
          </c:extLst>
        </c:ser>
        <c:ser>
          <c:idx val="1"/>
          <c:order val="1"/>
          <c:tx>
            <c:strRef>
              <c:f>'TV Perf.'!$E$5</c:f>
              <c:strCache>
                <c:ptCount val="1"/>
                <c:pt idx="0">
                  <c:v>TV Bench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'TV Perf.'!$B$6:$B$12</c:f>
              <c:strCache>
                <c:ptCount val="7"/>
                <c:pt idx="0">
                  <c:v>Initial</c:v>
                </c:pt>
                <c:pt idx="1">
                  <c:v>1/5/2018</c:v>
                </c:pt>
                <c:pt idx="2">
                  <c:v>1/12/2018</c:v>
                </c:pt>
                <c:pt idx="3">
                  <c:v>1/19/2018</c:v>
                </c:pt>
                <c:pt idx="4">
                  <c:v>1/26/2018</c:v>
                </c:pt>
                <c:pt idx="5">
                  <c:v>2/2/2018</c:v>
                </c:pt>
                <c:pt idx="6">
                  <c:v>2/9/2018</c:v>
                </c:pt>
              </c:strCache>
            </c:strRef>
          </c:cat>
          <c:val>
            <c:numRef>
              <c:f>'TV Perf.'!$F$6:$F$12</c:f>
              <c:numCache>
                <c:formatCode>0.0%</c:formatCode>
                <c:ptCount val="7"/>
                <c:pt idx="0">
                  <c:v>0</c:v>
                </c:pt>
                <c:pt idx="1">
                  <c:v>8.5188021162608374E-2</c:v>
                </c:pt>
                <c:pt idx="2">
                  <c:v>3.2239374544921873E-2</c:v>
                </c:pt>
                <c:pt idx="3">
                  <c:v>0.10187624209780344</c:v>
                </c:pt>
                <c:pt idx="4">
                  <c:v>1.6102026922150792E-2</c:v>
                </c:pt>
                <c:pt idx="5">
                  <c:v>0.12096238215766708</c:v>
                </c:pt>
                <c:pt idx="6">
                  <c:v>0.11059300215909929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B-4BE2-89EA-49E7FD4A2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309008"/>
        <c:axId val="609325536"/>
      </c:lineChart>
      <c:catAx>
        <c:axId val="86730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5536"/>
        <c:crosses val="autoZero"/>
        <c:auto val="1"/>
        <c:lblAlgn val="ctr"/>
        <c:lblOffset val="100"/>
        <c:noMultiLvlLbl val="0"/>
      </c:catAx>
      <c:valAx>
        <c:axId val="60932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3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Portfolio vs.</a:t>
            </a:r>
            <a:r>
              <a:rPr lang="en-US" baseline="0"/>
              <a:t> 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DA-459C-9FCD-C86C1B042B73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DA-459C-9FCD-C86C1B042B73}"/>
              </c:ext>
            </c:extLst>
          </c:dPt>
          <c:cat>
            <c:strRef>
              <c:f>('Weekly Performance'!$C$27,'Weekly Performance'!$C$41)</c:f>
              <c:strCache>
                <c:ptCount val="2"/>
                <c:pt idx="0">
                  <c:v>Fixed Income Portfolio</c:v>
                </c:pt>
                <c:pt idx="1">
                  <c:v>LBUSTRUU</c:v>
                </c:pt>
              </c:strCache>
            </c:strRef>
          </c:cat>
          <c:val>
            <c:numRef>
              <c:f>('Weekly Performance'!$E$27,'Weekly Performance'!$E$41)</c:f>
              <c:numCache>
                <c:formatCode>0.00%</c:formatCode>
                <c:ptCount val="2"/>
                <c:pt idx="0">
                  <c:v>-2.68693034646737E-4</c:v>
                </c:pt>
                <c:pt idx="1">
                  <c:v>-4.4933498422407593E-5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A-459C-9FCD-C86C1B04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9592"/>
        <c:axId val="638623200"/>
      </c:barChart>
      <c:catAx>
        <c:axId val="6386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23200"/>
        <c:crosses val="autoZero"/>
        <c:auto val="1"/>
        <c:lblAlgn val="ctr"/>
        <c:lblOffset val="100"/>
        <c:tickLblSkip val="1"/>
        <c:noMultiLvlLbl val="0"/>
      </c:catAx>
      <c:valAx>
        <c:axId val="6386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SMIF</a:t>
            </a:r>
            <a:r>
              <a:rPr lang="en-US" baseline="0"/>
              <a:t> Portfolio vs. Benchmark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59-4732-AFD2-405A73946C14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59-4732-AFD2-405A73946C14}"/>
              </c:ext>
            </c:extLst>
          </c:dPt>
          <c:cat>
            <c:strRef>
              <c:f>('Weekly Performance'!$C$35,'Weekly Performance'!$C$42)</c:f>
              <c:strCache>
                <c:ptCount val="2"/>
                <c:pt idx="0">
                  <c:v>SMIF Portfolio</c:v>
                </c:pt>
                <c:pt idx="1">
                  <c:v>Benchmark</c:v>
                </c:pt>
              </c:strCache>
            </c:strRef>
          </c:cat>
          <c:val>
            <c:numRef>
              <c:f>('Weekly Performance'!$E$35,'Weekly Performance'!$E$42)</c:f>
              <c:numCache>
                <c:formatCode>0.00%</c:formatCode>
                <c:ptCount val="2"/>
                <c:pt idx="0">
                  <c:v>6.0258426839266037E-3</c:v>
                </c:pt>
                <c:pt idx="1">
                  <c:v>2.9837592769984024E-3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59-4732-AFD2-405A7394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086448"/>
        <c:axId val="647655400"/>
      </c:barChart>
      <c:catAx>
        <c:axId val="6730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55400"/>
        <c:crosses val="autoZero"/>
        <c:auto val="1"/>
        <c:lblAlgn val="ctr"/>
        <c:lblOffset val="100"/>
        <c:noMultiLvlLbl val="0"/>
      </c:catAx>
      <c:valAx>
        <c:axId val="64765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8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2018.xlsx]-Pivot-!Equity_Weight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Equity Weight by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'-Pivot-'!$A$2:$A$8</c:f>
              <c:strCache>
                <c:ptCount val="6"/>
                <c:pt idx="0">
                  <c:v>Health Care</c:v>
                </c:pt>
                <c:pt idx="1">
                  <c:v>Cons. Staples</c:v>
                </c:pt>
                <c:pt idx="2">
                  <c:v>Cons. Disc.</c:v>
                </c:pt>
                <c:pt idx="3">
                  <c:v>Industrials</c:v>
                </c:pt>
                <c:pt idx="4">
                  <c:v>Info. Tech.</c:v>
                </c:pt>
                <c:pt idx="5">
                  <c:v>Broad Market ETF</c:v>
                </c:pt>
              </c:strCache>
            </c:strRef>
          </c:cat>
          <c:val>
            <c:numRef>
              <c:f>'-Pivot-'!$B$2:$B$8</c:f>
              <c:numCache>
                <c:formatCode>0%</c:formatCode>
                <c:ptCount val="6"/>
                <c:pt idx="0">
                  <c:v>2.7797981371547899E-2</c:v>
                </c:pt>
                <c:pt idx="1">
                  <c:v>5.3377033369155023E-2</c:v>
                </c:pt>
                <c:pt idx="2">
                  <c:v>0.11914840730657769</c:v>
                </c:pt>
                <c:pt idx="3">
                  <c:v>0.16064737755398301</c:v>
                </c:pt>
                <c:pt idx="4">
                  <c:v>0.21223666730880889</c:v>
                </c:pt>
                <c:pt idx="5">
                  <c:v>0.42679253308992748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B-4BB4-B896-58C51671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8488"/>
        <c:axId val="149013392"/>
      </c:barChart>
      <c:catAx>
        <c:axId val="14901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3392"/>
        <c:crosses val="autoZero"/>
        <c:auto val="1"/>
        <c:lblAlgn val="ctr"/>
        <c:lblOffset val="100"/>
        <c:noMultiLvlLbl val="0"/>
      </c:catAx>
      <c:valAx>
        <c:axId val="149013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2018.xlsx]-Pivot-!FI_Weight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Fixed Income Weight by Asset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'-Pivot-'!$B$20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'-Pivot-'!$A$21:$A$27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'-Pivot-'!$B$21:$B$27</c:f>
              <c:numCache>
                <c:formatCode>0%</c:formatCode>
                <c:ptCount val="6"/>
                <c:pt idx="0">
                  <c:v>6.4893594267352514E-2</c:v>
                </c:pt>
                <c:pt idx="1">
                  <c:v>0.13956211857518899</c:v>
                </c:pt>
                <c:pt idx="2">
                  <c:v>0.14576766833578259</c:v>
                </c:pt>
                <c:pt idx="3">
                  <c:v>0.16820338226463</c:v>
                </c:pt>
                <c:pt idx="4">
                  <c:v>0.21296918646462831</c:v>
                </c:pt>
                <c:pt idx="5">
                  <c:v>0.26860405009241767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0-440A-847A-DA264ED9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3000"/>
        <c:axId val="149015744"/>
      </c:barChart>
      <c:catAx>
        <c:axId val="14901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5744"/>
        <c:crosses val="autoZero"/>
        <c:auto val="1"/>
        <c:lblAlgn val="ctr"/>
        <c:lblOffset val="100"/>
        <c:noMultiLvlLbl val="0"/>
      </c:catAx>
      <c:valAx>
        <c:axId val="149015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Current Portfolio Composition</a:t>
            </a:r>
          </a:p>
        </c:rich>
      </c:tx>
      <c:layout>
        <c:manualLayout>
          <c:xMode val="edge"/>
          <c:yMode val="edge"/>
          <c:x val="0.14091125328083989"/>
          <c:y val="6.5239551478083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7192782111843"/>
          <c:y val="0.24954261905649658"/>
          <c:w val="0.59590600735081256"/>
          <c:h val="0.659546480331197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92-48D9-BD7E-6143A3D769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92-48D9-BD7E-6143A3D769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992-48D9-BD7E-6143A3D7698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BE859B9-4A5D-4831-9AC9-16E7C9243D8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992-48D9-BD7E-6143A3D7698E}"/>
                </c:ext>
              </c:extLst>
            </c:dLbl>
            <c:dLbl>
              <c:idx val="1"/>
              <c:layout>
                <c:manualLayout>
                  <c:x val="0.13046943350831144"/>
                  <c:y val="5.3763233724224764E-2"/>
                </c:manualLayout>
              </c:layout>
              <c:tx>
                <c:rich>
                  <a:bodyPr/>
                  <a:lstStyle/>
                  <a:p>
                    <a:fld id="{B98C19B5-3199-40F5-87CC-916AE493AFD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92-48D9-BD7E-6143A3D7698E}"/>
                </c:ext>
              </c:extLst>
            </c:dLbl>
            <c:dLbl>
              <c:idx val="2"/>
              <c:layout>
                <c:manualLayout>
                  <c:x val="5.1644794400699884E-2"/>
                  <c:y val="9.4888872835849652E-2"/>
                </c:manualLayout>
              </c:layout>
              <c:tx>
                <c:rich>
                  <a:bodyPr/>
                  <a:lstStyle/>
                  <a:p>
                    <a:fld id="{F5E7836E-5814-4749-AB70-605DE1BA6AA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92-48D9-BD7E-6143A3D7698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(Holdings!$F$21,Holdings!$F$35,Holdings!$F$44)</c:f>
              <c:strCache>
                <c:ptCount val="3"/>
                <c:pt idx="0">
                  <c:v>Equity</c:v>
                </c:pt>
                <c:pt idx="1">
                  <c:v>Fixed Income</c:v>
                </c:pt>
                <c:pt idx="2">
                  <c:v>Cash</c:v>
                </c:pt>
              </c:strCache>
            </c:strRef>
          </c:cat>
          <c:val>
            <c:numRef>
              <c:f>(Holdings!$D$32,Holdings!$D$38,Holdings!$D$46)</c:f>
              <c:numCache>
                <c:formatCode>0.0%</c:formatCode>
                <c:ptCount val="3"/>
                <c:pt idx="0">
                  <c:v>0.7684343389224495</c:v>
                </c:pt>
                <c:pt idx="1">
                  <c:v>0.23104626150058441</c:v>
                </c:pt>
                <c:pt idx="2">
                  <c:v>5.1939957696607163E-4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92-48D9-BD7E-6143A3D769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 Rating</a:t>
            </a:r>
          </a:p>
        </c:rich>
      </c:tx>
      <c:layout>
        <c:manualLayout>
          <c:xMode val="edge"/>
          <c:yMode val="edge"/>
          <c:x val="0.24783078585765014"/>
          <c:y val="8.4084044319574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'-Pivot-'!$B$39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 prst="divot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11-85E9-45FC-A79B-8F6CD26B6F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3-08F7-4EC6-99A1-80793EC047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5-08F7-4EC6-99A1-80793EC0477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'-Pivot-'!$A$40:$A$43</c:f>
              <c:strCache>
                <c:ptCount val="3"/>
                <c:pt idx="0">
                  <c:v>AAA</c:v>
                </c:pt>
                <c:pt idx="1">
                  <c:v>BB</c:v>
                </c:pt>
                <c:pt idx="2">
                  <c:v>B</c:v>
                </c:pt>
              </c:strCache>
            </c:strRef>
          </c:cat>
          <c:val>
            <c:numRef>
              <c:f>'-Pivot-'!$B$40:$B$43</c:f>
              <c:numCache>
                <c:formatCode>0.0%</c:formatCode>
                <c:ptCount val="3"/>
                <c:pt idx="0">
                  <c:v>0.41742489930716986</c:v>
                </c:pt>
                <c:pt idx="1">
                  <c:v>0.26860405009241767</c:v>
                </c:pt>
                <c:pt idx="2">
                  <c:v>0.16820338226463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E9-45FC-A79B-8F6CD26B6F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Class by Value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layout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'-Pivot-'!$A$49:$A$55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'-Pivot-'!$B$49:$B$55</c:f>
              <c:numCache>
                <c:formatCode>"$"#,##0_);[Red]\("$"#,##0\)</c:formatCode>
                <c:ptCount val="6"/>
                <c:pt idx="0">
                  <c:v>476.94709999999998</c:v>
                </c:pt>
                <c:pt idx="1">
                  <c:v>1025.7368000000001</c:v>
                </c:pt>
                <c:pt idx="2">
                  <c:v>1071.3455999999999</c:v>
                </c:pt>
                <c:pt idx="3">
                  <c:v>1236.2409</c:v>
                </c:pt>
                <c:pt idx="4">
                  <c:v>1565.2552000000001</c:v>
                </c:pt>
                <c:pt idx="5">
                  <c:v>1974.1536000000001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F-4F25-8F76-E52886D447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53929272"/>
        <c:axId val="853927304"/>
      </c:barChart>
      <c:catAx>
        <c:axId val="8539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7304"/>
        <c:crosses val="autoZero"/>
        <c:auto val="1"/>
        <c:lblAlgn val="ctr"/>
        <c:lblOffset val="100"/>
        <c:noMultiLvlLbl val="0"/>
      </c:catAx>
      <c:valAx>
        <c:axId val="853927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2018.xlsx]-Pivot-!Equity_Weight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Equity Weight by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'-Pivot-'!$A$2:$A$8</c:f>
              <c:strCache>
                <c:ptCount val="6"/>
                <c:pt idx="0">
                  <c:v>Health Care</c:v>
                </c:pt>
                <c:pt idx="1">
                  <c:v>Cons. Staples</c:v>
                </c:pt>
                <c:pt idx="2">
                  <c:v>Cons. Disc.</c:v>
                </c:pt>
                <c:pt idx="3">
                  <c:v>Industrials</c:v>
                </c:pt>
                <c:pt idx="4">
                  <c:v>Info. Tech.</c:v>
                </c:pt>
                <c:pt idx="5">
                  <c:v>Broad Market ETF</c:v>
                </c:pt>
              </c:strCache>
            </c:strRef>
          </c:cat>
          <c:val>
            <c:numRef>
              <c:f>'-Pivot-'!$B$2:$B$8</c:f>
              <c:numCache>
                <c:formatCode>0%</c:formatCode>
                <c:ptCount val="6"/>
                <c:pt idx="0">
                  <c:v>2.7797981371547899E-2</c:v>
                </c:pt>
                <c:pt idx="1">
                  <c:v>5.3377033369155023E-2</c:v>
                </c:pt>
                <c:pt idx="2">
                  <c:v>0.11914840730657769</c:v>
                </c:pt>
                <c:pt idx="3">
                  <c:v>0.16064737755398301</c:v>
                </c:pt>
                <c:pt idx="4">
                  <c:v>0.21223666730880889</c:v>
                </c:pt>
                <c:pt idx="5">
                  <c:v>0.42679253308992748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C-41CE-A7FA-98E30B23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4568"/>
        <c:axId val="149898400"/>
      </c:barChart>
      <c:catAx>
        <c:axId val="14901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8400"/>
        <c:crosses val="autoZero"/>
        <c:auto val="1"/>
        <c:lblAlgn val="ctr"/>
        <c:lblOffset val="100"/>
        <c:noMultiLvlLbl val="0"/>
      </c:catAx>
      <c:valAx>
        <c:axId val="14989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2018.xlsx]-Pivot-!FI_Weight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Fixed Income Weight by Asset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'-Pivot-'!$B$20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'-Pivot-'!$A$21:$A$27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'-Pivot-'!$B$21:$B$27</c:f>
              <c:numCache>
                <c:formatCode>0%</c:formatCode>
                <c:ptCount val="6"/>
                <c:pt idx="0">
                  <c:v>6.4893594267352514E-2</c:v>
                </c:pt>
                <c:pt idx="1">
                  <c:v>0.13956211857518899</c:v>
                </c:pt>
                <c:pt idx="2">
                  <c:v>0.14576766833578259</c:v>
                </c:pt>
                <c:pt idx="3">
                  <c:v>0.16820338226463</c:v>
                </c:pt>
                <c:pt idx="4">
                  <c:v>0.21296918646462831</c:v>
                </c:pt>
                <c:pt idx="5">
                  <c:v>0.26860405009241767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5-432F-9827-8484A548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895656"/>
        <c:axId val="149899576"/>
      </c:barChart>
      <c:catAx>
        <c:axId val="14989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9576"/>
        <c:crosses val="autoZero"/>
        <c:auto val="1"/>
        <c:lblAlgn val="ctr"/>
        <c:lblOffset val="100"/>
        <c:noMultiLvlLbl val="0"/>
      </c:catAx>
      <c:valAx>
        <c:axId val="149899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Class by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'-Pivot-'!$A$49:$A$55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'-Pivot-'!$B$49:$B$55</c:f>
              <c:numCache>
                <c:formatCode>"$"#,##0_);[Red]\("$"#,##0\)</c:formatCode>
                <c:ptCount val="6"/>
                <c:pt idx="0">
                  <c:v>476.94709999999998</c:v>
                </c:pt>
                <c:pt idx="1">
                  <c:v>1025.7368000000001</c:v>
                </c:pt>
                <c:pt idx="2">
                  <c:v>1071.3455999999999</c:v>
                </c:pt>
                <c:pt idx="3">
                  <c:v>1236.2409</c:v>
                </c:pt>
                <c:pt idx="4">
                  <c:v>1565.2552000000001</c:v>
                </c:pt>
                <c:pt idx="5">
                  <c:v>1974.1536000000001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3-42F4-B808-3DCC63D90E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53929272"/>
        <c:axId val="853927304"/>
      </c:barChart>
      <c:catAx>
        <c:axId val="8539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7304"/>
        <c:crosses val="autoZero"/>
        <c:auto val="1"/>
        <c:lblAlgn val="ctr"/>
        <c:lblOffset val="100"/>
        <c:noMultiLvlLbl val="0"/>
      </c:catAx>
      <c:valAx>
        <c:axId val="853927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81-4CA4-A28B-BE8579F67B35}"/>
              </c:ext>
            </c:extLst>
          </c:dPt>
          <c:cat>
            <c:strRef>
              <c:f>'Overall Performance'!$C$5:$C$15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'Overall Performance'!$E$5:$E$15</c:f>
              <c:numCache>
                <c:formatCode>0.00%</c:formatCode>
                <c:ptCount val="11"/>
                <c:pt idx="0">
                  <c:v>0.11482629261131962</c:v>
                </c:pt>
                <c:pt idx="1">
                  <c:v>7.6734539969834092E-2</c:v>
                </c:pt>
                <c:pt idx="2">
                  <c:v>6.4726324934839208E-2</c:v>
                </c:pt>
                <c:pt idx="3">
                  <c:v>-3.7870762711864334E-2</c:v>
                </c:pt>
                <c:pt idx="4">
                  <c:v>7.9225352112675979E-2</c:v>
                </c:pt>
                <c:pt idx="5">
                  <c:v>1.4960020634511175E-2</c:v>
                </c:pt>
                <c:pt idx="6">
                  <c:v>7.7853844929151345E-2</c:v>
                </c:pt>
                <c:pt idx="7">
                  <c:v>1.869862583924195E-2</c:v>
                </c:pt>
                <c:pt idx="8">
                  <c:v>-2.0885093167701953E-2</c:v>
                </c:pt>
                <c:pt idx="9">
                  <c:v>9.924374636416522E-2</c:v>
                </c:pt>
                <c:pt idx="10">
                  <c:v>7.3554890533942263E-2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1-42E7-8D7A-C7FAD26F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3688"/>
        <c:axId val="638607784"/>
      </c:barChart>
      <c:catAx>
        <c:axId val="6386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7784"/>
        <c:crosses val="autoZero"/>
        <c:auto val="1"/>
        <c:lblAlgn val="ctr"/>
        <c:lblOffset val="100"/>
        <c:noMultiLvlLbl val="0"/>
      </c:catAx>
      <c:valAx>
        <c:axId val="63860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93-445A-B0F2-1B489B55EBFD}"/>
              </c:ext>
            </c:extLst>
          </c:dPt>
          <c:cat>
            <c:strRef>
              <c:f>'Overall Performance'!$C$21:$C$26</c:f>
              <c:strCache>
                <c:ptCount val="6"/>
                <c:pt idx="0">
                  <c:v>EMB</c:v>
                </c:pt>
                <c:pt idx="1">
                  <c:v>HYG</c:v>
                </c:pt>
                <c:pt idx="2">
                  <c:v>VCIT</c:v>
                </c:pt>
                <c:pt idx="3">
                  <c:v>CMBS</c:v>
                </c:pt>
                <c:pt idx="4">
                  <c:v>TDTT</c:v>
                </c:pt>
                <c:pt idx="5">
                  <c:v>IEF</c:v>
                </c:pt>
              </c:strCache>
            </c:strRef>
          </c:cat>
          <c:val>
            <c:numRef>
              <c:f>'Overall Performance'!$E$21:$E$26</c:f>
              <c:numCache>
                <c:formatCode>0.00%</c:formatCode>
                <c:ptCount val="6"/>
                <c:pt idx="0">
                  <c:v>-2.9295532646048079E-2</c:v>
                </c:pt>
                <c:pt idx="1">
                  <c:v>-6.6865124799633975E-3</c:v>
                </c:pt>
                <c:pt idx="2">
                  <c:v>-2.2760123895835826E-2</c:v>
                </c:pt>
                <c:pt idx="3">
                  <c:v>-1.2536671230197501E-2</c:v>
                </c:pt>
                <c:pt idx="4">
                  <c:v>-4.1050903119867763E-3</c:v>
                </c:pt>
                <c:pt idx="5">
                  <c:v>-2.7770385858201834E-2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45A-B0F2-1B489B55E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46688"/>
        <c:axId val="675657840"/>
      </c:barChart>
      <c:catAx>
        <c:axId val="6756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7840"/>
        <c:crosses val="autoZero"/>
        <c:auto val="1"/>
        <c:lblAlgn val="ctr"/>
        <c:lblOffset val="100"/>
        <c:noMultiLvlLbl val="0"/>
      </c:catAx>
      <c:valAx>
        <c:axId val="67565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  <a:r>
              <a:rPr lang="en-US" baseline="0"/>
              <a:t> Portfolio vs. </a:t>
            </a:r>
          </a:p>
          <a:p>
            <a:pPr>
              <a:defRPr/>
            </a:pPr>
            <a:r>
              <a:rPr lang="en-US" baseline="0"/>
              <a:t>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4E4-42EE-9721-2FCAFD2A64BD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4E4-42EE-9721-2FCAFD2A64BD}"/>
              </c:ext>
            </c:extLst>
          </c:dPt>
          <c:cat>
            <c:strRef>
              <c:f>('Overall Performance'!$C$16,'Overall Performance'!$C$40)</c:f>
              <c:strCache>
                <c:ptCount val="2"/>
                <c:pt idx="0">
                  <c:v>Equity Portfolio</c:v>
                </c:pt>
                <c:pt idx="1">
                  <c:v>  RU30INTR &amp; NDDUWI</c:v>
                </c:pt>
              </c:strCache>
            </c:strRef>
          </c:cat>
          <c:val>
            <c:numRef>
              <c:f>('Overall Performance'!$E$16,'Overall Performance'!$E$40)</c:f>
              <c:numCache>
                <c:formatCode>0.00%</c:formatCode>
                <c:ptCount val="2"/>
                <c:pt idx="0">
                  <c:v>3.8228189942797974E-2</c:v>
                </c:pt>
                <c:pt idx="1">
                  <c:v>1.9059601046133311E-2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4-42EE-9721-2FCAFD2A6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58496"/>
        <c:axId val="675661448"/>
      </c:barChart>
      <c:catAx>
        <c:axId val="6756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61448"/>
        <c:crosses val="autoZero"/>
        <c:auto val="1"/>
        <c:lblAlgn val="ctr"/>
        <c:lblOffset val="100"/>
        <c:noMultiLvlLbl val="0"/>
      </c:catAx>
      <c:valAx>
        <c:axId val="6756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Portfolio vs.</a:t>
            </a:r>
            <a:r>
              <a:rPr lang="en-US" baseline="0"/>
              <a:t> 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C1C-432E-810C-659569D4BF3F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C1C-432E-810C-659569D4BF3F}"/>
              </c:ext>
            </c:extLst>
          </c:dPt>
          <c:cat>
            <c:strRef>
              <c:f>('Overall Performance'!$C$27,'Overall Performance'!$C$41)</c:f>
              <c:strCache>
                <c:ptCount val="2"/>
                <c:pt idx="0">
                  <c:v>Fixed Income Portfolio</c:v>
                </c:pt>
                <c:pt idx="1">
                  <c:v>LBUSTRUU</c:v>
                </c:pt>
              </c:strCache>
            </c:strRef>
          </c:cat>
          <c:val>
            <c:numRef>
              <c:f>('Overall Performance'!$E$27,'Overall Performance'!$E$41)</c:f>
              <c:numCache>
                <c:formatCode>0.00%</c:formatCode>
                <c:ptCount val="2"/>
                <c:pt idx="0">
                  <c:v>-1.6737305217761782E-2</c:v>
                </c:pt>
                <c:pt idx="1">
                  <c:v>-1.8431937583313792E-2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C-432E-810C-659569D4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9592"/>
        <c:axId val="638623200"/>
      </c:barChart>
      <c:catAx>
        <c:axId val="6386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23200"/>
        <c:crosses val="autoZero"/>
        <c:auto val="1"/>
        <c:lblAlgn val="ctr"/>
        <c:lblOffset val="100"/>
        <c:noMultiLvlLbl val="0"/>
      </c:catAx>
      <c:valAx>
        <c:axId val="6386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SMIF</a:t>
            </a:r>
            <a:r>
              <a:rPr lang="en-US" baseline="0"/>
              <a:t> Portfolio vs. Benchmark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D3-4724-85B1-7C582A37515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DDD3-4724-85B1-7C582A375157}"/>
              </c:ext>
            </c:extLst>
          </c:dPt>
          <c:cat>
            <c:strRef>
              <c:f>('Overall Performance'!$C$35,'Overall Performance'!$C$42)</c:f>
              <c:strCache>
                <c:ptCount val="2"/>
                <c:pt idx="0">
                  <c:v>SMIF Portfolio</c:v>
                </c:pt>
                <c:pt idx="1">
                  <c:v>Benchmark</c:v>
                </c:pt>
              </c:strCache>
            </c:strRef>
          </c:cat>
          <c:val>
            <c:numRef>
              <c:f>('Overall Performance'!$E$35,'Overall Performance'!$E$42)</c:f>
              <c:numCache>
                <c:formatCode>0.00%</c:formatCode>
                <c:ptCount val="2"/>
                <c:pt idx="0">
                  <c:v>2.5508762068737711E-2</c:v>
                </c:pt>
                <c:pt idx="1">
                  <c:v>7.8121394572991804E-3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3-4724-85B1-7C582A37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086448"/>
        <c:axId val="647655400"/>
      </c:barChart>
      <c:catAx>
        <c:axId val="67308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55400"/>
        <c:crosses val="autoZero"/>
        <c:auto val="1"/>
        <c:lblAlgn val="ctr"/>
        <c:lblOffset val="100"/>
        <c:noMultiLvlLbl val="0"/>
      </c:catAx>
      <c:valAx>
        <c:axId val="64765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8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F6-400B-92C4-6875E5165D83}"/>
              </c:ext>
            </c:extLst>
          </c:dPt>
          <c:cat>
            <c:strRef>
              <c:f>'Weekly Performance'!$C$5:$C$15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'Weekly Performance'!$E$5:$E$15</c:f>
              <c:numCache>
                <c:formatCode>0.00%</c:formatCode>
                <c:ptCount val="11"/>
                <c:pt idx="0">
                  <c:v>-1.4646171693735369E-2</c:v>
                </c:pt>
                <c:pt idx="1">
                  <c:v>3.7797564964564753E-2</c:v>
                </c:pt>
                <c:pt idx="2">
                  <c:v>-1.3960546282245781E-2</c:v>
                </c:pt>
                <c:pt idx="3">
                  <c:v>-9.0681248575984544E-3</c:v>
                </c:pt>
                <c:pt idx="4">
                  <c:v>1.6843179788184167E-2</c:v>
                </c:pt>
                <c:pt idx="5">
                  <c:v>8.9743589743589494E-3</c:v>
                </c:pt>
                <c:pt idx="6">
                  <c:v>1.6274596833850375E-3</c:v>
                </c:pt>
                <c:pt idx="7">
                  <c:v>5.5122011643749923E-3</c:v>
                </c:pt>
                <c:pt idx="8">
                  <c:v>3.2884229493427251E-2</c:v>
                </c:pt>
                <c:pt idx="9">
                  <c:v>2.2391304347826112E-2</c:v>
                </c:pt>
                <c:pt idx="10">
                  <c:v>-2.0497803806735077E-3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3-494B-91EE-3A0CBC6C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3688"/>
        <c:axId val="638607784"/>
      </c:barChart>
      <c:catAx>
        <c:axId val="6386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7784"/>
        <c:crosses val="autoZero"/>
        <c:auto val="1"/>
        <c:lblAlgn val="ctr"/>
        <c:lblOffset val="100"/>
        <c:noMultiLvlLbl val="0"/>
      </c:catAx>
      <c:valAx>
        <c:axId val="63860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A8-4822-BBB8-CAAAC9F4B2C2}"/>
              </c:ext>
            </c:extLst>
          </c:dPt>
          <c:cat>
            <c:strRef>
              <c:f>'Weekly Performance'!$C$21:$C$26</c:f>
              <c:strCache>
                <c:ptCount val="6"/>
                <c:pt idx="0">
                  <c:v>EMB</c:v>
                </c:pt>
                <c:pt idx="1">
                  <c:v>HYG</c:v>
                </c:pt>
                <c:pt idx="2">
                  <c:v>VCIT</c:v>
                </c:pt>
                <c:pt idx="3">
                  <c:v>CMBS</c:v>
                </c:pt>
                <c:pt idx="4">
                  <c:v>TDTT</c:v>
                </c:pt>
                <c:pt idx="5">
                  <c:v>IEF</c:v>
                </c:pt>
              </c:strCache>
            </c:strRef>
          </c:cat>
          <c:val>
            <c:numRef>
              <c:f>'Weekly Performance'!$E$21:$E$26</c:f>
              <c:numCache>
                <c:formatCode>0.00%</c:formatCode>
                <c:ptCount val="6"/>
                <c:pt idx="0">
                  <c:v>-1.5064244572440186E-3</c:v>
                </c:pt>
                <c:pt idx="1">
                  <c:v>-6.9404279930598345E-4</c:v>
                </c:pt>
                <c:pt idx="2">
                  <c:v>-8.2323885687413134E-4</c:v>
                </c:pt>
                <c:pt idx="3">
                  <c:v>-3.968253968253179E-4</c:v>
                </c:pt>
                <c:pt idx="4">
                  <c:v>1.6515276630884683E-3</c:v>
                </c:pt>
                <c:pt idx="5">
                  <c:v>1.1763552592882103E-3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8-4822-BBB8-CAAAC9F4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46688"/>
        <c:axId val="675657840"/>
      </c:barChart>
      <c:catAx>
        <c:axId val="6756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7840"/>
        <c:crosses val="autoZero"/>
        <c:auto val="1"/>
        <c:lblAlgn val="ctr"/>
        <c:lblOffset val="100"/>
        <c:noMultiLvlLbl val="0"/>
      </c:catAx>
      <c:valAx>
        <c:axId val="67565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  <a:r>
              <a:rPr lang="en-US" baseline="0"/>
              <a:t> Portfolio vs. </a:t>
            </a:r>
          </a:p>
          <a:p>
            <a:pPr>
              <a:defRPr/>
            </a:pPr>
            <a:r>
              <a:rPr lang="en-US" baseline="0"/>
              <a:t>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CC-488C-8DE2-AA3FB3FCA08F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CC-488C-8DE2-AA3FB3FCA08F}"/>
              </c:ext>
            </c:extLst>
          </c:dPt>
          <c:cat>
            <c:strRef>
              <c:f>('Weekly Performance'!$C$16,'Weekly Performance'!$C$40)</c:f>
              <c:strCache>
                <c:ptCount val="2"/>
                <c:pt idx="0">
                  <c:v>Equity Portfolio</c:v>
                </c:pt>
                <c:pt idx="1">
                  <c:v>  RU30INTR &amp; NDDUWI</c:v>
                </c:pt>
              </c:strCache>
            </c:strRef>
          </c:cat>
          <c:val>
            <c:numRef>
              <c:f>('Weekly Performance'!$E$16,'Weekly Performance'!$E$40)</c:f>
              <c:numCache>
                <c:formatCode>0.00%</c:formatCode>
                <c:ptCount val="2"/>
                <c:pt idx="0">
                  <c:v>7.9225028043513473E-3</c:v>
                </c:pt>
                <c:pt idx="1">
                  <c:v>4.2817704664644633E-3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C-488C-8DE2-AA3FB3FCA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58496"/>
        <c:axId val="675661448"/>
      </c:barChart>
      <c:catAx>
        <c:axId val="6756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61448"/>
        <c:crosses val="autoZero"/>
        <c:auto val="1"/>
        <c:lblAlgn val="ctr"/>
        <c:lblOffset val="100"/>
        <c:noMultiLvlLbl val="0"/>
      </c:catAx>
      <c:valAx>
        <c:axId val="6756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</xdr:row>
      <xdr:rowOff>133350</xdr:rowOff>
    </xdr:from>
    <xdr:to>
      <xdr:col>17</xdr:col>
      <xdr:colOff>47625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9F60F5-9FA9-4EB3-8271-970DD7E44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190500</xdr:rowOff>
    </xdr:from>
    <xdr:to>
      <xdr:col>12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190500</xdr:rowOff>
    </xdr:from>
    <xdr:to>
      <xdr:col>12</xdr:col>
      <xdr:colOff>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190500</xdr:rowOff>
    </xdr:from>
    <xdr:to>
      <xdr:col>19</xdr:col>
      <xdr:colOff>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17</xdr:row>
      <xdr:rowOff>161925</xdr:rowOff>
    </xdr:from>
    <xdr:to>
      <xdr:col>19</xdr:col>
      <xdr:colOff>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30</xdr:row>
      <xdr:rowOff>190500</xdr:rowOff>
    </xdr:from>
    <xdr:to>
      <xdr:col>12</xdr:col>
      <xdr:colOff>0</xdr:colOff>
      <xdr:row>46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0</xdr:colOff>
      <xdr:row>16</xdr:row>
      <xdr:rowOff>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190500</xdr:rowOff>
    </xdr:from>
    <xdr:to>
      <xdr:col>12</xdr:col>
      <xdr:colOff>0</xdr:colOff>
      <xdr:row>30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200024</xdr:rowOff>
    </xdr:from>
    <xdr:to>
      <xdr:col>19</xdr:col>
      <xdr:colOff>0</xdr:colOff>
      <xdr:row>15</xdr:row>
      <xdr:rowOff>200024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0</xdr:colOff>
      <xdr:row>29</xdr:row>
      <xdr:rowOff>190499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0</xdr:colOff>
      <xdr:row>46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BEEE5B-DA1E-487A-8E8C-AAC99CE7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628650</xdr:colOff>
      <xdr:row>3</xdr:row>
      <xdr:rowOff>0</xdr:rowOff>
    </xdr:from>
    <xdr:to>
      <xdr:col>14</xdr:col>
      <xdr:colOff>628650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D5AC8B-24BB-4A46-848A-A89310FC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1133474</xdr:colOff>
      <xdr:row>3</xdr:row>
      <xdr:rowOff>0</xdr:rowOff>
    </xdr:from>
    <xdr:to>
      <xdr:col>17</xdr:col>
      <xdr:colOff>609599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DC0BC1-7F98-4062-B716-4A8BA72E2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1</xdr:row>
      <xdr:rowOff>0</xdr:rowOff>
    </xdr:from>
    <xdr:to>
      <xdr:col>10</xdr:col>
      <xdr:colOff>1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180974</xdr:colOff>
      <xdr:row>1</xdr:row>
      <xdr:rowOff>0</xdr:rowOff>
    </xdr:from>
    <xdr:to>
      <xdr:col>22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114300</xdr:rowOff>
    </xdr:from>
    <xdr:to>
      <xdr:col>11</xdr:col>
      <xdr:colOff>352425</xdr:colOff>
      <xdr:row>55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47625</xdr:rowOff>
    </xdr:from>
    <xdr:to>
      <xdr:col>19</xdr:col>
      <xdr:colOff>293790</xdr:colOff>
      <xdr:row>50</xdr:row>
      <xdr:rowOff>132815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9A44A0-BD05-4022-A8CB-A59B857D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81625"/>
          <a:ext cx="11876190" cy="4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12</xdr:col>
      <xdr:colOff>456228</xdr:colOff>
      <xdr:row>26</xdr:row>
      <xdr:rowOff>113820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DB3050-F39E-4FAD-8B9F-FD2A9A7AA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8725"/>
          <a:ext cx="7771428" cy="38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55.467537962963" createdVersion="6" refreshedVersion="6" minRefreshableVersion="3" recordCount="7">
  <cacheSource type="worksheet">
    <worksheetSource ref="B18:I25" sheet="FI Portfolio"/>
  </cacheSource>
  <cacheFields count="8">
    <cacheField name="Asset Classes" numFmtId="0">
      <sharedItems count="9">
        <s v="&lt;Insert&gt;"/>
        <s v="International"/>
        <s v="High Yield Corp"/>
        <s v="Inv. Grade Corp."/>
        <s v="Securitized"/>
        <s v="TIPS"/>
        <s v="Treasuries"/>
        <s v="Mortage Backed" u="1"/>
        <s v="Emerging Markets" u="1"/>
      </sharedItems>
    </cacheField>
    <cacheField name="Ticker" numFmtId="0">
      <sharedItems containsBlank="1"/>
    </cacheField>
    <cacheField name="Value" numFmtId="0">
      <sharedItems containsString="0" containsBlank="1" containsNumber="1" minValue="476.94709999999998" maxValue="1974.1536000000001"/>
    </cacheField>
    <cacheField name="Weight" numFmtId="0">
      <sharedItems containsString="0" containsBlank="1" containsNumber="1" minValue="6.4893594267352514E-2" maxValue="0.26860405009241767"/>
    </cacheField>
    <cacheField name="Credit Risk" numFmtId="0">
      <sharedItems containsBlank="1" count="6">
        <m/>
        <s v="BB"/>
        <s v="B"/>
        <s v="BBB"/>
        <s v="AAA"/>
        <s v="A" u="1"/>
      </sharedItems>
    </cacheField>
    <cacheField name="Rating Numbers" numFmtId="0">
      <sharedItems containsString="0" containsBlank="1" containsNumber="1" minValue="1" maxValue="8"/>
    </cacheField>
    <cacheField name="SEC 12-Mo. Yld." numFmtId="0">
      <sharedItems containsString="0" containsBlank="1" containsNumber="1" minValue="1.89E-2" maxValue="5.1200000000000002E-2"/>
    </cacheField>
    <cacheField name="Duration" numFmtId="0">
      <sharedItems containsString="0" containsBlank="1" containsNumber="1" minValue="2.91" maxValue="7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55.467538541663" createdVersion="6" refreshedVersion="6" minRefreshableVersion="3" recordCount="12">
  <cacheSource type="worksheet">
    <worksheetSource ref="G21:P33" sheet="Holdings"/>
  </cacheSource>
  <cacheFields count="10">
    <cacheField name="Ticker" numFmtId="0">
      <sharedItems/>
    </cacheField>
    <cacheField name="Name" numFmtId="0">
      <sharedItems containsBlank="1"/>
    </cacheField>
    <cacheField name="Weekly End Price" numFmtId="0">
      <sharedItems containsString="0" containsBlank="1" containsNumber="1" minValue="57.01" maxValue="252.22"/>
    </cacheField>
    <cacheField name="Purchase Price" numFmtId="0">
      <sharedItems containsString="0" containsBlank="1" containsNumber="1" minValue="51.12" maxValue="249.49"/>
    </cacheField>
    <cacheField name="Amount" numFmtId="0">
      <sharedItems containsString="0" containsBlank="1" containsNumber="1" minValue="679.5" maxValue="10432.611000000001"/>
    </cacheField>
    <cacheField name="Shares" numFmtId="0">
      <sharedItems containsString="0" containsBlank="1" containsNumber="1" minValue="6" maxValue="64.260000000000005"/>
    </cacheField>
    <cacheField name="Weight" numFmtId="0">
      <sharedItems containsString="0" containsBlank="1" containsNumber="1" minValue="2.7797981371547899E-2" maxValue="0.42679253308992748"/>
    </cacheField>
    <cacheField name="Type" numFmtId="0">
      <sharedItems containsBlank="1"/>
    </cacheField>
    <cacheField name="GICS Sector" numFmtId="0">
      <sharedItems containsBlank="1" count="9">
        <m/>
        <s v="Health Care"/>
        <s v="Info. Tech."/>
        <s v="Cons. Disc."/>
        <s v="Cons. Staples"/>
        <s v="Industrials"/>
        <s v="Broad Market ETF"/>
        <s v="Financials" u="1"/>
        <s v="Materials" u="1"/>
      </sharedItems>
    </cacheField>
    <cacheField name="Indus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55.467539004632" createdVersion="6" refreshedVersion="6" minRefreshableVersion="3" recordCount="7">
  <cacheSource type="worksheet">
    <worksheetSource ref="G35:Q42" sheet="Holdings"/>
  </cacheSource>
  <cacheFields count="11">
    <cacheField name="Ticker" numFmtId="0">
      <sharedItems/>
    </cacheField>
    <cacheField name="Name" numFmtId="0">
      <sharedItems containsBlank="1"/>
    </cacheField>
    <cacheField name="Weekly End Price" numFmtId="0">
      <sharedItems containsString="0" containsBlank="1" containsNumber="1" minValue="24.26" maxValue="112.68"/>
    </cacheField>
    <cacheField name="Purchase Price" numFmtId="0">
      <sharedItems containsString="0" containsBlank="1" containsNumber="1" minValue="24.35" maxValue="116.1"/>
    </cacheField>
    <cacheField name="Amount" numFmtId="0">
      <sharedItems containsString="0" containsBlank="1" containsNumber="1" minValue="476.94709999999998" maxValue="1974.1536000000001"/>
    </cacheField>
    <cacheField name="Shares" numFmtId="0">
      <sharedItems containsString="0" containsBlank="1" containsNumber="1" minValue="4.67" maxValue="64.52"/>
    </cacheField>
    <cacheField name="Weight" numFmtId="0">
      <sharedItems containsString="0" containsBlank="1" containsNumber="1" minValue="6.4893594267352514E-2" maxValue="0.26860405009241767"/>
    </cacheField>
    <cacheField name="Type" numFmtId="0">
      <sharedItems containsBlank="1"/>
    </cacheField>
    <cacheField name="Asset Class" numFmtId="0">
      <sharedItems containsBlank="1" count="8">
        <m/>
        <s v="International"/>
        <s v="High Yield Corp"/>
        <s v="Inv. Grade Corp."/>
        <s v="Securitized"/>
        <s v="TIPS"/>
        <s v="Treasuries"/>
        <s v="Emerging Markets" u="1"/>
      </sharedItems>
    </cacheField>
    <cacheField name="SEC 12-Mo. Yield" numFmtId="0">
      <sharedItems containsString="0" containsBlank="1" containsNumber="1" minValue="1.89E-2" maxValue="5.1200000000000002E-2"/>
    </cacheField>
    <cacheField name="Credit Rat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m/>
    <m/>
    <m/>
    <x v="0"/>
    <m/>
    <m/>
    <m/>
  </r>
  <r>
    <x v="1"/>
    <s v="EMB"/>
    <n v="1974.1536000000001"/>
    <n v="0.26860405009241767"/>
    <x v="1"/>
    <n v="6.5"/>
    <n v="4.6300000000000001E-2"/>
    <n v="7.37"/>
  </r>
  <r>
    <x v="2"/>
    <s v="HYG"/>
    <n v="1236.2409"/>
    <n v="0.16820338226463"/>
    <x v="2"/>
    <n v="8"/>
    <n v="5.1200000000000002E-2"/>
    <n v="4.49"/>
  </r>
  <r>
    <x v="3"/>
    <s v="VCIT"/>
    <n v="1071.3455999999999"/>
    <n v="0.14576766833578259"/>
    <x v="3"/>
    <n v="5"/>
    <n v="3.2599999999999997E-2"/>
    <n v="6.4"/>
  </r>
  <r>
    <x v="4"/>
    <s v="CMBS"/>
    <n v="1025.7368000000001"/>
    <n v="0.13956211857518899"/>
    <x v="4"/>
    <n v="1"/>
    <n v="2.53E-2"/>
    <n v="5.28"/>
  </r>
  <r>
    <x v="5"/>
    <s v="TDTT"/>
    <n v="1565.2552000000001"/>
    <n v="0.21296918646462831"/>
    <x v="4"/>
    <n v="1"/>
    <n v="1.89E-2"/>
    <n v="2.91"/>
  </r>
  <r>
    <x v="6"/>
    <s v="IEF"/>
    <n v="476.94709999999998"/>
    <n v="6.4893594267352514E-2"/>
    <x v="4"/>
    <n v="1"/>
    <n v="1.9699999999999999E-2"/>
    <n v="7.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s v="&lt;Insert&gt;"/>
    <m/>
    <m/>
    <m/>
    <m/>
    <m/>
    <m/>
    <m/>
    <x v="0"/>
    <m/>
  </r>
  <r>
    <s v="BMY"/>
    <s v="Bristol-Myers Squibb"/>
    <n v="67.95"/>
    <n v="61.28"/>
    <n v="679.5"/>
    <n v="10"/>
    <n v="2.7797981371547899E-2"/>
    <s v="Equity"/>
    <x v="1"/>
    <s v="Pharmaceuticals"/>
  </r>
  <r>
    <s v="AMAT"/>
    <s v="Applied Materials, Inc"/>
    <n v="57.01"/>
    <n v="51.12"/>
    <n v="684.12"/>
    <n v="12"/>
    <n v="2.7986983099195509E-2"/>
    <s v="Equity"/>
    <x v="2"/>
    <s v="Semiconductors &amp; Semiconductor Equipment"/>
  </r>
  <r>
    <s v="HAS"/>
    <s v="Hasbro, Inc."/>
    <n v="97.47"/>
    <n v="90.89"/>
    <n v="1072.17"/>
    <n v="11"/>
    <n v="4.3861900937649023E-2"/>
    <s v="Equity"/>
    <x v="3"/>
    <s v="Leisure Products"/>
  </r>
  <r>
    <s v="STZ"/>
    <s v="Constellation Brands, Inc."/>
    <n v="217.46"/>
    <n v="228.57"/>
    <n v="1304.76"/>
    <n v="6"/>
    <n v="5.3377033369155023E-2"/>
    <s v="Equity"/>
    <x v="4"/>
    <s v="Beverages"/>
  </r>
  <r>
    <s v="PYPL"/>
    <s v="Paypal Holdings, Inc."/>
    <n v="79.69"/>
    <n v="73.62"/>
    <n v="1514.11"/>
    <n v="19"/>
    <n v="6.1941429837342736E-2"/>
    <s v="Equity"/>
    <x v="2"/>
    <s v="Software &amp; Services"/>
  </r>
  <r>
    <s v="MPWR"/>
    <s v="Monolithic Power Systems, Inc."/>
    <n v="118.05"/>
    <n v="112.36"/>
    <n v="826.35"/>
    <n v="7"/>
    <n v="3.3805536286061234E-2"/>
    <s v="Equity"/>
    <x v="2"/>
    <s v="Semi-Conductor"/>
  </r>
  <r>
    <s v="ITA"/>
    <s v="iShares US Aerospace &amp; Defense"/>
    <n v="203.1"/>
    <n v="188.11"/>
    <n v="1909.14"/>
    <n v="9.4"/>
    <n v="7.8101895740510616E-2"/>
    <s v="ETF"/>
    <x v="5"/>
    <s v="N/A"/>
  </r>
  <r>
    <s v="IWV"/>
    <s v="iShares Russell 3000"/>
    <n v="162.35"/>
    <n v="158.16999999999999"/>
    <n v="10432.611000000001"/>
    <n v="64.260000000000005"/>
    <n v="0.42679253308992748"/>
    <s v="ETF"/>
    <x v="6"/>
    <s v="N/A"/>
  </r>
  <r>
    <s v="FDX"/>
    <s v="FedEx Corporation"/>
    <n v="252.22"/>
    <n v="249.49"/>
    <n v="2017.76"/>
    <n v="8"/>
    <n v="8.2545481813472391E-2"/>
    <s v="Equity"/>
    <x v="5"/>
    <s v="Transportation &amp; Logistics"/>
  </r>
  <r>
    <s v="MSFT"/>
    <s v="Microsoft Corporation"/>
    <n v="94.06"/>
    <n v="85.54"/>
    <n v="2163.38"/>
    <n v="23"/>
    <n v="8.8502718086209409E-2"/>
    <s v="Equity"/>
    <x v="2"/>
    <s v="Software"/>
  </r>
  <r>
    <s v="NKE"/>
    <s v="NIKE, Inc."/>
    <n v="68.16"/>
    <n v="62.55"/>
    <n v="1840.32"/>
    <n v="27"/>
    <n v="7.5286506368928668E-2"/>
    <s v="Equity"/>
    <x v="3"/>
    <s v="Apparel &amp; Textile Product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">
  <r>
    <s v="&lt;insert&gt;"/>
    <m/>
    <m/>
    <m/>
    <m/>
    <m/>
    <m/>
    <m/>
    <x v="0"/>
    <m/>
    <m/>
  </r>
  <r>
    <s v="EMB"/>
    <s v="iShares JP MORGAN USD EMERGING MARKETS BOND ETF"/>
    <n v="112.68"/>
    <n v="116.1"/>
    <n v="1974.1536000000001"/>
    <n v="17.52"/>
    <n v="0.26860405009241767"/>
    <s v="ETF"/>
    <x v="1"/>
    <n v="4.6300000000000001E-2"/>
    <s v="BB"/>
  </r>
  <r>
    <s v="HYG"/>
    <s v="iShares iBoxx $ High Yield Corp Bd ETF"/>
    <n v="86.39"/>
    <n v="87.26"/>
    <n v="1236.2409"/>
    <n v="14.31"/>
    <n v="0.16820338226463"/>
    <s v="ETF"/>
    <x v="2"/>
    <n v="5.1200000000000002E-2"/>
    <s v="B"/>
  </r>
  <r>
    <s v="VCIT"/>
    <s v="Vanguard Interm-Term Corp Bd ETF"/>
    <n v="84.96"/>
    <n v="87.39"/>
    <n v="1071.3455999999999"/>
    <n v="12.61"/>
    <n v="0.14576766833578259"/>
    <s v="ETF"/>
    <x v="3"/>
    <n v="3.2599999999999997E-2"/>
    <s v="BBB"/>
  </r>
  <r>
    <s v="CMBS"/>
    <s v="iShares Trust - iShares CMBS ETF"/>
    <n v="50.38"/>
    <n v="51.27"/>
    <n v="1025.7368000000001"/>
    <n v="20.36"/>
    <n v="0.13956211857518899"/>
    <s v="ETF"/>
    <x v="4"/>
    <n v="2.53E-2"/>
    <s v="AAA"/>
  </r>
  <r>
    <s v="TDTT"/>
    <s v="FlexShares Trust - FlexShares iBoxx 3-Year Target Duration TIPS Index Fund"/>
    <n v="24.26"/>
    <n v="24.35"/>
    <n v="1565.2552000000001"/>
    <n v="64.52"/>
    <n v="0.21296918646462831"/>
    <s v="ETF"/>
    <x v="5"/>
    <n v="1.89E-2"/>
    <s v="AAA"/>
  </r>
  <r>
    <s v="IEF"/>
    <s v="iShares Trust - iShares 7-10 Year Treasury Bond ETF"/>
    <n v="102.13"/>
    <n v="105.57"/>
    <n v="476.94709999999998"/>
    <n v="4.67"/>
    <n v="6.4893594267352514E-2"/>
    <s v="ETF"/>
    <x v="6"/>
    <n v="1.9699999999999999E-2"/>
    <s v="AA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Equity_Weight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1:B8" firstHeaderRow="1" firstDataRow="1" firstDataCol="1"/>
  <pivotFields count="10">
    <pivotField subtotalTop="0" showAll="0"/>
    <pivotField subtotalTop="0" showAll="0"/>
    <pivotField numFmtId="8" showAll="0" defaultSubtotal="0"/>
    <pivotField showAll="0" defaultSubtotal="0"/>
    <pivotField numFmtId="8" subtotalTop="0" showAll="0"/>
    <pivotField numFmtId="4" subtotalTop="0" showAll="0"/>
    <pivotField dataField="1" numFmtId="164" subtotalTop="0" showAll="0"/>
    <pivotField subtotalTop="0" showAll="0"/>
    <pivotField axis="axisRow" showAll="0" sortType="ascending" defaultSubtotal="0">
      <items count="9">
        <item x="6"/>
        <item x="3"/>
        <item x="4"/>
        <item x="5"/>
        <item x="2"/>
        <item h="1" x="0"/>
        <item x="1"/>
        <item m="1" x="7"/>
        <item m="1"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</pivotFields>
  <rowFields count="1">
    <field x="8"/>
  </rowFields>
  <rowItems count="7">
    <i>
      <x v="6"/>
    </i>
    <i>
      <x v="2"/>
    </i>
    <i>
      <x v="1"/>
    </i>
    <i>
      <x v="3"/>
    </i>
    <i>
      <x v="4"/>
    </i>
    <i>
      <x/>
    </i>
    <i t="grand">
      <x/>
    </i>
  </rowItems>
  <colItems count="1">
    <i/>
  </colItems>
  <dataFields count="1">
    <dataField name="Sum of Weight" fld="6" baseField="0" baseItem="0" numFmtId="9"/>
  </dataFields>
  <formats count="1">
    <format dxfId="0">
      <pivotArea outline="0" collapsedLevelsAreSubtotals="1" fieldPosition="0"/>
    </format>
  </formats>
  <chartFormats count="3"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9:B43" firstHeaderRow="1" firstDataRow="1" firstDataCol="1"/>
  <pivotFields count="8">
    <pivotField showAll="0"/>
    <pivotField showAll="0"/>
    <pivotField numFmtId="6" showAll="0"/>
    <pivotField dataField="1" numFmtId="9" showAll="0"/>
    <pivotField axis="axisRow" showAll="0">
      <items count="7">
        <item x="4"/>
        <item m="1" x="5"/>
        <item x="1"/>
        <item x="2"/>
        <item h="1" x="0"/>
        <item h="1" x="3"/>
        <item t="default"/>
      </items>
    </pivotField>
    <pivotField showAll="0"/>
    <pivotField showAll="0" defaultSubtotal="0"/>
    <pivotField numFmtId="165" showAll="0"/>
  </pivotFields>
  <rowFields count="1">
    <field x="4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Sum of Weight" fld="3" baseField="0" baseItem="0"/>
  </dataFields>
  <formats count="3">
    <format dxfId="3">
      <pivotArea collapsedLevelsAreSubtotals="1" fieldPosition="0">
        <references count="1">
          <reference field="4" count="0"/>
        </references>
      </pivotArea>
    </format>
    <format dxfId="2">
      <pivotArea grandRow="1" outline="0" collapsedLevelsAreSubtotals="1" fieldPosition="0"/>
    </format>
    <format dxfId="1">
      <pivotArea collapsedLevelsAreSubtotals="1" fieldPosition="0">
        <references count="1">
          <reference field="4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8:B55" firstHeaderRow="1" firstDataRow="1" firstDataCol="1"/>
  <pivotFields count="8">
    <pivotField axis="axisRow" showAll="0" sortType="ascending">
      <items count="10">
        <item m="1" x="8"/>
        <item x="2"/>
        <item x="3"/>
        <item m="1" x="7"/>
        <item x="5"/>
        <item x="6"/>
        <item h="1" x="0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6" showAll="0"/>
    <pivotField numFmtId="9" showAll="0"/>
    <pivotField showAll="0"/>
    <pivotField showAll="0"/>
    <pivotField showAll="0" defaultSubtotal="0"/>
    <pivotField numFmtId="165" showAll="0"/>
  </pivotFields>
  <rowFields count="1">
    <field x="0"/>
  </rowFields>
  <rowItems count="7">
    <i>
      <x v="5"/>
    </i>
    <i>
      <x v="7"/>
    </i>
    <i>
      <x v="2"/>
    </i>
    <i>
      <x v="1"/>
    </i>
    <i>
      <x v="4"/>
    </i>
    <i>
      <x v="8"/>
    </i>
    <i t="grand">
      <x/>
    </i>
  </rowItems>
  <colItems count="1">
    <i/>
  </colItems>
  <dataFields count="1">
    <dataField name="Sum of Value" fld="2" baseField="0" baseItem="0" numFmtId="8"/>
  </dataFields>
  <formats count="3">
    <format dxfId="6">
      <pivotArea outline="0" collapsedLevelsAreSubtotals="1" fieldPosition="0"/>
    </format>
    <format dxfId="5">
      <pivotArea collapsedLevelsAreSubtotals="1" fieldPosition="0">
        <references count="1">
          <reference field="0" count="0"/>
        </references>
      </pivotArea>
    </format>
    <format dxfId="4">
      <pivotArea collapsedLevelsAreSubtotals="1" fieldPosition="0">
        <references count="1">
          <reference field="0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FI_Weight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20:B27" firstHeaderRow="1" firstDataRow="1" firstDataCol="1"/>
  <pivotFields count="11">
    <pivotField subtotalTop="0" showAll="0"/>
    <pivotField subtotalTop="0" showAll="0"/>
    <pivotField numFmtId="8" showAll="0" defaultSubtotal="0"/>
    <pivotField showAll="0" defaultSubtotal="0"/>
    <pivotField numFmtId="8" subtotalTop="0" showAll="0"/>
    <pivotField numFmtId="4" subtotalTop="0" showAll="0"/>
    <pivotField dataField="1" numFmtId="164" subtotalTop="0" showAll="0"/>
    <pivotField subtotalTop="0" showAll="0"/>
    <pivotField axis="axisRow" showAll="0" sortType="ascending">
      <items count="9">
        <item m="1" x="7"/>
        <item x="2"/>
        <item x="3"/>
        <item x="4"/>
        <item x="5"/>
        <item x="6"/>
        <item h="1"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</pivotFields>
  <rowFields count="1">
    <field x="8"/>
  </rowFields>
  <rowItems count="7">
    <i>
      <x v="5"/>
    </i>
    <i>
      <x v="3"/>
    </i>
    <i>
      <x v="2"/>
    </i>
    <i>
      <x v="1"/>
    </i>
    <i>
      <x v="4"/>
    </i>
    <i>
      <x v="7"/>
    </i>
    <i t="grand">
      <x/>
    </i>
  </rowItems>
  <colItems count="1">
    <i/>
  </colItems>
  <dataFields count="1">
    <dataField name="Sum of Weight" fld="6" baseField="0" baseItem="0" numFmtId="9"/>
  </dataFields>
  <formats count="2">
    <format dxfId="8">
      <pivotArea grandRow="1" outline="0" collapsedLevelsAreSubtotals="1" fieldPosition="0"/>
    </format>
    <format dxfId="7">
      <pivotArea outline="0" collapsedLevelsAreSubtotals="1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6.xml"/><Relationship Id="rId4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/>
  </sheetViews>
  <sheetFormatPr defaultRowHeight="15" x14ac:dyDescent="0.25"/>
  <cols>
    <col min="2" max="2" width="9.7109375" bestFit="1" customWidth="1"/>
  </cols>
  <sheetData>
    <row r="3" spans="2:6" x14ac:dyDescent="0.25">
      <c r="B3" s="288" t="s">
        <v>254</v>
      </c>
      <c r="C3" s="289"/>
      <c r="D3" s="289"/>
      <c r="E3" s="289"/>
      <c r="F3" s="289"/>
    </row>
    <row r="4" spans="2:6" x14ac:dyDescent="0.25">
      <c r="B4" t="s">
        <v>249</v>
      </c>
    </row>
    <row r="5" spans="2:6" x14ac:dyDescent="0.25">
      <c r="B5" t="s">
        <v>164</v>
      </c>
      <c r="C5" t="s">
        <v>246</v>
      </c>
      <c r="D5" t="s">
        <v>124</v>
      </c>
      <c r="E5" t="s">
        <v>247</v>
      </c>
      <c r="F5" t="s">
        <v>124</v>
      </c>
    </row>
    <row r="6" spans="2:6" x14ac:dyDescent="0.25">
      <c r="B6" s="263" t="s">
        <v>248</v>
      </c>
      <c r="C6" s="264">
        <v>30860.09</v>
      </c>
      <c r="D6" s="271">
        <v>0</v>
      </c>
      <c r="E6" s="264">
        <f>C6</f>
        <v>30860.09</v>
      </c>
      <c r="F6" s="272">
        <v>0</v>
      </c>
    </row>
    <row r="7" spans="2:6" x14ac:dyDescent="0.25">
      <c r="B7" s="265">
        <v>43105</v>
      </c>
      <c r="C7" s="189">
        <v>34234</v>
      </c>
      <c r="D7" s="58">
        <f>(C7/$C$6)-1</f>
        <v>0.10932923397177396</v>
      </c>
      <c r="E7" s="189">
        <v>33489</v>
      </c>
      <c r="F7" s="266">
        <f>(E7/$E$6)-1</f>
        <v>8.5188021162608374E-2</v>
      </c>
    </row>
    <row r="8" spans="2:6" x14ac:dyDescent="0.25">
      <c r="B8" s="265">
        <v>43112</v>
      </c>
      <c r="C8" s="189">
        <v>33323</v>
      </c>
      <c r="D8" s="58">
        <f t="shared" ref="D8:D21" si="0">(C8/$C$6)-1</f>
        <v>7.9808905288351495E-2</v>
      </c>
      <c r="E8" s="189">
        <v>31855</v>
      </c>
      <c r="F8" s="266">
        <f t="shared" ref="F8:F22" si="1">(E8/$E$6)-1</f>
        <v>3.2239374544921873E-2</v>
      </c>
    </row>
    <row r="9" spans="2:6" x14ac:dyDescent="0.25">
      <c r="B9" s="265">
        <v>43119</v>
      </c>
      <c r="C9" s="189">
        <v>34590</v>
      </c>
      <c r="D9" s="58">
        <f t="shared" si="0"/>
        <v>0.12086516922018053</v>
      </c>
      <c r="E9" s="189">
        <v>34004</v>
      </c>
      <c r="F9" s="266">
        <f t="shared" si="1"/>
        <v>0.10187624209780344</v>
      </c>
    </row>
    <row r="10" spans="2:6" x14ac:dyDescent="0.25">
      <c r="B10" s="265">
        <v>43126</v>
      </c>
      <c r="C10" s="189">
        <v>31122</v>
      </c>
      <c r="D10" s="58">
        <f t="shared" si="0"/>
        <v>8.487013485702688E-3</v>
      </c>
      <c r="E10" s="189">
        <v>31357</v>
      </c>
      <c r="F10" s="266">
        <f t="shared" si="1"/>
        <v>1.6102026922150792E-2</v>
      </c>
    </row>
    <row r="11" spans="2:6" x14ac:dyDescent="0.25">
      <c r="B11" s="265">
        <v>43133</v>
      </c>
      <c r="C11" s="189">
        <v>31993</v>
      </c>
      <c r="D11" s="58">
        <f t="shared" si="0"/>
        <v>3.6711169669304322E-2</v>
      </c>
      <c r="E11" s="189">
        <v>34593</v>
      </c>
      <c r="F11" s="266">
        <f t="shared" si="1"/>
        <v>0.12096238215766708</v>
      </c>
    </row>
    <row r="12" spans="2:6" x14ac:dyDescent="0.25">
      <c r="B12" s="265">
        <v>43140</v>
      </c>
      <c r="C12" s="189">
        <v>34590</v>
      </c>
      <c r="D12" s="58">
        <f t="shared" si="0"/>
        <v>0.12086516922018053</v>
      </c>
      <c r="E12" s="189">
        <v>34273</v>
      </c>
      <c r="F12" s="266">
        <f t="shared" si="1"/>
        <v>0.11059300215909929</v>
      </c>
    </row>
    <row r="13" spans="2:6" x14ac:dyDescent="0.25">
      <c r="B13" s="265">
        <v>43147</v>
      </c>
      <c r="C13" s="189"/>
      <c r="D13" s="58">
        <f t="shared" si="0"/>
        <v>-1</v>
      </c>
      <c r="E13" s="189"/>
      <c r="F13" s="266">
        <f t="shared" si="1"/>
        <v>-1</v>
      </c>
    </row>
    <row r="14" spans="2:6" x14ac:dyDescent="0.25">
      <c r="B14" s="265">
        <v>43154</v>
      </c>
      <c r="C14" s="189"/>
      <c r="D14" s="58">
        <f t="shared" si="0"/>
        <v>-1</v>
      </c>
      <c r="E14" s="189"/>
      <c r="F14" s="266">
        <f t="shared" si="1"/>
        <v>-1</v>
      </c>
    </row>
    <row r="15" spans="2:6" x14ac:dyDescent="0.25">
      <c r="B15" s="265">
        <v>43161</v>
      </c>
      <c r="C15" s="189"/>
      <c r="D15" s="58">
        <f t="shared" si="0"/>
        <v>-1</v>
      </c>
      <c r="E15" s="189"/>
      <c r="F15" s="266">
        <f t="shared" si="1"/>
        <v>-1</v>
      </c>
    </row>
    <row r="16" spans="2:6" x14ac:dyDescent="0.25">
      <c r="B16" s="265">
        <v>43168</v>
      </c>
      <c r="C16" s="189"/>
      <c r="D16" s="58">
        <f t="shared" si="0"/>
        <v>-1</v>
      </c>
      <c r="E16" s="189"/>
      <c r="F16" s="266">
        <f t="shared" si="1"/>
        <v>-1</v>
      </c>
    </row>
    <row r="17" spans="2:6" x14ac:dyDescent="0.25">
      <c r="B17" s="265">
        <v>43175</v>
      </c>
      <c r="C17" s="189"/>
      <c r="D17" s="58">
        <f t="shared" si="0"/>
        <v>-1</v>
      </c>
      <c r="E17" s="189"/>
      <c r="F17" s="266">
        <f t="shared" si="1"/>
        <v>-1</v>
      </c>
    </row>
    <row r="18" spans="2:6" x14ac:dyDescent="0.25">
      <c r="B18" s="265">
        <v>43182</v>
      </c>
      <c r="C18" s="189"/>
      <c r="D18" s="58">
        <f t="shared" si="0"/>
        <v>-1</v>
      </c>
      <c r="E18" s="189"/>
      <c r="F18" s="266">
        <f t="shared" si="1"/>
        <v>-1</v>
      </c>
    </row>
    <row r="19" spans="2:6" x14ac:dyDescent="0.25">
      <c r="B19" s="265">
        <v>43189</v>
      </c>
      <c r="C19" s="189"/>
      <c r="D19" s="58">
        <f t="shared" si="0"/>
        <v>-1</v>
      </c>
      <c r="E19" s="189"/>
      <c r="F19" s="266">
        <f t="shared" si="1"/>
        <v>-1</v>
      </c>
    </row>
    <row r="20" spans="2:6" x14ac:dyDescent="0.25">
      <c r="B20" s="265">
        <v>43196</v>
      </c>
      <c r="C20" s="189"/>
      <c r="D20" s="58">
        <f t="shared" si="0"/>
        <v>-1</v>
      </c>
      <c r="E20" s="189"/>
      <c r="F20" s="266">
        <f t="shared" si="1"/>
        <v>-1</v>
      </c>
    </row>
    <row r="21" spans="2:6" x14ac:dyDescent="0.25">
      <c r="B21" s="265">
        <v>43203</v>
      </c>
      <c r="C21" s="189"/>
      <c r="D21" s="58">
        <f t="shared" si="0"/>
        <v>-1</v>
      </c>
      <c r="E21" s="189"/>
      <c r="F21" s="266">
        <f t="shared" si="1"/>
        <v>-1</v>
      </c>
    </row>
    <row r="22" spans="2:6" x14ac:dyDescent="0.25">
      <c r="B22" s="267">
        <v>43210</v>
      </c>
      <c r="C22" s="268"/>
      <c r="D22" s="269">
        <f>(C22/$C$6)-1</f>
        <v>-1</v>
      </c>
      <c r="E22" s="268"/>
      <c r="F22" s="270">
        <f t="shared" si="1"/>
        <v>-1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/>
  </sheetViews>
  <sheetFormatPr defaultRowHeight="15" x14ac:dyDescent="0.25"/>
  <cols>
    <col min="2" max="2" width="24.140625" bestFit="1" customWidth="1"/>
    <col min="3" max="3" width="65" bestFit="1" customWidth="1"/>
  </cols>
  <sheetData>
    <row r="2" spans="2:3" x14ac:dyDescent="0.25">
      <c r="B2" s="1" t="s">
        <v>0</v>
      </c>
    </row>
    <row r="3" spans="2:3" x14ac:dyDescent="0.25">
      <c r="B3" s="2" t="s">
        <v>79</v>
      </c>
      <c r="C3" s="20" t="s">
        <v>81</v>
      </c>
    </row>
    <row r="4" spans="2:3" x14ac:dyDescent="0.25">
      <c r="B4" t="s">
        <v>30</v>
      </c>
      <c r="C4" s="20" t="s">
        <v>44</v>
      </c>
    </row>
    <row r="5" spans="2:3" x14ac:dyDescent="0.25">
      <c r="B5" t="s">
        <v>28</v>
      </c>
      <c r="C5" s="20" t="s">
        <v>45</v>
      </c>
    </row>
    <row r="6" spans="2:3" x14ac:dyDescent="0.25">
      <c r="B6" t="s">
        <v>29</v>
      </c>
      <c r="C6" s="20" t="s">
        <v>46</v>
      </c>
    </row>
    <row r="7" spans="2:3" x14ac:dyDescent="0.25">
      <c r="B7" t="s">
        <v>31</v>
      </c>
      <c r="C7" t="s">
        <v>33</v>
      </c>
    </row>
    <row r="8" spans="2:3" x14ac:dyDescent="0.25">
      <c r="C8" s="20" t="s">
        <v>47</v>
      </c>
    </row>
    <row r="9" spans="2:3" x14ac:dyDescent="0.25">
      <c r="C9" s="20" t="s">
        <v>34</v>
      </c>
    </row>
    <row r="10" spans="2:3" x14ac:dyDescent="0.25">
      <c r="B10" t="s">
        <v>35</v>
      </c>
      <c r="C10" s="20" t="s">
        <v>46</v>
      </c>
    </row>
    <row r="11" spans="2:3" x14ac:dyDescent="0.25">
      <c r="C11" s="20" t="s">
        <v>36</v>
      </c>
    </row>
    <row r="12" spans="2:3" x14ac:dyDescent="0.25">
      <c r="B12" t="s">
        <v>48</v>
      </c>
      <c r="C12" s="20" t="s">
        <v>43</v>
      </c>
    </row>
    <row r="13" spans="2:3" x14ac:dyDescent="0.25">
      <c r="B13" t="s">
        <v>49</v>
      </c>
      <c r="C13" s="20" t="s">
        <v>50</v>
      </c>
    </row>
    <row r="15" spans="2:3" x14ac:dyDescent="0.25">
      <c r="B15" s="1" t="s">
        <v>1</v>
      </c>
    </row>
    <row r="16" spans="2:3" x14ac:dyDescent="0.25">
      <c r="B16" s="2" t="s">
        <v>79</v>
      </c>
      <c r="C16" s="20" t="s">
        <v>80</v>
      </c>
    </row>
    <row r="17" spans="2:3" x14ac:dyDescent="0.25">
      <c r="B17" t="s">
        <v>37</v>
      </c>
      <c r="C17" s="20" t="s">
        <v>38</v>
      </c>
    </row>
    <row r="18" spans="2:3" x14ac:dyDescent="0.25">
      <c r="B18" t="s">
        <v>39</v>
      </c>
      <c r="C18" s="20" t="s">
        <v>40</v>
      </c>
    </row>
    <row r="19" spans="2:3" x14ac:dyDescent="0.25">
      <c r="B19" t="s">
        <v>41</v>
      </c>
      <c r="C19" s="20" t="s">
        <v>32</v>
      </c>
    </row>
    <row r="20" spans="2:3" x14ac:dyDescent="0.25">
      <c r="B20" t="s">
        <v>51</v>
      </c>
      <c r="C20" s="20" t="s">
        <v>52</v>
      </c>
    </row>
    <row r="22" spans="2:3" x14ac:dyDescent="0.25">
      <c r="B22" s="1" t="s">
        <v>60</v>
      </c>
    </row>
    <row r="23" spans="2:3" x14ac:dyDescent="0.25">
      <c r="B23" s="2" t="s">
        <v>79</v>
      </c>
      <c r="C23" s="20" t="s">
        <v>82</v>
      </c>
    </row>
    <row r="24" spans="2:3" x14ac:dyDescent="0.25">
      <c r="B24" s="2" t="s">
        <v>84</v>
      </c>
      <c r="C24" s="20" t="s">
        <v>83</v>
      </c>
    </row>
    <row r="26" spans="2:3" x14ac:dyDescent="0.25">
      <c r="B26" s="1" t="s">
        <v>53</v>
      </c>
    </row>
    <row r="27" spans="2:3" x14ac:dyDescent="0.25">
      <c r="B27" t="s">
        <v>54</v>
      </c>
    </row>
    <row r="28" spans="2:3" x14ac:dyDescent="0.25">
      <c r="B28" t="s">
        <v>55</v>
      </c>
      <c r="C28" t="s">
        <v>56</v>
      </c>
    </row>
    <row r="29" spans="2:3" x14ac:dyDescent="0.25">
      <c r="B29" t="s">
        <v>57</v>
      </c>
    </row>
    <row r="30" spans="2:3" x14ac:dyDescent="0.25">
      <c r="B30" t="s">
        <v>58</v>
      </c>
    </row>
    <row r="31" spans="2:3" x14ac:dyDescent="0.25">
      <c r="B31" t="s">
        <v>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workbookViewId="0"/>
  </sheetViews>
  <sheetFormatPr defaultRowHeight="15" x14ac:dyDescent="0.25"/>
  <cols>
    <col min="1" max="1" width="2.7109375" customWidth="1"/>
  </cols>
  <sheetData>
    <row r="1" spans="2:20" ht="15.75" thickBot="1" x14ac:dyDescent="0.3"/>
    <row r="2" spans="2:20" ht="15.75" thickBot="1" x14ac:dyDescent="0.3">
      <c r="B2" s="441" t="s">
        <v>230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3"/>
    </row>
    <row r="3" spans="2:20" x14ac:dyDescent="0.25">
      <c r="B3" s="174" t="s">
        <v>114</v>
      </c>
      <c r="C3" s="228">
        <v>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</row>
    <row r="4" spans="2:20" x14ac:dyDescent="0.25">
      <c r="B4" s="175" t="s">
        <v>94</v>
      </c>
      <c r="C4" s="229">
        <v>0.66500000000000004</v>
      </c>
      <c r="D4" s="178">
        <v>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2:20" x14ac:dyDescent="0.25">
      <c r="B5" s="175" t="s">
        <v>92</v>
      </c>
      <c r="C5" s="229">
        <v>0.49299999999999999</v>
      </c>
      <c r="D5" s="178">
        <v>0.59</v>
      </c>
      <c r="E5" s="178">
        <v>1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</row>
    <row r="6" spans="2:20" x14ac:dyDescent="0.25">
      <c r="B6" s="175" t="s">
        <v>93</v>
      </c>
      <c r="C6" s="229">
        <v>0.69</v>
      </c>
      <c r="D6" s="178">
        <v>0.77300000000000002</v>
      </c>
      <c r="E6" s="178">
        <v>0.82</v>
      </c>
      <c r="F6" s="178">
        <v>1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</row>
    <row r="7" spans="2:20" x14ac:dyDescent="0.25">
      <c r="B7" s="175" t="s">
        <v>2</v>
      </c>
      <c r="C7" s="229">
        <v>0.46400000000000002</v>
      </c>
      <c r="D7" s="178">
        <v>0.54100000000000004</v>
      </c>
      <c r="E7" s="178">
        <v>0.58199999999999996</v>
      </c>
      <c r="F7" s="178">
        <v>0.76900000000000002</v>
      </c>
      <c r="G7" s="178">
        <v>1</v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9"/>
    </row>
    <row r="8" spans="2:20" x14ac:dyDescent="0.25">
      <c r="B8" s="175" t="s">
        <v>3</v>
      </c>
      <c r="C8" s="229">
        <v>0.59399999999999997</v>
      </c>
      <c r="D8" s="178">
        <v>0.624</v>
      </c>
      <c r="E8" s="178">
        <v>0.22800000000000001</v>
      </c>
      <c r="F8" s="178">
        <v>0.55000000000000004</v>
      </c>
      <c r="G8" s="178">
        <v>0.38200000000000001</v>
      </c>
      <c r="H8" s="178">
        <v>1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</row>
    <row r="9" spans="2:20" x14ac:dyDescent="0.25">
      <c r="B9" s="175" t="s">
        <v>4</v>
      </c>
      <c r="C9" s="229">
        <v>0.23200000000000001</v>
      </c>
      <c r="D9" s="178">
        <v>0.157</v>
      </c>
      <c r="E9" s="178">
        <v>7.4999999999999997E-2</v>
      </c>
      <c r="F9" s="178">
        <v>0.27700000000000002</v>
      </c>
      <c r="G9" s="178">
        <v>0.17699999999999999</v>
      </c>
      <c r="H9" s="178">
        <v>0.108</v>
      </c>
      <c r="I9" s="178">
        <v>1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</row>
    <row r="10" spans="2:20" x14ac:dyDescent="0.25">
      <c r="B10" s="175" t="s">
        <v>5</v>
      </c>
      <c r="C10" s="229">
        <v>0.16300000000000001</v>
      </c>
      <c r="D10" s="178">
        <v>0.34300000000000003</v>
      </c>
      <c r="E10" s="178">
        <v>0.14399999999999999</v>
      </c>
      <c r="F10" s="178">
        <v>0.30399999999999999</v>
      </c>
      <c r="G10" s="178">
        <v>0.113</v>
      </c>
      <c r="H10" s="178">
        <v>0.17</v>
      </c>
      <c r="I10" s="178">
        <v>0.01</v>
      </c>
      <c r="J10" s="178">
        <v>1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9"/>
    </row>
    <row r="11" spans="2:20" x14ac:dyDescent="0.25">
      <c r="B11" s="175" t="s">
        <v>6</v>
      </c>
      <c r="C11" s="229">
        <v>0.308</v>
      </c>
      <c r="D11" s="178">
        <v>0.52400000000000002</v>
      </c>
      <c r="E11" s="178">
        <v>0.54900000000000004</v>
      </c>
      <c r="F11" s="178">
        <v>0.63300000000000001</v>
      </c>
      <c r="G11" s="178">
        <v>0.443</v>
      </c>
      <c r="H11" s="178">
        <v>0.21</v>
      </c>
      <c r="I11" s="178">
        <v>-0.02</v>
      </c>
      <c r="J11" s="178">
        <v>0.68700000000000006</v>
      </c>
      <c r="K11" s="178">
        <v>1</v>
      </c>
      <c r="L11" s="178"/>
      <c r="M11" s="178"/>
      <c r="N11" s="178"/>
      <c r="O11" s="178"/>
      <c r="P11" s="178"/>
      <c r="Q11" s="178"/>
      <c r="R11" s="178"/>
      <c r="S11" s="178"/>
      <c r="T11" s="179"/>
    </row>
    <row r="12" spans="2:20" x14ac:dyDescent="0.25">
      <c r="B12" s="175" t="s">
        <v>7</v>
      </c>
      <c r="C12" s="229">
        <v>6.0000000000000001E-3</v>
      </c>
      <c r="D12" s="178">
        <v>1.4E-2</v>
      </c>
      <c r="E12" s="178">
        <v>-9.2999999999999999E-2</v>
      </c>
      <c r="F12" s="178">
        <v>-8.0000000000000002E-3</v>
      </c>
      <c r="G12" s="178">
        <v>-4.5999999999999999E-2</v>
      </c>
      <c r="H12" s="178">
        <v>-0.107</v>
      </c>
      <c r="I12" s="178">
        <v>4.0000000000000001E-3</v>
      </c>
      <c r="J12" s="178">
        <v>0.77600000000000002</v>
      </c>
      <c r="K12" s="178">
        <v>0.33800000000000002</v>
      </c>
      <c r="L12" s="178">
        <v>1</v>
      </c>
      <c r="M12" s="178"/>
      <c r="N12" s="178"/>
      <c r="O12" s="178"/>
      <c r="P12" s="178"/>
      <c r="Q12" s="178"/>
      <c r="R12" s="178"/>
      <c r="S12" s="178"/>
      <c r="T12" s="179"/>
    </row>
    <row r="13" spans="2:20" x14ac:dyDescent="0.25">
      <c r="B13" s="175" t="s">
        <v>8</v>
      </c>
      <c r="C13" s="229">
        <v>-0.12</v>
      </c>
      <c r="D13" s="178">
        <v>-0.13600000000000001</v>
      </c>
      <c r="E13" s="178">
        <v>-0.23899999999999999</v>
      </c>
      <c r="F13" s="178">
        <v>-0.20200000000000001</v>
      </c>
      <c r="G13" s="178">
        <v>-0.24199999999999999</v>
      </c>
      <c r="H13" s="178">
        <v>-0.23200000000000001</v>
      </c>
      <c r="I13" s="178">
        <v>-2.4E-2</v>
      </c>
      <c r="J13" s="178">
        <v>0.65</v>
      </c>
      <c r="K13" s="178">
        <v>0.13600000000000001</v>
      </c>
      <c r="L13" s="178">
        <v>0.88100000000000001</v>
      </c>
      <c r="M13" s="178">
        <v>1</v>
      </c>
      <c r="N13" s="178"/>
      <c r="O13" s="178"/>
      <c r="P13" s="178"/>
      <c r="Q13" s="178"/>
      <c r="R13" s="178"/>
      <c r="S13" s="178"/>
      <c r="T13" s="179"/>
    </row>
    <row r="14" spans="2:20" x14ac:dyDescent="0.25">
      <c r="B14" s="175" t="s">
        <v>24</v>
      </c>
      <c r="C14" s="229">
        <v>-6.9000000000000006E-2</v>
      </c>
      <c r="D14" s="178">
        <v>-9.0999999999999998E-2</v>
      </c>
      <c r="E14" s="178">
        <v>-0.187</v>
      </c>
      <c r="F14" s="178">
        <v>-2.4E-2</v>
      </c>
      <c r="G14" s="178">
        <v>3.7999999999999999E-2</v>
      </c>
      <c r="H14" s="178">
        <v>7.8E-2</v>
      </c>
      <c r="I14" s="178">
        <v>-0.14199999999999999</v>
      </c>
      <c r="J14" s="178">
        <v>0.60899999999999999</v>
      </c>
      <c r="K14" s="178">
        <v>0.29399999999999998</v>
      </c>
      <c r="L14" s="178">
        <v>0.58599999999999997</v>
      </c>
      <c r="M14" s="178">
        <v>0.58399999999999996</v>
      </c>
      <c r="N14" s="178">
        <v>1</v>
      </c>
      <c r="O14" s="178"/>
      <c r="P14" s="178"/>
      <c r="Q14" s="178"/>
      <c r="R14" s="178"/>
      <c r="S14" s="178"/>
      <c r="T14" s="179"/>
    </row>
    <row r="15" spans="2:20" x14ac:dyDescent="0.25">
      <c r="B15" s="175" t="s">
        <v>9</v>
      </c>
      <c r="C15" s="229">
        <v>-0.23499999999999999</v>
      </c>
      <c r="D15" s="178">
        <v>-0.309</v>
      </c>
      <c r="E15" s="178">
        <v>-0.41299999999999998</v>
      </c>
      <c r="F15" s="178">
        <v>-0.39100000000000001</v>
      </c>
      <c r="G15" s="178">
        <v>-0.41099999999999998</v>
      </c>
      <c r="H15" s="178">
        <v>-0.308</v>
      </c>
      <c r="I15" s="178">
        <v>-7.1999999999999995E-2</v>
      </c>
      <c r="J15" s="178">
        <v>0.52100000000000002</v>
      </c>
      <c r="K15" s="178">
        <v>-1.4E-2</v>
      </c>
      <c r="L15" s="178">
        <v>0.82399999999999995</v>
      </c>
      <c r="M15" s="178">
        <v>0.90300000000000002</v>
      </c>
      <c r="N15" s="178">
        <v>0.47799999999999998</v>
      </c>
      <c r="O15" s="178">
        <v>1</v>
      </c>
      <c r="P15" s="178"/>
      <c r="Q15" s="178"/>
      <c r="R15" s="178"/>
      <c r="S15" s="178"/>
      <c r="T15" s="179"/>
    </row>
    <row r="16" spans="2:20" x14ac:dyDescent="0.25">
      <c r="B16" s="175" t="s">
        <v>155</v>
      </c>
      <c r="C16" s="229">
        <v>0.27700000000000002</v>
      </c>
      <c r="D16" s="178">
        <v>0.56200000000000006</v>
      </c>
      <c r="E16" s="178">
        <v>0.41799999999999998</v>
      </c>
      <c r="F16" s="178">
        <v>0.44600000000000001</v>
      </c>
      <c r="G16" s="178">
        <v>0.311</v>
      </c>
      <c r="H16" s="178">
        <v>0.379</v>
      </c>
      <c r="I16" s="178">
        <v>-0.122</v>
      </c>
      <c r="J16" s="178">
        <v>0.39200000000000002</v>
      </c>
      <c r="K16" s="178">
        <v>0.52600000000000002</v>
      </c>
      <c r="L16" s="178">
        <v>0.17</v>
      </c>
      <c r="M16" s="178">
        <v>1.0999999999999999E-2</v>
      </c>
      <c r="N16" s="178">
        <v>1.2E-2</v>
      </c>
      <c r="O16" s="178">
        <v>5.2999999999999999E-2</v>
      </c>
      <c r="P16" s="178">
        <v>1</v>
      </c>
      <c r="Q16" s="178"/>
      <c r="R16" s="178"/>
      <c r="S16" s="178"/>
      <c r="T16" s="179"/>
    </row>
    <row r="17" spans="2:20" x14ac:dyDescent="0.25">
      <c r="B17" s="175" t="s">
        <v>159</v>
      </c>
      <c r="C17" s="229">
        <v>1.4999999999999999E-2</v>
      </c>
      <c r="D17" s="178">
        <v>-1.0999999999999999E-2</v>
      </c>
      <c r="E17" s="178">
        <v>-0.113</v>
      </c>
      <c r="F17" s="178">
        <v>-5.0999999999999997E-2</v>
      </c>
      <c r="G17" s="178">
        <v>-0.115</v>
      </c>
      <c r="H17" s="178">
        <v>-6.8000000000000005E-2</v>
      </c>
      <c r="I17" s="178">
        <v>2.5999999999999999E-2</v>
      </c>
      <c r="J17" s="178">
        <v>0.46500000000000002</v>
      </c>
      <c r="K17" s="178">
        <v>0.16500000000000001</v>
      </c>
      <c r="L17" s="178">
        <v>0.52900000000000003</v>
      </c>
      <c r="M17" s="178">
        <v>0.41599999999999998</v>
      </c>
      <c r="N17" s="178">
        <v>0.26200000000000001</v>
      </c>
      <c r="O17" s="178">
        <v>0.54800000000000004</v>
      </c>
      <c r="P17" s="178">
        <v>0.26100000000000001</v>
      </c>
      <c r="Q17" s="178">
        <v>1</v>
      </c>
      <c r="R17" s="178"/>
      <c r="S17" s="178"/>
      <c r="T17" s="179"/>
    </row>
    <row r="18" spans="2:20" x14ac:dyDescent="0.25">
      <c r="B18" s="175" t="s">
        <v>166</v>
      </c>
      <c r="C18" s="229">
        <v>0.153</v>
      </c>
      <c r="D18" s="178">
        <v>0.20300000000000001</v>
      </c>
      <c r="E18" s="178">
        <v>0.215</v>
      </c>
      <c r="F18" s="178">
        <v>0.32900000000000001</v>
      </c>
      <c r="G18" s="178">
        <v>0.314</v>
      </c>
      <c r="H18" s="178">
        <v>0.222</v>
      </c>
      <c r="I18" s="178">
        <v>0.38100000000000001</v>
      </c>
      <c r="J18" s="178">
        <v>0.18099999999999999</v>
      </c>
      <c r="K18" s="178">
        <v>0.34399999999999997</v>
      </c>
      <c r="L18" s="178">
        <v>-6.0000000000000001E-3</v>
      </c>
      <c r="M18" s="178">
        <v>-7.0000000000000001E-3</v>
      </c>
      <c r="N18" s="178">
        <v>0.25900000000000001</v>
      </c>
      <c r="O18" s="178">
        <v>-9.7000000000000003E-2</v>
      </c>
      <c r="P18" s="178">
        <v>0.20300000000000001</v>
      </c>
      <c r="Q18" s="178">
        <v>0.115</v>
      </c>
      <c r="R18" s="178">
        <v>1</v>
      </c>
      <c r="S18" s="178"/>
      <c r="T18" s="179"/>
    </row>
    <row r="19" spans="2:20" x14ac:dyDescent="0.25">
      <c r="B19" s="175" t="s">
        <v>239</v>
      </c>
      <c r="C19" s="229">
        <v>0.30499999999999999</v>
      </c>
      <c r="D19" s="178">
        <v>0.46500000000000002</v>
      </c>
      <c r="E19" s="178">
        <v>0.26500000000000001</v>
      </c>
      <c r="F19" s="178">
        <v>0.44900000000000001</v>
      </c>
      <c r="G19" s="178">
        <v>0.27300000000000002</v>
      </c>
      <c r="H19" s="178">
        <v>0.40400000000000003</v>
      </c>
      <c r="I19" s="178">
        <v>0.105</v>
      </c>
      <c r="J19" s="178">
        <v>0.628</v>
      </c>
      <c r="K19" s="178">
        <v>0.46500000000000002</v>
      </c>
      <c r="L19" s="178">
        <v>0.443</v>
      </c>
      <c r="M19" s="178">
        <v>0.27800000000000002</v>
      </c>
      <c r="N19" s="178">
        <v>0.32500000000000001</v>
      </c>
      <c r="O19" s="178">
        <v>0.23100000000000001</v>
      </c>
      <c r="P19" s="178">
        <v>0.53500000000000003</v>
      </c>
      <c r="Q19" s="178">
        <v>0.53300000000000003</v>
      </c>
      <c r="R19" s="178">
        <v>0.26900000000000002</v>
      </c>
      <c r="S19" s="178">
        <v>1</v>
      </c>
      <c r="T19" s="179"/>
    </row>
    <row r="20" spans="2:20" ht="15.75" thickBot="1" x14ac:dyDescent="0.3">
      <c r="B20" s="175" t="s">
        <v>232</v>
      </c>
      <c r="C20" s="237">
        <v>2.4E-2</v>
      </c>
      <c r="D20" s="238">
        <v>0.115</v>
      </c>
      <c r="E20" s="238">
        <v>0.53400000000000003</v>
      </c>
      <c r="F20" s="238">
        <v>0.42599999999999999</v>
      </c>
      <c r="G20" s="238">
        <v>0.26</v>
      </c>
      <c r="H20" s="238">
        <v>-2.3E-2</v>
      </c>
      <c r="I20" s="238">
        <v>0.11799999999999999</v>
      </c>
      <c r="J20" s="238">
        <v>4.3999999999999997E-2</v>
      </c>
      <c r="K20" s="238">
        <v>0.16300000000000001</v>
      </c>
      <c r="L20" s="238">
        <v>7.4999999999999997E-2</v>
      </c>
      <c r="M20" s="238">
        <v>-0.02</v>
      </c>
      <c r="N20" s="238">
        <v>-6.0000000000000001E-3</v>
      </c>
      <c r="O20" s="238">
        <v>-7.0999999999999994E-2</v>
      </c>
      <c r="P20" s="238">
        <v>0.22900000000000001</v>
      </c>
      <c r="Q20" s="238">
        <v>0.121</v>
      </c>
      <c r="R20" s="238">
        <v>9.4E-2</v>
      </c>
      <c r="S20" s="238">
        <v>0.26800000000000002</v>
      </c>
      <c r="T20" s="239">
        <v>1</v>
      </c>
    </row>
    <row r="21" spans="2:20" ht="15.75" thickBot="1" x14ac:dyDescent="0.3">
      <c r="B21" s="240"/>
      <c r="C21" s="230" t="s">
        <v>114</v>
      </c>
      <c r="D21" s="231" t="s">
        <v>94</v>
      </c>
      <c r="E21" s="231" t="s">
        <v>92</v>
      </c>
      <c r="F21" s="231" t="s">
        <v>93</v>
      </c>
      <c r="G21" s="231" t="s">
        <v>2</v>
      </c>
      <c r="H21" s="231" t="s">
        <v>3</v>
      </c>
      <c r="I21" s="231" t="s">
        <v>4</v>
      </c>
      <c r="J21" s="231" t="s">
        <v>5</v>
      </c>
      <c r="K21" s="231" t="s">
        <v>6</v>
      </c>
      <c r="L21" s="231" t="s">
        <v>7</v>
      </c>
      <c r="M21" s="231" t="s">
        <v>8</v>
      </c>
      <c r="N21" s="231" t="s">
        <v>24</v>
      </c>
      <c r="O21" s="231" t="s">
        <v>9</v>
      </c>
      <c r="P21" s="231" t="s">
        <v>155</v>
      </c>
      <c r="Q21" s="231" t="s">
        <v>159</v>
      </c>
      <c r="R21" s="231" t="s">
        <v>166</v>
      </c>
      <c r="S21" s="231" t="s">
        <v>239</v>
      </c>
      <c r="T21" s="232" t="s">
        <v>232</v>
      </c>
    </row>
  </sheetData>
  <mergeCells count="1">
    <mergeCell ref="B2:T2"/>
  </mergeCells>
  <conditionalFormatting sqref="C3:T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/>
  </sheetViews>
  <sheetFormatPr defaultRowHeight="15" x14ac:dyDescent="0.25"/>
  <cols>
    <col min="1" max="1" width="15.28515625" bestFit="1" customWidth="1"/>
    <col min="2" max="2" width="14.28515625" bestFit="1" customWidth="1"/>
    <col min="3" max="7" width="6.140625" customWidth="1"/>
    <col min="8" max="8" width="11.28515625" customWidth="1"/>
  </cols>
  <sheetData>
    <row r="1" spans="1:2" x14ac:dyDescent="0.25">
      <c r="A1" s="53" t="s">
        <v>105</v>
      </c>
      <c r="B1" t="s">
        <v>107</v>
      </c>
    </row>
    <row r="2" spans="1:2" x14ac:dyDescent="0.25">
      <c r="A2" s="54" t="s">
        <v>68</v>
      </c>
      <c r="B2" s="20">
        <v>2.7797981371547899E-2</v>
      </c>
    </row>
    <row r="3" spans="1:2" x14ac:dyDescent="0.25">
      <c r="A3" s="54" t="s">
        <v>73</v>
      </c>
      <c r="B3" s="20">
        <v>5.3377033369155023E-2</v>
      </c>
    </row>
    <row r="4" spans="1:2" x14ac:dyDescent="0.25">
      <c r="A4" s="54" t="s">
        <v>74</v>
      </c>
      <c r="B4" s="20">
        <v>0.11914840730657769</v>
      </c>
    </row>
    <row r="5" spans="1:2" x14ac:dyDescent="0.25">
      <c r="A5" s="54" t="s">
        <v>67</v>
      </c>
      <c r="B5" s="20">
        <v>0.16064737755398301</v>
      </c>
    </row>
    <row r="6" spans="1:2" x14ac:dyDescent="0.25">
      <c r="A6" s="54" t="s">
        <v>70</v>
      </c>
      <c r="B6" s="20">
        <v>0.21223666730880889</v>
      </c>
    </row>
    <row r="7" spans="1:2" x14ac:dyDescent="0.25">
      <c r="A7" s="54" t="s">
        <v>108</v>
      </c>
      <c r="B7" s="20">
        <v>0.42679253308992748</v>
      </c>
    </row>
    <row r="8" spans="1:2" x14ac:dyDescent="0.25">
      <c r="A8" s="54" t="s">
        <v>106</v>
      </c>
      <c r="B8" s="20">
        <v>0.99999999999999989</v>
      </c>
    </row>
    <row r="20" spans="1:2" x14ac:dyDescent="0.25">
      <c r="A20" s="53" t="s">
        <v>105</v>
      </c>
      <c r="B20" t="s">
        <v>107</v>
      </c>
    </row>
    <row r="21" spans="1:2" x14ac:dyDescent="0.25">
      <c r="A21" s="54" t="s">
        <v>98</v>
      </c>
      <c r="B21" s="20">
        <v>6.4893594267352514E-2</v>
      </c>
    </row>
    <row r="22" spans="1:2" x14ac:dyDescent="0.25">
      <c r="A22" s="54" t="s">
        <v>226</v>
      </c>
      <c r="B22" s="20">
        <v>0.13956211857518899</v>
      </c>
    </row>
    <row r="23" spans="1:2" x14ac:dyDescent="0.25">
      <c r="A23" s="54" t="s">
        <v>101</v>
      </c>
      <c r="B23" s="20">
        <v>0.14576766833578259</v>
      </c>
    </row>
    <row r="24" spans="1:2" x14ac:dyDescent="0.25">
      <c r="A24" s="54" t="s">
        <v>100</v>
      </c>
      <c r="B24" s="20">
        <v>0.16820338226463</v>
      </c>
    </row>
    <row r="25" spans="1:2" x14ac:dyDescent="0.25">
      <c r="A25" s="54" t="s">
        <v>99</v>
      </c>
      <c r="B25" s="20">
        <v>0.21296918646462831</v>
      </c>
    </row>
    <row r="26" spans="1:2" x14ac:dyDescent="0.25">
      <c r="A26" s="54" t="s">
        <v>91</v>
      </c>
      <c r="B26" s="20">
        <v>0.26860405009241767</v>
      </c>
    </row>
    <row r="27" spans="1:2" x14ac:dyDescent="0.25">
      <c r="A27" s="54" t="s">
        <v>106</v>
      </c>
      <c r="B27" s="20">
        <v>1</v>
      </c>
    </row>
    <row r="39" spans="1:2" x14ac:dyDescent="0.25">
      <c r="A39" s="53" t="s">
        <v>105</v>
      </c>
      <c r="B39" t="s">
        <v>107</v>
      </c>
    </row>
    <row r="40" spans="1:2" x14ac:dyDescent="0.25">
      <c r="A40" s="54" t="s">
        <v>187</v>
      </c>
      <c r="B40" s="21">
        <v>0.41742489930716986</v>
      </c>
    </row>
    <row r="41" spans="1:2" x14ac:dyDescent="0.25">
      <c r="A41" s="54" t="s">
        <v>184</v>
      </c>
      <c r="B41" s="21">
        <v>0.26860405009241767</v>
      </c>
    </row>
    <row r="42" spans="1:2" x14ac:dyDescent="0.25">
      <c r="A42" s="54" t="s">
        <v>185</v>
      </c>
      <c r="B42" s="21">
        <v>0.16820338226463</v>
      </c>
    </row>
    <row r="43" spans="1:2" x14ac:dyDescent="0.25">
      <c r="A43" s="54" t="s">
        <v>106</v>
      </c>
      <c r="B43" s="20">
        <v>0.85423233166421753</v>
      </c>
    </row>
    <row r="48" spans="1:2" x14ac:dyDescent="0.25">
      <c r="A48" s="53" t="s">
        <v>105</v>
      </c>
      <c r="B48" t="s">
        <v>225</v>
      </c>
    </row>
    <row r="49" spans="1:2" x14ac:dyDescent="0.25">
      <c r="A49" s="54" t="s">
        <v>98</v>
      </c>
      <c r="B49" s="243">
        <v>476.94709999999998</v>
      </c>
    </row>
    <row r="50" spans="1:2" x14ac:dyDescent="0.25">
      <c r="A50" s="54" t="s">
        <v>226</v>
      </c>
      <c r="B50" s="243">
        <v>1025.7368000000001</v>
      </c>
    </row>
    <row r="51" spans="1:2" x14ac:dyDescent="0.25">
      <c r="A51" s="54" t="s">
        <v>101</v>
      </c>
      <c r="B51" s="243">
        <v>1071.3455999999999</v>
      </c>
    </row>
    <row r="52" spans="1:2" x14ac:dyDescent="0.25">
      <c r="A52" s="54" t="s">
        <v>100</v>
      </c>
      <c r="B52" s="243">
        <v>1236.2409</v>
      </c>
    </row>
    <row r="53" spans="1:2" x14ac:dyDescent="0.25">
      <c r="A53" s="54" t="s">
        <v>99</v>
      </c>
      <c r="B53" s="243">
        <v>1565.2552000000001</v>
      </c>
    </row>
    <row r="54" spans="1:2" x14ac:dyDescent="0.25">
      <c r="A54" s="54" t="s">
        <v>91</v>
      </c>
      <c r="B54" s="243">
        <v>1974.1536000000001</v>
      </c>
    </row>
    <row r="55" spans="1:2" x14ac:dyDescent="0.25">
      <c r="A55" s="54" t="s">
        <v>106</v>
      </c>
      <c r="B55" s="3">
        <v>7349.6792000000005</v>
      </c>
    </row>
  </sheetData>
  <pageMargins left="0.7" right="0.7" top="0.75" bottom="0.75" header="0.3" footer="0.3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/>
  </sheetViews>
  <sheetFormatPr defaultRowHeight="15" x14ac:dyDescent="0.25"/>
  <cols>
    <col min="2" max="2" width="12.140625" bestFit="1" customWidth="1"/>
    <col min="3" max="3" width="16.42578125" bestFit="1" customWidth="1"/>
    <col min="4" max="4" width="20.28515625" bestFit="1" customWidth="1"/>
    <col min="5" max="5" width="8.28515625" bestFit="1" customWidth="1"/>
  </cols>
  <sheetData>
    <row r="2" spans="2:8" ht="15.75" thickBot="1" x14ac:dyDescent="0.3"/>
    <row r="3" spans="2:8" ht="15.75" thickBot="1" x14ac:dyDescent="0.3">
      <c r="B3" s="1" t="s">
        <v>63</v>
      </c>
      <c r="C3" s="1" t="s">
        <v>88</v>
      </c>
      <c r="D3" s="1" t="s">
        <v>89</v>
      </c>
      <c r="E3" s="1" t="s">
        <v>28</v>
      </c>
      <c r="G3" s="161" t="s">
        <v>188</v>
      </c>
      <c r="H3" s="162"/>
    </row>
    <row r="4" spans="2:8" x14ac:dyDescent="0.25">
      <c r="B4" t="s">
        <v>0</v>
      </c>
      <c r="C4" t="s">
        <v>74</v>
      </c>
      <c r="D4" t="s">
        <v>90</v>
      </c>
      <c r="G4" s="4" t="s">
        <v>187</v>
      </c>
      <c r="H4" s="63">
        <v>1</v>
      </c>
    </row>
    <row r="5" spans="2:8" x14ac:dyDescent="0.25">
      <c r="B5" t="s">
        <v>42</v>
      </c>
      <c r="C5" t="s">
        <v>73</v>
      </c>
      <c r="D5" t="s">
        <v>100</v>
      </c>
      <c r="G5" s="4" t="s">
        <v>189</v>
      </c>
      <c r="H5" s="63">
        <v>1.5</v>
      </c>
    </row>
    <row r="6" spans="2:8" x14ac:dyDescent="0.25">
      <c r="B6" t="s">
        <v>64</v>
      </c>
      <c r="C6" t="s">
        <v>65</v>
      </c>
      <c r="D6" t="s">
        <v>101</v>
      </c>
      <c r="G6" s="4" t="s">
        <v>176</v>
      </c>
      <c r="H6" s="63">
        <v>2</v>
      </c>
    </row>
    <row r="7" spans="2:8" x14ac:dyDescent="0.25">
      <c r="C7" t="s">
        <v>69</v>
      </c>
      <c r="D7" t="s">
        <v>91</v>
      </c>
      <c r="G7" s="4" t="s">
        <v>190</v>
      </c>
      <c r="H7" s="63">
        <v>2.5</v>
      </c>
    </row>
    <row r="8" spans="2:8" x14ac:dyDescent="0.25">
      <c r="C8" t="s">
        <v>68</v>
      </c>
      <c r="D8" t="s">
        <v>98</v>
      </c>
      <c r="G8" s="4" t="s">
        <v>191</v>
      </c>
      <c r="H8" s="63">
        <v>3</v>
      </c>
    </row>
    <row r="9" spans="2:8" x14ac:dyDescent="0.25">
      <c r="C9" t="s">
        <v>67</v>
      </c>
      <c r="D9" t="s">
        <v>99</v>
      </c>
      <c r="G9" s="4" t="s">
        <v>186</v>
      </c>
      <c r="H9" s="63">
        <v>3.5</v>
      </c>
    </row>
    <row r="10" spans="2:8" x14ac:dyDescent="0.25">
      <c r="C10" t="s">
        <v>70</v>
      </c>
      <c r="D10" t="s">
        <v>226</v>
      </c>
      <c r="G10" s="4" t="s">
        <v>192</v>
      </c>
      <c r="H10" s="63">
        <v>4</v>
      </c>
    </row>
    <row r="11" spans="2:8" x14ac:dyDescent="0.25">
      <c r="C11" t="s">
        <v>66</v>
      </c>
      <c r="D11" t="s">
        <v>102</v>
      </c>
      <c r="G11" s="4" t="s">
        <v>177</v>
      </c>
      <c r="H11" s="63">
        <v>4.5</v>
      </c>
    </row>
    <row r="12" spans="2:8" x14ac:dyDescent="0.25">
      <c r="C12" t="s">
        <v>75</v>
      </c>
      <c r="G12" s="4" t="s">
        <v>193</v>
      </c>
      <c r="H12" s="63">
        <v>5</v>
      </c>
    </row>
    <row r="13" spans="2:8" x14ac:dyDescent="0.25">
      <c r="C13" t="s">
        <v>71</v>
      </c>
      <c r="G13" s="4" t="s">
        <v>194</v>
      </c>
      <c r="H13" s="63">
        <v>5.5</v>
      </c>
    </row>
    <row r="14" spans="2:8" x14ac:dyDescent="0.25">
      <c r="C14" t="s">
        <v>72</v>
      </c>
      <c r="G14" s="4" t="s">
        <v>195</v>
      </c>
      <c r="H14" s="63">
        <v>6</v>
      </c>
    </row>
    <row r="15" spans="2:8" x14ac:dyDescent="0.25">
      <c r="C15" t="s">
        <v>108</v>
      </c>
      <c r="G15" s="4" t="s">
        <v>184</v>
      </c>
      <c r="H15" s="63">
        <v>6.5</v>
      </c>
    </row>
    <row r="16" spans="2:8" x14ac:dyDescent="0.25">
      <c r="G16" s="4" t="s">
        <v>196</v>
      </c>
      <c r="H16" s="63">
        <v>7</v>
      </c>
    </row>
    <row r="17" spans="7:8" x14ac:dyDescent="0.25">
      <c r="G17" s="4" t="s">
        <v>197</v>
      </c>
      <c r="H17" s="63">
        <v>7.5</v>
      </c>
    </row>
    <row r="18" spans="7:8" x14ac:dyDescent="0.25">
      <c r="G18" s="4" t="s">
        <v>185</v>
      </c>
      <c r="H18" s="63">
        <v>8</v>
      </c>
    </row>
    <row r="19" spans="7:8" x14ac:dyDescent="0.25">
      <c r="G19" s="4" t="s">
        <v>198</v>
      </c>
      <c r="H19" s="63">
        <v>8.5</v>
      </c>
    </row>
    <row r="20" spans="7:8" x14ac:dyDescent="0.25">
      <c r="G20" s="4"/>
      <c r="H20" s="63"/>
    </row>
    <row r="21" spans="7:8" x14ac:dyDescent="0.25">
      <c r="G21" s="4" t="s">
        <v>199</v>
      </c>
      <c r="H21" s="63">
        <v>9</v>
      </c>
    </row>
    <row r="22" spans="7:8" x14ac:dyDescent="0.25">
      <c r="G22" s="4" t="s">
        <v>200</v>
      </c>
      <c r="H22" s="63">
        <v>9.5</v>
      </c>
    </row>
    <row r="23" spans="7:8" x14ac:dyDescent="0.25">
      <c r="G23" s="4" t="s">
        <v>201</v>
      </c>
      <c r="H23" s="63">
        <v>10</v>
      </c>
    </row>
    <row r="24" spans="7:8" ht="15.75" thickBot="1" x14ac:dyDescent="0.3">
      <c r="G24" s="8" t="s">
        <v>202</v>
      </c>
      <c r="H24" s="63">
        <v>10.5</v>
      </c>
    </row>
    <row r="25" spans="7:8" ht="15.75" thickBot="1" x14ac:dyDescent="0.3">
      <c r="G25" s="161"/>
      <c r="H25" s="162" t="s">
        <v>188</v>
      </c>
    </row>
    <row r="26" spans="7:8" x14ac:dyDescent="0.25">
      <c r="G26" s="4">
        <v>1</v>
      </c>
      <c r="H26" s="63" t="s">
        <v>187</v>
      </c>
    </row>
    <row r="27" spans="7:8" x14ac:dyDescent="0.25">
      <c r="G27" s="4">
        <f t="shared" ref="G27:G41" si="0">AVERAGE(H4:H5)</f>
        <v>1.25</v>
      </c>
      <c r="H27" s="63" t="s">
        <v>189</v>
      </c>
    </row>
    <row r="28" spans="7:8" x14ac:dyDescent="0.25">
      <c r="G28" s="4">
        <f t="shared" si="0"/>
        <v>1.75</v>
      </c>
      <c r="H28" s="63" t="s">
        <v>176</v>
      </c>
    </row>
    <row r="29" spans="7:8" x14ac:dyDescent="0.25">
      <c r="G29" s="4">
        <f t="shared" si="0"/>
        <v>2.25</v>
      </c>
      <c r="H29" s="63" t="s">
        <v>190</v>
      </c>
    </row>
    <row r="30" spans="7:8" x14ac:dyDescent="0.25">
      <c r="G30" s="4">
        <f t="shared" si="0"/>
        <v>2.75</v>
      </c>
      <c r="H30" s="63" t="s">
        <v>191</v>
      </c>
    </row>
    <row r="31" spans="7:8" x14ac:dyDescent="0.25">
      <c r="G31" s="4">
        <f t="shared" si="0"/>
        <v>3.25</v>
      </c>
      <c r="H31" s="63" t="s">
        <v>186</v>
      </c>
    </row>
    <row r="32" spans="7:8" x14ac:dyDescent="0.25">
      <c r="G32" s="4">
        <f t="shared" si="0"/>
        <v>3.75</v>
      </c>
      <c r="H32" s="63" t="s">
        <v>192</v>
      </c>
    </row>
    <row r="33" spans="7:8" x14ac:dyDescent="0.25">
      <c r="G33" s="4">
        <f t="shared" si="0"/>
        <v>4.25</v>
      </c>
      <c r="H33" s="63" t="s">
        <v>177</v>
      </c>
    </row>
    <row r="34" spans="7:8" x14ac:dyDescent="0.25">
      <c r="G34" s="4">
        <f t="shared" si="0"/>
        <v>4.75</v>
      </c>
      <c r="H34" s="63" t="s">
        <v>193</v>
      </c>
    </row>
    <row r="35" spans="7:8" x14ac:dyDescent="0.25">
      <c r="G35" s="4">
        <f t="shared" si="0"/>
        <v>5.25</v>
      </c>
      <c r="H35" s="63" t="s">
        <v>194</v>
      </c>
    </row>
    <row r="36" spans="7:8" x14ac:dyDescent="0.25">
      <c r="G36" s="4">
        <f t="shared" si="0"/>
        <v>5.75</v>
      </c>
      <c r="H36" s="63" t="s">
        <v>195</v>
      </c>
    </row>
    <row r="37" spans="7:8" x14ac:dyDescent="0.25">
      <c r="G37" s="4">
        <f t="shared" si="0"/>
        <v>6.25</v>
      </c>
      <c r="H37" s="63" t="s">
        <v>184</v>
      </c>
    </row>
    <row r="38" spans="7:8" x14ac:dyDescent="0.25">
      <c r="G38" s="4">
        <f t="shared" si="0"/>
        <v>6.75</v>
      </c>
      <c r="H38" s="63" t="s">
        <v>196</v>
      </c>
    </row>
    <row r="39" spans="7:8" x14ac:dyDescent="0.25">
      <c r="G39" s="4">
        <f t="shared" si="0"/>
        <v>7.25</v>
      </c>
      <c r="H39" s="63" t="s">
        <v>197</v>
      </c>
    </row>
    <row r="40" spans="7:8" x14ac:dyDescent="0.25">
      <c r="G40" s="4">
        <f t="shared" si="0"/>
        <v>7.75</v>
      </c>
      <c r="H40" s="63" t="s">
        <v>185</v>
      </c>
    </row>
    <row r="41" spans="7:8" x14ac:dyDescent="0.25">
      <c r="G41" s="4">
        <f t="shared" si="0"/>
        <v>8.25</v>
      </c>
      <c r="H41" s="63" t="s">
        <v>198</v>
      </c>
    </row>
    <row r="42" spans="7:8" x14ac:dyDescent="0.25">
      <c r="G42" s="4">
        <f>AVERAGE(H19:H21)</f>
        <v>8.75</v>
      </c>
      <c r="H42" s="63" t="s">
        <v>199</v>
      </c>
    </row>
    <row r="43" spans="7:8" x14ac:dyDescent="0.25">
      <c r="G43" s="4">
        <f>AVERAGE(H21:H22)</f>
        <v>9.25</v>
      </c>
      <c r="H43" s="63" t="s">
        <v>200</v>
      </c>
    </row>
    <row r="44" spans="7:8" x14ac:dyDescent="0.25">
      <c r="G44" s="4">
        <f>AVERAGE(H22:H23)</f>
        <v>9.75</v>
      </c>
      <c r="H44" s="63" t="s">
        <v>201</v>
      </c>
    </row>
    <row r="45" spans="7:8" ht="15.75" thickBot="1" x14ac:dyDescent="0.3">
      <c r="G45" s="4">
        <f>AVERAGE(H23:H24)</f>
        <v>10.25</v>
      </c>
      <c r="H45" s="138" t="s">
        <v>202</v>
      </c>
    </row>
    <row r="46" spans="7:8" ht="15.75" thickBot="1" x14ac:dyDescent="0.3">
      <c r="G46" s="187"/>
      <c r="H46" s="188">
        <f>SUMPRODUCT('FI Portfolio'!E19:E25,'FI Portfolio'!G19:G25)</f>
        <v>4.2378166247038367</v>
      </c>
    </row>
    <row r="47" spans="7:8" ht="15.75" thickBot="1" x14ac:dyDescent="0.3">
      <c r="G47" s="186"/>
      <c r="H47" s="138" t="str">
        <f>VLOOKUP(H46,$G$26:$H$45,2,1)</f>
        <v>A-</v>
      </c>
    </row>
  </sheetData>
  <sortState ref="C4:C14">
    <sortCondition ref="C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O18"/>
  <sheetViews>
    <sheetView workbookViewId="0"/>
  </sheetViews>
  <sheetFormatPr defaultRowHeight="15" x14ac:dyDescent="0.25"/>
  <sheetData>
    <row r="8" spans="3:15" x14ac:dyDescent="0.25">
      <c r="C8" s="29"/>
    </row>
    <row r="9" spans="3:15" x14ac:dyDescent="0.25">
      <c r="M9" t="s">
        <v>138</v>
      </c>
    </row>
    <row r="10" spans="3:15" x14ac:dyDescent="0.25">
      <c r="M10" t="s">
        <v>245</v>
      </c>
    </row>
    <row r="13" spans="3:15" x14ac:dyDescent="0.25">
      <c r="M13" t="s">
        <v>110</v>
      </c>
      <c r="O13" t="s">
        <v>138</v>
      </c>
    </row>
    <row r="14" spans="3:15" x14ac:dyDescent="0.25">
      <c r="M14" t="s">
        <v>111</v>
      </c>
      <c r="O14" t="s">
        <v>135</v>
      </c>
    </row>
    <row r="15" spans="3:15" x14ac:dyDescent="0.25">
      <c r="M15" t="s">
        <v>112</v>
      </c>
      <c r="O15" t="s">
        <v>112</v>
      </c>
    </row>
    <row r="16" spans="3:15" x14ac:dyDescent="0.25">
      <c r="M16" t="s">
        <v>113</v>
      </c>
      <c r="O16" t="s">
        <v>111</v>
      </c>
    </row>
    <row r="17" spans="13:15" x14ac:dyDescent="0.25">
      <c r="O17" t="s">
        <v>136</v>
      </c>
    </row>
    <row r="18" spans="13:15" x14ac:dyDescent="0.25">
      <c r="M18" t="s">
        <v>117</v>
      </c>
      <c r="O18" t="s">
        <v>137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workbookViewId="0"/>
  </sheetViews>
  <sheetFormatPr defaultRowHeight="15" x14ac:dyDescent="0.25"/>
  <cols>
    <col min="1" max="1" width="2.7109375" customWidth="1"/>
    <col min="2" max="2" width="3.7109375" bestFit="1" customWidth="1"/>
    <col min="3" max="3" width="21.5703125" bestFit="1" customWidth="1"/>
    <col min="5" max="5" width="15.7109375" customWidth="1"/>
    <col min="6" max="6" width="2.7109375" customWidth="1"/>
    <col min="13" max="13" width="2.7109375" customWidth="1"/>
  </cols>
  <sheetData>
    <row r="1" spans="1:33" x14ac:dyDescent="0.25">
      <c r="A1" s="100" t="s">
        <v>263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5.75" thickBot="1" x14ac:dyDescent="0.3">
      <c r="A2" s="100"/>
      <c r="B2" s="113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15.75" customHeight="1" thickBot="1" x14ac:dyDescent="0.3">
      <c r="A3" s="100"/>
      <c r="B3" s="377" t="s">
        <v>132</v>
      </c>
      <c r="C3" s="125" t="s">
        <v>11</v>
      </c>
      <c r="D3" s="71" t="s">
        <v>22</v>
      </c>
      <c r="E3" s="126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3" x14ac:dyDescent="0.25">
      <c r="A4" s="100"/>
      <c r="B4" s="378"/>
      <c r="C4" s="133" t="s">
        <v>129</v>
      </c>
      <c r="D4" s="140"/>
      <c r="E4" s="14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x14ac:dyDescent="0.25">
      <c r="A5" s="100"/>
      <c r="B5" s="378"/>
      <c r="C5" s="144" t="s">
        <v>232</v>
      </c>
      <c r="D5" s="76">
        <f>Holdings!M23</f>
        <v>2.7797981371547899E-2</v>
      </c>
      <c r="E5" s="111">
        <f>'Price Data'!AN16</f>
        <v>0.11482629261131962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x14ac:dyDescent="0.25">
      <c r="A6" s="100"/>
      <c r="B6" s="378"/>
      <c r="C6" s="144" t="s">
        <v>231</v>
      </c>
      <c r="D6" s="76">
        <f>Holdings!M24</f>
        <v>2.7986983099195509E-2</v>
      </c>
      <c r="E6" s="111">
        <f>'Price Data'!AN22</f>
        <v>7.6734539969834092E-2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x14ac:dyDescent="0.25">
      <c r="A7" s="100"/>
      <c r="B7" s="378"/>
      <c r="C7" s="144" t="s">
        <v>166</v>
      </c>
      <c r="D7" s="76">
        <f>Holdings!M25</f>
        <v>4.3861900937649023E-2</v>
      </c>
      <c r="E7" s="111">
        <f>'Price Data'!AN28</f>
        <v>6.4726324934839208E-2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x14ac:dyDescent="0.25">
      <c r="A8" s="100"/>
      <c r="B8" s="378"/>
      <c r="C8" s="144" t="s">
        <v>159</v>
      </c>
      <c r="D8" s="76">
        <f>Holdings!M26</f>
        <v>5.3377033369155023E-2</v>
      </c>
      <c r="E8" s="111">
        <f>'Price Data'!AN34</f>
        <v>-3.7870762711864334E-2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x14ac:dyDescent="0.25">
      <c r="A9" s="100"/>
      <c r="B9" s="378"/>
      <c r="C9" s="144" t="s">
        <v>155</v>
      </c>
      <c r="D9" s="76">
        <f>Holdings!M27</f>
        <v>6.1941429837342736E-2</v>
      </c>
      <c r="E9" s="111">
        <f>'Price Data'!AN40</f>
        <v>7.9225352112675979E-2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x14ac:dyDescent="0.25">
      <c r="A10" s="100"/>
      <c r="B10" s="378"/>
      <c r="C10" s="4" t="s">
        <v>114</v>
      </c>
      <c r="D10" s="76">
        <f>Holdings!M28</f>
        <v>3.3805536286061234E-2</v>
      </c>
      <c r="E10" s="111">
        <f>'Price Data'!AN46</f>
        <v>1.4960020634511175E-2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x14ac:dyDescent="0.25">
      <c r="A11" s="100"/>
      <c r="B11" s="378"/>
      <c r="C11" s="48" t="s">
        <v>92</v>
      </c>
      <c r="D11" s="76">
        <f>Holdings!M29</f>
        <v>7.8101895740510616E-2</v>
      </c>
      <c r="E11" s="111">
        <f>'Price Data'!AN52</f>
        <v>7.7853844929151345E-2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x14ac:dyDescent="0.25">
      <c r="A12" s="100"/>
      <c r="B12" s="378"/>
      <c r="C12" s="36" t="s">
        <v>93</v>
      </c>
      <c r="D12" s="76">
        <f>Holdings!M30</f>
        <v>0.42679253308992748</v>
      </c>
      <c r="E12" s="111">
        <f>'Price Data'!AN58</f>
        <v>1.869862583924195E-2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x14ac:dyDescent="0.25">
      <c r="A13" s="100"/>
      <c r="B13" s="378"/>
      <c r="C13" s="36" t="s">
        <v>2</v>
      </c>
      <c r="D13" s="76">
        <f>Holdings!M31</f>
        <v>8.2545481813472391E-2</v>
      </c>
      <c r="E13" s="111">
        <f>'Price Data'!AN64</f>
        <v>-2.0885093167701953E-2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x14ac:dyDescent="0.25">
      <c r="A14" s="100"/>
      <c r="B14" s="378"/>
      <c r="C14" s="36" t="s">
        <v>3</v>
      </c>
      <c r="D14" s="76">
        <f>Holdings!M32</f>
        <v>8.8502718086209409E-2</v>
      </c>
      <c r="E14" s="111">
        <f>'Price Data'!AN70</f>
        <v>9.924374636416522E-2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ht="15.75" thickBot="1" x14ac:dyDescent="0.3">
      <c r="A15" s="100"/>
      <c r="B15" s="378"/>
      <c r="C15" s="39" t="s">
        <v>4</v>
      </c>
      <c r="D15" s="77">
        <f>Holdings!M33</f>
        <v>7.5286506368928668E-2</v>
      </c>
      <c r="E15" s="112">
        <f>'Price Data'!AN76</f>
        <v>7.3554890533942263E-2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15.75" thickBot="1" x14ac:dyDescent="0.3">
      <c r="A16" s="100"/>
      <c r="B16" s="379"/>
      <c r="C16" s="50" t="s">
        <v>132</v>
      </c>
      <c r="D16" s="77">
        <f>SUM(D4:D15)</f>
        <v>0.99999999999999989</v>
      </c>
      <c r="E16" s="77">
        <f>SUMPRODUCT(D4:D15,E4:E15)</f>
        <v>3.8228189942797974E-2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x14ac:dyDescent="0.25">
      <c r="A17" s="100"/>
      <c r="B17" s="110"/>
      <c r="C17" s="11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ht="15.75" thickBot="1" x14ac:dyDescent="0.3">
      <c r="A18" s="100"/>
      <c r="B18" s="113"/>
      <c r="C18" s="11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1:33" ht="15.75" thickBot="1" x14ac:dyDescent="0.3">
      <c r="A19" s="100"/>
      <c r="B19" s="366" t="s">
        <v>131</v>
      </c>
      <c r="C19" s="30" t="s">
        <v>11</v>
      </c>
      <c r="D19" s="71" t="s">
        <v>22</v>
      </c>
      <c r="E19" s="71" t="s">
        <v>124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x14ac:dyDescent="0.25">
      <c r="A20" s="100"/>
      <c r="B20" s="367"/>
      <c r="C20" s="133" t="s">
        <v>154</v>
      </c>
      <c r="D20" s="140"/>
      <c r="E20" s="14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x14ac:dyDescent="0.25">
      <c r="A21" s="100"/>
      <c r="B21" s="368"/>
      <c r="C21" s="48" t="s">
        <v>5</v>
      </c>
      <c r="D21" s="76">
        <f>Holdings!M37</f>
        <v>0.26860405009241767</v>
      </c>
      <c r="E21" s="83">
        <f>'Price Data'!AN91</f>
        <v>-2.9295532646048079E-2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x14ac:dyDescent="0.25">
      <c r="A22" s="100"/>
      <c r="B22" s="368"/>
      <c r="C22" s="48" t="s">
        <v>6</v>
      </c>
      <c r="D22" s="76">
        <f>Holdings!M38</f>
        <v>0.16820338226463</v>
      </c>
      <c r="E22" s="83">
        <f>'Price Data'!AN97</f>
        <v>-6.6865124799633975E-3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x14ac:dyDescent="0.25">
      <c r="A23" s="100"/>
      <c r="B23" s="368"/>
      <c r="C23" s="36" t="s">
        <v>7</v>
      </c>
      <c r="D23" s="76">
        <f>Holdings!M39</f>
        <v>0.14576766833578259</v>
      </c>
      <c r="E23" s="83">
        <f>'Price Data'!AN103</f>
        <v>-2.2760123895835826E-2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x14ac:dyDescent="0.25">
      <c r="A24" s="100"/>
      <c r="B24" s="368"/>
      <c r="C24" s="36" t="s">
        <v>8</v>
      </c>
      <c r="D24" s="76">
        <f>Holdings!M40</f>
        <v>0.13956211857518899</v>
      </c>
      <c r="E24" s="83">
        <f>'Price Data'!AN109</f>
        <v>-1.2536671230197501E-2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x14ac:dyDescent="0.25">
      <c r="A25" s="100"/>
      <c r="B25" s="368"/>
      <c r="C25" s="36" t="s">
        <v>24</v>
      </c>
      <c r="D25" s="76">
        <f>Holdings!M41</f>
        <v>0.21296918646462831</v>
      </c>
      <c r="E25" s="83">
        <f>'Price Data'!AN115</f>
        <v>-4.1050903119867763E-3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5.75" thickBot="1" x14ac:dyDescent="0.3">
      <c r="A26" s="100"/>
      <c r="B26" s="368"/>
      <c r="C26" s="39" t="s">
        <v>9</v>
      </c>
      <c r="D26" s="77">
        <f>Holdings!M42</f>
        <v>6.4893594267352514E-2</v>
      </c>
      <c r="E26" s="84">
        <f>'Price Data'!AN121</f>
        <v>-2.7770385858201834E-2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ht="15.75" thickBot="1" x14ac:dyDescent="0.3">
      <c r="A27" s="100"/>
      <c r="B27" s="369"/>
      <c r="C27" s="50" t="s">
        <v>131</v>
      </c>
      <c r="D27" s="77">
        <f>SUM(D20:D26)</f>
        <v>1</v>
      </c>
      <c r="E27" s="80">
        <f>SUMPRODUCT(D20:D26,E20:E26)</f>
        <v>-1.6737305217761782E-2</v>
      </c>
      <c r="F27" s="10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ht="15.75" thickBot="1" x14ac:dyDescent="0.3">
      <c r="A31" s="100"/>
      <c r="B31" s="113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x14ac:dyDescent="0.25">
      <c r="A32" s="100"/>
      <c r="B32" s="373" t="s">
        <v>133</v>
      </c>
      <c r="C32" s="74" t="s">
        <v>0</v>
      </c>
      <c r="D32" s="75">
        <f>Holdings!D32</f>
        <v>0.7684343389224495</v>
      </c>
      <c r="E32" s="78">
        <f>E16</f>
        <v>3.8228189942797974E-2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x14ac:dyDescent="0.25">
      <c r="A33" s="100"/>
      <c r="B33" s="374"/>
      <c r="C33" s="48" t="s">
        <v>1</v>
      </c>
      <c r="D33" s="76">
        <f>Holdings!D38</f>
        <v>0.23104626150058441</v>
      </c>
      <c r="E33" s="79">
        <f>E27</f>
        <v>-1.6737305217761782E-2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5.75" thickBot="1" x14ac:dyDescent="0.3">
      <c r="A34" s="100"/>
      <c r="B34" s="375"/>
      <c r="C34" s="82" t="s">
        <v>60</v>
      </c>
      <c r="D34" s="77">
        <f>Holdings!D46</f>
        <v>5.1939957696607163E-4</v>
      </c>
      <c r="E34" s="81">
        <v>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15.75" thickBot="1" x14ac:dyDescent="0.3">
      <c r="A35" s="100"/>
      <c r="B35" s="376"/>
      <c r="C35" s="50" t="s">
        <v>134</v>
      </c>
      <c r="D35" s="73">
        <f>SUM(D32:D34)</f>
        <v>1</v>
      </c>
      <c r="E35" s="80">
        <f>SUMPRODUCT(D32:D34,E32:E34)</f>
        <v>2.5508762068737711E-2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15.75" thickBot="1" x14ac:dyDescent="0.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1:33" ht="15" customHeight="1" thickBot="1" x14ac:dyDescent="0.3">
      <c r="A37" s="100"/>
      <c r="B37" s="370" t="s">
        <v>130</v>
      </c>
      <c r="C37" s="30" t="s">
        <v>11</v>
      </c>
      <c r="D37" s="71" t="s">
        <v>22</v>
      </c>
      <c r="E37" s="71" t="s">
        <v>124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1:33" x14ac:dyDescent="0.25">
      <c r="A38" s="100"/>
      <c r="B38" s="371"/>
      <c r="C38" s="12" t="s">
        <v>143</v>
      </c>
      <c r="D38" s="72">
        <v>0.5</v>
      </c>
      <c r="E38" s="78">
        <f>'Price Data'!AN136</f>
        <v>1.8752400118608306E-2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x14ac:dyDescent="0.25">
      <c r="A39" s="100"/>
      <c r="B39" s="371"/>
      <c r="C39" s="4" t="s">
        <v>144</v>
      </c>
      <c r="D39" s="118">
        <v>0.2</v>
      </c>
      <c r="E39" s="79">
        <f>'Price Data'!AN142</f>
        <v>1.9827603364945816E-2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x14ac:dyDescent="0.25">
      <c r="A40" s="100"/>
      <c r="B40" s="371"/>
      <c r="C40" s="4" t="s">
        <v>145</v>
      </c>
      <c r="D40" s="119" t="s">
        <v>18</v>
      </c>
      <c r="E40" s="79">
        <f>(D38/(D38+D39))*E38+(D39/(D38+D39))*E39</f>
        <v>1.9059601046133311E-2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ht="15.75" thickBot="1" x14ac:dyDescent="0.3">
      <c r="A41" s="100"/>
      <c r="B41" s="371"/>
      <c r="C41" s="8" t="s">
        <v>146</v>
      </c>
      <c r="D41" s="73">
        <v>0.3</v>
      </c>
      <c r="E41" s="80">
        <f>'Price Data'!AN148</f>
        <v>-1.8431937583313792E-2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ht="15.75" thickBot="1" x14ac:dyDescent="0.3">
      <c r="A42" s="100"/>
      <c r="B42" s="372"/>
      <c r="C42" s="8" t="s">
        <v>130</v>
      </c>
      <c r="D42" s="73">
        <f>SUM(D38:D41)</f>
        <v>1</v>
      </c>
      <c r="E42" s="80">
        <f>SUMPRODUCT(D38:D41,E38:E41)</f>
        <v>7.8121394572991804E-3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ht="15.75" thickBot="1" x14ac:dyDescent="0.3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ht="15.75" thickBot="1" x14ac:dyDescent="0.3">
      <c r="A44" s="100"/>
      <c r="B44" s="117" t="s">
        <v>169</v>
      </c>
      <c r="C44" s="115"/>
      <c r="D44" s="116"/>
      <c r="E44" s="114">
        <f>E35-E42</f>
        <v>1.769662261143853E-2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x14ac:dyDescent="0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1:33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1:33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</row>
    <row r="53" spans="1:33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1:33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</sheetData>
  <mergeCells count="4">
    <mergeCell ref="B19:B27"/>
    <mergeCell ref="B37:B42"/>
    <mergeCell ref="B32:B35"/>
    <mergeCell ref="B3:B16"/>
  </mergeCells>
  <conditionalFormatting sqref="E21:E2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{C86944D2-A81F-4DD1-8D10-67D3CEB156C8}</x14:id>
        </ext>
      </extLst>
    </cfRule>
  </conditionalFormatting>
  <conditionalFormatting sqref="D21:D26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{4F048F76-BCBC-488D-B4A8-7051E6EC1D21}</x14:id>
        </ext>
      </extLst>
    </cfRule>
  </conditionalFormatting>
  <conditionalFormatting sqref="D4:D1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{82DC9DCA-2EFA-45D8-9861-B29EE850244B}</x14:id>
        </ext>
      </extLst>
    </cfRule>
  </conditionalFormatting>
  <conditionalFormatting sqref="E5:E15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{2C2DEFC0-95E6-4358-9436-89BF3778CF1B}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944D2-A81F-4DD1-8D10-67D3CEB156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E21:E26</xm:sqref>
        </x14:conditionalFormatting>
        <x14:conditionalFormatting xmlns:xm="http://schemas.microsoft.com/office/excel/2006/main">
          <x14:cfRule type="dataBar" id="{4F048F76-BCBC-488D-B4A8-7051E6EC1D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D21:D26</xm:sqref>
        </x14:conditionalFormatting>
        <x14:conditionalFormatting xmlns:xm="http://schemas.microsoft.com/office/excel/2006/main">
          <x14:cfRule type="dataBar" id="{82DC9DCA-2EFA-45D8-9861-B29EE85024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D4:D15</xm:sqref>
        </x14:conditionalFormatting>
        <x14:conditionalFormatting xmlns:xm="http://schemas.microsoft.com/office/excel/2006/main">
          <x14:cfRule type="dataBar" id="{2C2DEFC0-95E6-4358-9436-89BF3778C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workbookViewId="0"/>
  </sheetViews>
  <sheetFormatPr defaultRowHeight="15" x14ac:dyDescent="0.25"/>
  <cols>
    <col min="1" max="1" width="2.7109375" customWidth="1"/>
    <col min="2" max="2" width="3.7109375" bestFit="1" customWidth="1"/>
    <col min="3" max="3" width="21.5703125" bestFit="1" customWidth="1"/>
    <col min="5" max="5" width="15.7109375" customWidth="1"/>
    <col min="6" max="6" width="2.7109375" customWidth="1"/>
    <col min="13" max="13" width="2.7109375" customWidth="1"/>
  </cols>
  <sheetData>
    <row r="1" spans="1:33" x14ac:dyDescent="0.25">
      <c r="A1" s="10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5.75" thickBot="1" x14ac:dyDescent="0.3">
      <c r="A2" s="100"/>
      <c r="B2" s="113"/>
      <c r="C2" s="100"/>
      <c r="D2" s="100"/>
      <c r="E2" s="10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15.75" thickBot="1" x14ac:dyDescent="0.3">
      <c r="A3" s="100"/>
      <c r="B3" s="377" t="s">
        <v>132</v>
      </c>
      <c r="C3" s="125" t="s">
        <v>11</v>
      </c>
      <c r="D3" s="71" t="s">
        <v>22</v>
      </c>
      <c r="E3" s="126" t="s">
        <v>139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3" x14ac:dyDescent="0.25">
      <c r="A4" s="100"/>
      <c r="B4" s="378"/>
      <c r="C4" s="133" t="s">
        <v>154</v>
      </c>
      <c r="D4" s="140"/>
      <c r="E4" s="14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x14ac:dyDescent="0.25">
      <c r="A5" s="100"/>
      <c r="B5" s="378"/>
      <c r="C5" s="144" t="s">
        <v>232</v>
      </c>
      <c r="D5" s="76">
        <f>Holdings!M23</f>
        <v>2.7797981371547899E-2</v>
      </c>
      <c r="E5" s="111">
        <f>'Price Data'!AN17</f>
        <v>-1.4646171693735369E-2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x14ac:dyDescent="0.25">
      <c r="A6" s="100"/>
      <c r="B6" s="378"/>
      <c r="C6" s="144" t="s">
        <v>231</v>
      </c>
      <c r="D6" s="76">
        <f>Holdings!M24</f>
        <v>2.7986983099195509E-2</v>
      </c>
      <c r="E6" s="111">
        <f>'Price Data'!AN23</f>
        <v>3.7797564964564753E-2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x14ac:dyDescent="0.25">
      <c r="A7" s="100"/>
      <c r="B7" s="378"/>
      <c r="C7" s="144" t="s">
        <v>166</v>
      </c>
      <c r="D7" s="76">
        <f>Holdings!M25</f>
        <v>4.3861900937649023E-2</v>
      </c>
      <c r="E7" s="111">
        <f>'Price Data'!AN29</f>
        <v>-1.3960546282245781E-2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x14ac:dyDescent="0.25">
      <c r="A8" s="100"/>
      <c r="B8" s="378"/>
      <c r="C8" s="144" t="s">
        <v>159</v>
      </c>
      <c r="D8" s="76">
        <f>Holdings!M26</f>
        <v>5.3377033369155023E-2</v>
      </c>
      <c r="E8" s="111">
        <f>'Price Data'!AN35</f>
        <v>-9.0681248575984544E-3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x14ac:dyDescent="0.25">
      <c r="A9" s="100"/>
      <c r="B9" s="378"/>
      <c r="C9" s="144" t="s">
        <v>155</v>
      </c>
      <c r="D9" s="76">
        <f>Holdings!M27</f>
        <v>6.1941429837342736E-2</v>
      </c>
      <c r="E9" s="111">
        <f>'Price Data'!AN41</f>
        <v>1.6843179788184167E-2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x14ac:dyDescent="0.25">
      <c r="A10" s="100"/>
      <c r="B10" s="380"/>
      <c r="C10" s="4" t="s">
        <v>114</v>
      </c>
      <c r="D10" s="76">
        <f>Holdings!M28</f>
        <v>3.3805536286061234E-2</v>
      </c>
      <c r="E10" s="111">
        <f>'Price Data'!AN47</f>
        <v>8.9743589743589494E-3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x14ac:dyDescent="0.25">
      <c r="A11" s="100"/>
      <c r="B11" s="380"/>
      <c r="C11" s="48" t="s">
        <v>92</v>
      </c>
      <c r="D11" s="76">
        <f>Holdings!M29</f>
        <v>7.8101895740510616E-2</v>
      </c>
      <c r="E11" s="111">
        <f>'Price Data'!AN53</f>
        <v>1.6274596833850375E-3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x14ac:dyDescent="0.25">
      <c r="A12" s="100"/>
      <c r="B12" s="380"/>
      <c r="C12" s="36" t="s">
        <v>93</v>
      </c>
      <c r="D12" s="76">
        <f>Holdings!M30</f>
        <v>0.42679253308992748</v>
      </c>
      <c r="E12" s="111">
        <f>'Price Data'!AN59</f>
        <v>5.5122011643749923E-3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x14ac:dyDescent="0.25">
      <c r="A13" s="100"/>
      <c r="B13" s="380"/>
      <c r="C13" s="36" t="s">
        <v>2</v>
      </c>
      <c r="D13" s="76">
        <f>Holdings!M31</f>
        <v>8.2545481813472391E-2</v>
      </c>
      <c r="E13" s="111">
        <f>'Price Data'!AN65</f>
        <v>3.2884229493427251E-2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x14ac:dyDescent="0.25">
      <c r="A14" s="100"/>
      <c r="B14" s="380"/>
      <c r="C14" s="36" t="s">
        <v>3</v>
      </c>
      <c r="D14" s="76">
        <f>Holdings!M32</f>
        <v>8.8502718086209409E-2</v>
      </c>
      <c r="E14" s="111">
        <f>'Price Data'!AN71</f>
        <v>2.2391304347826112E-2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ht="15.75" thickBot="1" x14ac:dyDescent="0.3">
      <c r="A15" s="100"/>
      <c r="B15" s="380"/>
      <c r="C15" s="39" t="s">
        <v>4</v>
      </c>
      <c r="D15" s="77">
        <f>Holdings!M33</f>
        <v>7.5286506368928668E-2</v>
      </c>
      <c r="E15" s="112">
        <f>'Price Data'!AN77</f>
        <v>-2.0497803806735077E-3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15.75" thickBot="1" x14ac:dyDescent="0.3">
      <c r="A16" s="100"/>
      <c r="B16" s="381"/>
      <c r="C16" s="50" t="s">
        <v>132</v>
      </c>
      <c r="D16" s="77">
        <f>SUM(D4:D15)</f>
        <v>0.99999999999999989</v>
      </c>
      <c r="E16" s="80">
        <f>SUMPRODUCT(D4:D15,E4:E15)</f>
        <v>7.9225028043513473E-3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x14ac:dyDescent="0.25">
      <c r="A17" s="100"/>
      <c r="B17" s="110"/>
      <c r="C17" s="11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ht="15.75" thickBot="1" x14ac:dyDescent="0.3">
      <c r="A18" s="100"/>
      <c r="B18" s="113"/>
      <c r="C18" s="11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1:33" ht="15.75" thickBot="1" x14ac:dyDescent="0.3">
      <c r="A19" s="100"/>
      <c r="B19" s="366" t="s">
        <v>131</v>
      </c>
      <c r="C19" s="125" t="s">
        <v>11</v>
      </c>
      <c r="D19" s="71" t="s">
        <v>22</v>
      </c>
      <c r="E19" s="126" t="s">
        <v>139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x14ac:dyDescent="0.25">
      <c r="A20" s="100"/>
      <c r="B20" s="367"/>
      <c r="C20" s="133" t="s">
        <v>154</v>
      </c>
      <c r="D20" s="140"/>
      <c r="E20" s="14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x14ac:dyDescent="0.25">
      <c r="A21" s="100"/>
      <c r="B21" s="368"/>
      <c r="C21" s="48" t="s">
        <v>5</v>
      </c>
      <c r="D21" s="76">
        <f>Holdings!M37</f>
        <v>0.26860405009241767</v>
      </c>
      <c r="E21" s="83">
        <f>'Price Data'!AN92</f>
        <v>-1.5064244572440186E-3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x14ac:dyDescent="0.25">
      <c r="A22" s="100"/>
      <c r="B22" s="368"/>
      <c r="C22" s="48" t="s">
        <v>6</v>
      </c>
      <c r="D22" s="76">
        <f>Holdings!M38</f>
        <v>0.16820338226463</v>
      </c>
      <c r="E22" s="83">
        <f>'Price Data'!AN98</f>
        <v>-6.9404279930598345E-4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x14ac:dyDescent="0.25">
      <c r="A23" s="100"/>
      <c r="B23" s="368"/>
      <c r="C23" s="36" t="s">
        <v>7</v>
      </c>
      <c r="D23" s="76">
        <f>Holdings!M39</f>
        <v>0.14576766833578259</v>
      </c>
      <c r="E23" s="83">
        <f>'Price Data'!AN104</f>
        <v>-8.2323885687413134E-4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x14ac:dyDescent="0.25">
      <c r="A24" s="100"/>
      <c r="B24" s="368"/>
      <c r="C24" s="36" t="s">
        <v>8</v>
      </c>
      <c r="D24" s="76">
        <f>Holdings!M40</f>
        <v>0.13956211857518899</v>
      </c>
      <c r="E24" s="83">
        <f>'Price Data'!AN110</f>
        <v>-3.968253968253179E-4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x14ac:dyDescent="0.25">
      <c r="A25" s="100"/>
      <c r="B25" s="368"/>
      <c r="C25" s="36" t="s">
        <v>24</v>
      </c>
      <c r="D25" s="76">
        <f>Holdings!M41</f>
        <v>0.21296918646462831</v>
      </c>
      <c r="E25" s="83">
        <f>'Price Data'!AN116</f>
        <v>1.6515276630884683E-3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5.75" thickBot="1" x14ac:dyDescent="0.3">
      <c r="A26" s="100"/>
      <c r="B26" s="368"/>
      <c r="C26" s="39" t="s">
        <v>9</v>
      </c>
      <c r="D26" s="77">
        <f>Holdings!M42</f>
        <v>6.4893594267352514E-2</v>
      </c>
      <c r="E26" s="84">
        <f>'Price Data'!AN122</f>
        <v>1.1763552592882103E-3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ht="15.75" thickBot="1" x14ac:dyDescent="0.3">
      <c r="A27" s="100"/>
      <c r="B27" s="369"/>
      <c r="C27" s="50" t="s">
        <v>131</v>
      </c>
      <c r="D27" s="77">
        <f>SUM(D20:D26)</f>
        <v>1</v>
      </c>
      <c r="E27" s="80">
        <f>SUMPRODUCT(D20:D26,E20:E26)</f>
        <v>-2.68693034646737E-4</v>
      </c>
      <c r="F27" s="10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ht="15.75" thickBot="1" x14ac:dyDescent="0.3">
      <c r="A31" s="100"/>
      <c r="B31" s="113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x14ac:dyDescent="0.25">
      <c r="A32" s="100"/>
      <c r="B32" s="373" t="s">
        <v>133</v>
      </c>
      <c r="C32" s="74" t="s">
        <v>0</v>
      </c>
      <c r="D32" s="75">
        <f>Holdings!D32</f>
        <v>0.7684343389224495</v>
      </c>
      <c r="E32" s="78">
        <f>E16</f>
        <v>7.9225028043513473E-3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x14ac:dyDescent="0.25">
      <c r="A33" s="100"/>
      <c r="B33" s="374"/>
      <c r="C33" s="48" t="s">
        <v>1</v>
      </c>
      <c r="D33" s="76">
        <f>Holdings!D38</f>
        <v>0.23104626150058441</v>
      </c>
      <c r="E33" s="79">
        <f>E27</f>
        <v>-2.68693034646737E-4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5.75" thickBot="1" x14ac:dyDescent="0.3">
      <c r="A34" s="100"/>
      <c r="B34" s="375"/>
      <c r="C34" s="82" t="s">
        <v>60</v>
      </c>
      <c r="D34" s="77">
        <f>Holdings!D46</f>
        <v>5.1939957696607163E-4</v>
      </c>
      <c r="E34" s="81">
        <v>0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15.75" thickBot="1" x14ac:dyDescent="0.3">
      <c r="A35" s="100"/>
      <c r="B35" s="376"/>
      <c r="C35" s="50" t="s">
        <v>134</v>
      </c>
      <c r="D35" s="73">
        <f>SUM(D32:D34)</f>
        <v>1</v>
      </c>
      <c r="E35" s="80">
        <f>SUMPRODUCT(D32:D34,E32:E34)</f>
        <v>6.0258426839266037E-3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15.75" thickBot="1" x14ac:dyDescent="0.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1:33" ht="15" customHeight="1" thickBot="1" x14ac:dyDescent="0.3">
      <c r="A37" s="100"/>
      <c r="B37" s="370" t="s">
        <v>130</v>
      </c>
      <c r="C37" s="30" t="s">
        <v>11</v>
      </c>
      <c r="D37" s="71" t="s">
        <v>22</v>
      </c>
      <c r="E37" s="126" t="s">
        <v>139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1:33" x14ac:dyDescent="0.25">
      <c r="A38" s="100"/>
      <c r="B38" s="371"/>
      <c r="C38" s="12" t="s">
        <v>143</v>
      </c>
      <c r="D38" s="72">
        <v>0.5</v>
      </c>
      <c r="E38" s="78">
        <f>'Price Data'!AN137</f>
        <v>5.2913168272485066E-3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x14ac:dyDescent="0.25">
      <c r="A39" s="100"/>
      <c r="B39" s="371"/>
      <c r="C39" s="4" t="s">
        <v>144</v>
      </c>
      <c r="D39" s="118">
        <v>0.2</v>
      </c>
      <c r="E39" s="79">
        <f>'Price Data'!AN143</f>
        <v>1.7579045645043567E-3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x14ac:dyDescent="0.25">
      <c r="A40" s="100"/>
      <c r="B40" s="371"/>
      <c r="C40" s="4" t="s">
        <v>145</v>
      </c>
      <c r="D40" s="119" t="s">
        <v>18</v>
      </c>
      <c r="E40" s="79">
        <f>(D38/(D38+D39))*E38+(D39/(D38+D39))*E39</f>
        <v>4.2817704664644633E-3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ht="15.75" thickBot="1" x14ac:dyDescent="0.3">
      <c r="A41" s="100"/>
      <c r="B41" s="371"/>
      <c r="C41" s="8" t="s">
        <v>146</v>
      </c>
      <c r="D41" s="73">
        <v>0.3</v>
      </c>
      <c r="E41" s="80">
        <f>'Price Data'!AN149</f>
        <v>-4.4933498422407593E-5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ht="15.75" thickBot="1" x14ac:dyDescent="0.3">
      <c r="A42" s="100"/>
      <c r="B42" s="372"/>
      <c r="C42" s="8" t="s">
        <v>130</v>
      </c>
      <c r="D42" s="73">
        <f>SUM(D38:D41)</f>
        <v>1</v>
      </c>
      <c r="E42" s="80">
        <f>SUMPRODUCT(D38:D41,E38:E41)</f>
        <v>2.9837592769984024E-3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ht="15.75" thickBot="1" x14ac:dyDescent="0.3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ht="15.75" thickBot="1" x14ac:dyDescent="0.3">
      <c r="A44" s="100"/>
      <c r="B44" s="117" t="s">
        <v>147</v>
      </c>
      <c r="C44" s="115"/>
      <c r="D44" s="116"/>
      <c r="E44" s="114">
        <f>E35-E42</f>
        <v>3.0420834069282013E-3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x14ac:dyDescent="0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1:33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1:33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</row>
    <row r="53" spans="1:33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1:33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</sheetData>
  <mergeCells count="4">
    <mergeCell ref="B3:B16"/>
    <mergeCell ref="B19:B27"/>
    <mergeCell ref="B32:B35"/>
    <mergeCell ref="B37:B42"/>
  </mergeCells>
  <conditionalFormatting sqref="D21:D2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{D55C30A2-C8DB-4C4D-9133-AE61E5E97454}</x14:id>
        </ext>
      </extLst>
    </cfRule>
  </conditionalFormatting>
  <conditionalFormatting sqref="D5:D15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{1DF35243-B73D-4AA6-B538-D1B6AE6DC59C}</x14:id>
        </ext>
      </extLst>
    </cfRule>
  </conditionalFormatting>
  <conditionalFormatting sqref="E5:E1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{57DFAF2C-4BF7-48FD-A057-059D3DBFC6B9}</x14:id>
        </ext>
      </extLst>
    </cfRule>
  </conditionalFormatting>
  <conditionalFormatting sqref="E21:E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{C2B0A27A-3CFE-4807-817B-0BD944B0C419}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5C30A2-C8DB-4C4D-9133-AE61E5E974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D21:D26</xm:sqref>
        </x14:conditionalFormatting>
        <x14:conditionalFormatting xmlns:xm="http://schemas.microsoft.com/office/excel/2006/main">
          <x14:cfRule type="dataBar" id="{1DF35243-B73D-4AA6-B538-D1B6AE6DC5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D5:D15</xm:sqref>
        </x14:conditionalFormatting>
        <x14:conditionalFormatting xmlns:xm="http://schemas.microsoft.com/office/excel/2006/main">
          <x14:cfRule type="dataBar" id="{57DFAF2C-4BF7-48FD-A057-059D3DBFC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E5:E15</xm:sqref>
        </x14:conditionalFormatting>
        <x14:conditionalFormatting xmlns:xm="http://schemas.microsoft.com/office/excel/2006/main">
          <x14:cfRule type="dataBar" id="{C2B0A27A-3CFE-4807-817B-0BD944B0C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7"/>
  <sheetViews>
    <sheetView tabSelected="1" workbookViewId="0"/>
  </sheetViews>
  <sheetFormatPr defaultColWidth="9.140625" defaultRowHeight="15" x14ac:dyDescent="0.25"/>
  <cols>
    <col min="1" max="2" width="2.7109375" style="29" customWidth="1"/>
    <col min="3" max="3" width="14.7109375" style="29" customWidth="1"/>
    <col min="4" max="4" width="11.5703125" style="29" bestFit="1" customWidth="1"/>
    <col min="5" max="5" width="2.7109375" style="29" customWidth="1"/>
    <col min="6" max="6" width="3.7109375" style="29" bestFit="1" customWidth="1"/>
    <col min="7" max="7" width="12.85546875" style="29" bestFit="1" customWidth="1"/>
    <col min="8" max="8" width="15.7109375" style="29" customWidth="1"/>
    <col min="9" max="9" width="16.42578125" style="29" bestFit="1" customWidth="1"/>
    <col min="10" max="10" width="14" style="29" bestFit="1" customWidth="1"/>
    <col min="11" max="11" width="13.140625" style="29" bestFit="1" customWidth="1"/>
    <col min="12" max="12" width="15.85546875" style="29" bestFit="1" customWidth="1"/>
    <col min="13" max="13" width="10.85546875" style="29" bestFit="1" customWidth="1"/>
    <col min="14" max="14" width="10.42578125" style="29" bestFit="1" customWidth="1"/>
    <col min="15" max="15" width="17" style="29" bestFit="1" customWidth="1"/>
    <col min="16" max="16" width="25" style="29" bestFit="1" customWidth="1"/>
    <col min="17" max="17" width="15.42578125" style="29" bestFit="1" customWidth="1"/>
    <col min="18" max="18" width="9.140625" style="29"/>
    <col min="19" max="19" width="11.85546875" style="29" bestFit="1" customWidth="1"/>
    <col min="20" max="21" width="2.7109375" style="29" customWidth="1"/>
    <col min="22" max="16384" width="9.140625" style="29"/>
  </cols>
  <sheetData>
    <row r="1" spans="1:27" ht="15.75" thickBot="1" x14ac:dyDescent="0.3">
      <c r="A1" s="246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19.5" x14ac:dyDescent="0.3">
      <c r="A2" s="202"/>
      <c r="B2" s="387" t="s">
        <v>97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9"/>
      <c r="U2" s="202"/>
      <c r="V2" s="202"/>
      <c r="W2" s="202"/>
      <c r="X2" s="202"/>
      <c r="Y2" s="202"/>
      <c r="Z2" s="202"/>
      <c r="AA2" s="202"/>
    </row>
    <row r="3" spans="1:27" x14ac:dyDescent="0.25">
      <c r="A3" s="202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  <c r="S3" s="209"/>
      <c r="T3" s="210"/>
      <c r="U3" s="202"/>
      <c r="V3" s="202"/>
      <c r="W3" s="202"/>
      <c r="X3" s="202"/>
      <c r="Y3" s="202"/>
      <c r="Z3" s="202"/>
      <c r="AA3" s="202"/>
    </row>
    <row r="4" spans="1:27" x14ac:dyDescent="0.25">
      <c r="A4" s="202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209"/>
      <c r="T4" s="210"/>
      <c r="U4" s="202"/>
      <c r="V4" s="202"/>
      <c r="W4" s="202"/>
      <c r="X4" s="202"/>
      <c r="Y4" s="202"/>
      <c r="Z4" s="202"/>
      <c r="AA4" s="202"/>
    </row>
    <row r="5" spans="1:27" x14ac:dyDescent="0.25">
      <c r="A5" s="202"/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9"/>
      <c r="S5" s="209"/>
      <c r="T5" s="210"/>
      <c r="U5" s="202"/>
      <c r="V5" s="202"/>
      <c r="W5" s="202"/>
      <c r="X5" s="202"/>
      <c r="Y5" s="202"/>
      <c r="Z5" s="202"/>
      <c r="AA5" s="202"/>
    </row>
    <row r="6" spans="1:27" x14ac:dyDescent="0.25">
      <c r="A6" s="202"/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  <c r="S6" s="209"/>
      <c r="T6" s="210"/>
      <c r="U6" s="202"/>
      <c r="V6" s="202"/>
      <c r="W6" s="202"/>
      <c r="X6" s="202"/>
      <c r="Y6" s="202"/>
      <c r="Z6" s="202"/>
      <c r="AA6" s="202"/>
    </row>
    <row r="7" spans="1:27" x14ac:dyDescent="0.25">
      <c r="A7" s="202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09"/>
      <c r="T7" s="210"/>
      <c r="U7" s="202"/>
      <c r="V7" s="202"/>
      <c r="W7" s="202"/>
      <c r="X7" s="202"/>
      <c r="Y7" s="202"/>
      <c r="Z7" s="202"/>
      <c r="AA7" s="202"/>
    </row>
    <row r="8" spans="1:27" x14ac:dyDescent="0.25">
      <c r="A8" s="202"/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9"/>
      <c r="S8" s="209"/>
      <c r="T8" s="210"/>
      <c r="U8" s="202"/>
      <c r="V8" s="202"/>
      <c r="W8" s="202"/>
      <c r="X8" s="202"/>
      <c r="Y8" s="202"/>
      <c r="Z8" s="202"/>
      <c r="AA8" s="202"/>
    </row>
    <row r="9" spans="1:27" x14ac:dyDescent="0.25">
      <c r="A9" s="202"/>
      <c r="B9" s="207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/>
      <c r="S9" s="209"/>
      <c r="T9" s="210"/>
      <c r="U9" s="202"/>
      <c r="V9" s="202"/>
      <c r="W9" s="202"/>
      <c r="X9" s="202"/>
      <c r="Y9" s="202"/>
      <c r="Z9" s="202"/>
      <c r="AA9" s="202"/>
    </row>
    <row r="10" spans="1:27" x14ac:dyDescent="0.25">
      <c r="A10" s="202"/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209"/>
      <c r="T10" s="210"/>
      <c r="U10" s="202"/>
      <c r="V10" s="202"/>
      <c r="W10" s="202"/>
      <c r="X10" s="202"/>
      <c r="Y10" s="202"/>
      <c r="Z10" s="202"/>
      <c r="AA10" s="202"/>
    </row>
    <row r="11" spans="1:27" x14ac:dyDescent="0.25">
      <c r="A11" s="202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209"/>
      <c r="T11" s="210"/>
      <c r="U11" s="202"/>
      <c r="V11" s="202"/>
      <c r="W11" s="202"/>
      <c r="X11" s="202"/>
      <c r="Y11" s="202"/>
      <c r="Z11" s="202"/>
      <c r="AA11" s="202"/>
    </row>
    <row r="12" spans="1:27" x14ac:dyDescent="0.25">
      <c r="A12" s="202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209"/>
      <c r="T12" s="210"/>
      <c r="U12" s="202"/>
      <c r="V12" s="202"/>
      <c r="W12" s="202"/>
      <c r="X12" s="202"/>
      <c r="Y12" s="202"/>
      <c r="Z12" s="202"/>
      <c r="AA12" s="202"/>
    </row>
    <row r="13" spans="1:27" x14ac:dyDescent="0.25">
      <c r="A13" s="202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209"/>
      <c r="T13" s="210"/>
      <c r="U13" s="202"/>
      <c r="V13" s="202"/>
      <c r="W13" s="202"/>
      <c r="X13" s="202"/>
      <c r="Y13" s="202"/>
      <c r="Z13" s="202"/>
      <c r="AA13" s="202"/>
    </row>
    <row r="14" spans="1:27" x14ac:dyDescent="0.25">
      <c r="A14" s="202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209"/>
      <c r="T14" s="210"/>
      <c r="U14" s="202"/>
      <c r="V14" s="202"/>
      <c r="W14" s="202"/>
      <c r="X14" s="202"/>
      <c r="Y14" s="202"/>
      <c r="Z14" s="202"/>
      <c r="AA14" s="202"/>
    </row>
    <row r="15" spans="1:27" x14ac:dyDescent="0.25">
      <c r="A15" s="202"/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9"/>
      <c r="S15" s="209"/>
      <c r="T15" s="210"/>
      <c r="U15" s="202"/>
      <c r="V15" s="202"/>
      <c r="W15" s="202"/>
      <c r="X15" s="202"/>
      <c r="Y15" s="202"/>
      <c r="Z15" s="202"/>
      <c r="AA15" s="202"/>
    </row>
    <row r="16" spans="1:27" x14ac:dyDescent="0.25">
      <c r="A16" s="202"/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9"/>
      <c r="S16" s="209"/>
      <c r="T16" s="210"/>
      <c r="U16" s="202"/>
      <c r="V16" s="202"/>
      <c r="W16" s="202"/>
      <c r="X16" s="202"/>
      <c r="Y16" s="202"/>
      <c r="Z16" s="202"/>
      <c r="AA16" s="202"/>
    </row>
    <row r="17" spans="1:27" x14ac:dyDescent="0.25">
      <c r="A17" s="202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209"/>
      <c r="T17" s="210"/>
      <c r="U17" s="202"/>
      <c r="V17" s="202"/>
      <c r="W17" s="202"/>
      <c r="X17" s="202"/>
      <c r="Y17" s="202"/>
      <c r="Z17" s="202"/>
      <c r="AA17" s="202"/>
    </row>
    <row r="18" spans="1:27" x14ac:dyDescent="0.25">
      <c r="A18" s="202"/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09"/>
      <c r="T18" s="210"/>
      <c r="U18" s="202"/>
      <c r="V18" s="202"/>
      <c r="W18" s="202"/>
      <c r="X18" s="202"/>
      <c r="Y18" s="202"/>
      <c r="Z18" s="202"/>
      <c r="AA18" s="202"/>
    </row>
    <row r="19" spans="1:27" x14ac:dyDescent="0.25">
      <c r="A19" s="202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209"/>
      <c r="T19" s="210"/>
      <c r="U19" s="202"/>
      <c r="V19" s="202"/>
      <c r="W19" s="202"/>
      <c r="X19" s="202"/>
      <c r="Y19" s="202"/>
      <c r="Z19" s="202"/>
      <c r="AA19" s="202"/>
    </row>
    <row r="20" spans="1:27" ht="15.75" thickBot="1" x14ac:dyDescent="0.3">
      <c r="A20" s="202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209"/>
      <c r="T20" s="210"/>
      <c r="U20" s="202"/>
      <c r="V20" s="202"/>
      <c r="W20" s="202"/>
      <c r="X20" s="202"/>
      <c r="Y20" s="202"/>
      <c r="Z20" s="202"/>
      <c r="AA20" s="202"/>
    </row>
    <row r="21" spans="1:27" ht="15.75" customHeight="1" thickBot="1" x14ac:dyDescent="0.3">
      <c r="A21" s="202"/>
      <c r="B21" s="207"/>
      <c r="C21" s="245" t="s">
        <v>109</v>
      </c>
      <c r="D21" s="131"/>
      <c r="E21" s="208"/>
      <c r="F21" s="386" t="s">
        <v>0</v>
      </c>
      <c r="G21" s="30" t="s">
        <v>11</v>
      </c>
      <c r="H21" s="31" t="s">
        <v>10</v>
      </c>
      <c r="I21" s="15" t="s">
        <v>152</v>
      </c>
      <c r="J21" s="15" t="s">
        <v>17</v>
      </c>
      <c r="K21" s="31" t="s">
        <v>21</v>
      </c>
      <c r="L21" s="30" t="s">
        <v>26</v>
      </c>
      <c r="M21" s="30" t="s">
        <v>22</v>
      </c>
      <c r="N21" s="32" t="s">
        <v>63</v>
      </c>
      <c r="O21" s="158" t="s">
        <v>157</v>
      </c>
      <c r="P21" s="32" t="s">
        <v>28</v>
      </c>
      <c r="Q21" s="208"/>
      <c r="R21" s="209"/>
      <c r="S21" s="209"/>
      <c r="T21" s="210"/>
      <c r="U21" s="202"/>
      <c r="V21" s="202"/>
      <c r="W21" s="202"/>
      <c r="X21" s="202"/>
      <c r="Y21" s="202"/>
      <c r="Z21" s="202"/>
      <c r="AA21" s="202"/>
    </row>
    <row r="22" spans="1:27" x14ac:dyDescent="0.25">
      <c r="A22" s="202"/>
      <c r="B22" s="207"/>
      <c r="C22" s="33" t="s">
        <v>85</v>
      </c>
      <c r="D22" s="47">
        <v>1</v>
      </c>
      <c r="E22" s="208"/>
      <c r="F22" s="380"/>
      <c r="G22" s="156" t="s">
        <v>129</v>
      </c>
      <c r="H22" s="149"/>
      <c r="I22" s="150"/>
      <c r="J22" s="150"/>
      <c r="K22" s="149"/>
      <c r="L22" s="149"/>
      <c r="M22" s="149"/>
      <c r="N22" s="149"/>
      <c r="O22" s="149"/>
      <c r="P22" s="157"/>
      <c r="Q22" s="208"/>
      <c r="R22" s="209"/>
      <c r="S22" s="209"/>
      <c r="T22" s="210"/>
      <c r="U22" s="202"/>
      <c r="V22" s="202"/>
      <c r="W22" s="202"/>
      <c r="X22" s="202"/>
      <c r="Y22" s="202"/>
      <c r="Z22" s="202"/>
      <c r="AA22" s="202"/>
    </row>
    <row r="23" spans="1:27" x14ac:dyDescent="0.25">
      <c r="A23" s="202"/>
      <c r="B23" s="207"/>
      <c r="C23" s="36" t="s">
        <v>87</v>
      </c>
      <c r="D23" s="42">
        <v>30860.09</v>
      </c>
      <c r="E23" s="208"/>
      <c r="F23" s="380"/>
      <c r="G23" s="165" t="s">
        <v>232</v>
      </c>
      <c r="H23" s="166" t="s">
        <v>233</v>
      </c>
      <c r="I23" s="168">
        <f>'Price Data'!AN13</f>
        <v>67.95</v>
      </c>
      <c r="J23" s="167">
        <v>61.28</v>
      </c>
      <c r="K23" s="168">
        <f>I23*L23</f>
        <v>679.5</v>
      </c>
      <c r="L23" s="154">
        <v>10</v>
      </c>
      <c r="M23" s="169">
        <f>K23/$D$33</f>
        <v>2.7797981371547899E-2</v>
      </c>
      <c r="N23" s="41" t="s">
        <v>0</v>
      </c>
      <c r="O23" s="41" t="s">
        <v>68</v>
      </c>
      <c r="P23" s="159" t="s">
        <v>236</v>
      </c>
      <c r="Q23" s="208"/>
      <c r="R23" s="209"/>
      <c r="S23" s="209"/>
      <c r="T23" s="210"/>
      <c r="U23" s="202"/>
      <c r="V23" s="202"/>
      <c r="W23" s="202"/>
      <c r="X23" s="202"/>
      <c r="Y23" s="202"/>
      <c r="Z23" s="202"/>
      <c r="AA23" s="202"/>
    </row>
    <row r="24" spans="1:27" x14ac:dyDescent="0.25">
      <c r="A24" s="202"/>
      <c r="B24" s="207"/>
      <c r="C24" s="48" t="s">
        <v>103</v>
      </c>
      <c r="D24" s="49">
        <v>1</v>
      </c>
      <c r="E24" s="208"/>
      <c r="F24" s="380"/>
      <c r="G24" s="165" t="s">
        <v>231</v>
      </c>
      <c r="H24" s="166" t="s">
        <v>234</v>
      </c>
      <c r="I24" s="168">
        <f>'Price Data'!AN19</f>
        <v>57.01</v>
      </c>
      <c r="J24" s="167">
        <v>51.12</v>
      </c>
      <c r="K24" s="168">
        <f>I24*L24</f>
        <v>684.12</v>
      </c>
      <c r="L24" s="154">
        <v>12</v>
      </c>
      <c r="M24" s="169">
        <f>K24/$D$33</f>
        <v>2.7986983099195509E-2</v>
      </c>
      <c r="N24" s="41" t="s">
        <v>0</v>
      </c>
      <c r="O24" s="41" t="s">
        <v>70</v>
      </c>
      <c r="P24" s="159" t="s">
        <v>235</v>
      </c>
      <c r="Q24" s="204" t="s">
        <v>149</v>
      </c>
      <c r="R24" s="209"/>
      <c r="S24" s="209"/>
      <c r="T24" s="210"/>
      <c r="U24" s="202"/>
      <c r="V24" s="202"/>
      <c r="W24" s="202"/>
      <c r="X24" s="202"/>
      <c r="Y24" s="202"/>
      <c r="Z24" s="202"/>
      <c r="AA24" s="202"/>
    </row>
    <row r="25" spans="1:27" ht="15.75" thickBot="1" x14ac:dyDescent="0.3">
      <c r="A25" s="202"/>
      <c r="B25" s="207"/>
      <c r="C25" s="50" t="s">
        <v>104</v>
      </c>
      <c r="D25" s="46">
        <f>D33+D39+L47</f>
        <v>31810.42252</v>
      </c>
      <c r="E25" s="208"/>
      <c r="F25" s="380"/>
      <c r="G25" s="165" t="s">
        <v>166</v>
      </c>
      <c r="H25" s="166" t="s">
        <v>167</v>
      </c>
      <c r="I25" s="168">
        <f>'Price Data'!AN25</f>
        <v>97.47</v>
      </c>
      <c r="J25" s="167">
        <v>90.89</v>
      </c>
      <c r="K25" s="168">
        <f>I25*L25</f>
        <v>1072.17</v>
      </c>
      <c r="L25" s="154">
        <v>11</v>
      </c>
      <c r="M25" s="169">
        <f>K25/$D$33</f>
        <v>4.3861900937649023E-2</v>
      </c>
      <c r="N25" s="41" t="s">
        <v>0</v>
      </c>
      <c r="O25" s="41" t="s">
        <v>74</v>
      </c>
      <c r="P25" s="159" t="s">
        <v>168</v>
      </c>
      <c r="Q25" s="204" t="s">
        <v>149</v>
      </c>
      <c r="R25" s="209"/>
      <c r="S25" s="209"/>
      <c r="T25" s="210"/>
      <c r="U25" s="202"/>
      <c r="V25" s="202"/>
      <c r="W25" s="202"/>
      <c r="X25" s="202"/>
      <c r="Y25" s="202"/>
      <c r="Z25" s="202"/>
      <c r="AA25" s="202"/>
    </row>
    <row r="26" spans="1:27" x14ac:dyDescent="0.25">
      <c r="A26" s="202"/>
      <c r="B26" s="207"/>
      <c r="C26" s="208"/>
      <c r="D26" s="208"/>
      <c r="E26" s="208"/>
      <c r="F26" s="380"/>
      <c r="G26" s="165" t="s">
        <v>159</v>
      </c>
      <c r="H26" s="166" t="s">
        <v>160</v>
      </c>
      <c r="I26" s="168">
        <f>'Price Data'!AN31</f>
        <v>217.46</v>
      </c>
      <c r="J26" s="167">
        <v>228.57</v>
      </c>
      <c r="K26" s="168">
        <f>I26*L26</f>
        <v>1304.76</v>
      </c>
      <c r="L26" s="154">
        <v>6</v>
      </c>
      <c r="M26" s="169">
        <f>K26/$D$33</f>
        <v>5.3377033369155023E-2</v>
      </c>
      <c r="N26" s="41" t="s">
        <v>0</v>
      </c>
      <c r="O26" s="41" t="s">
        <v>73</v>
      </c>
      <c r="P26" s="159" t="s">
        <v>163</v>
      </c>
      <c r="Q26" s="204" t="s">
        <v>149</v>
      </c>
      <c r="R26" s="209"/>
      <c r="S26" s="209"/>
      <c r="T26" s="210"/>
      <c r="U26" s="202"/>
      <c r="V26" s="202"/>
      <c r="W26" s="202"/>
      <c r="X26" s="202"/>
      <c r="Y26" s="202"/>
      <c r="Z26" s="202"/>
      <c r="AA26" s="202"/>
    </row>
    <row r="27" spans="1:27" x14ac:dyDescent="0.25">
      <c r="A27" s="202"/>
      <c r="B27" s="207"/>
      <c r="C27" s="208"/>
      <c r="D27" s="206"/>
      <c r="E27" s="208"/>
      <c r="F27" s="380"/>
      <c r="G27" s="165" t="s">
        <v>155</v>
      </c>
      <c r="H27" s="166" t="s">
        <v>156</v>
      </c>
      <c r="I27" s="168">
        <f>'Price Data'!AN37</f>
        <v>79.69</v>
      </c>
      <c r="J27" s="167">
        <v>73.62</v>
      </c>
      <c r="K27" s="168">
        <f t="shared" ref="K27" si="0">I27*L27</f>
        <v>1514.11</v>
      </c>
      <c r="L27" s="154">
        <v>19</v>
      </c>
      <c r="M27" s="169">
        <f t="shared" ref="M27" si="1">K27/$D$33</f>
        <v>6.1941429837342736E-2</v>
      </c>
      <c r="N27" s="41" t="s">
        <v>0</v>
      </c>
      <c r="O27" s="41" t="s">
        <v>70</v>
      </c>
      <c r="P27" s="159" t="s">
        <v>158</v>
      </c>
      <c r="Q27" s="204" t="s">
        <v>149</v>
      </c>
      <c r="R27" s="209"/>
      <c r="S27" s="209"/>
      <c r="T27" s="210"/>
      <c r="U27" s="202"/>
      <c r="V27" s="202"/>
      <c r="W27" s="202"/>
      <c r="X27" s="202"/>
      <c r="Y27" s="202"/>
      <c r="Z27" s="202"/>
      <c r="AA27" s="202"/>
    </row>
    <row r="28" spans="1:27" ht="15.75" thickBot="1" x14ac:dyDescent="0.3">
      <c r="A28" s="202"/>
      <c r="B28" s="207"/>
      <c r="C28" s="208"/>
      <c r="D28" s="208"/>
      <c r="E28" s="208"/>
      <c r="F28" s="380"/>
      <c r="G28" s="164" t="s">
        <v>114</v>
      </c>
      <c r="H28" s="19" t="s">
        <v>115</v>
      </c>
      <c r="I28" s="168">
        <f>'Price Data'!AN43</f>
        <v>118.05</v>
      </c>
      <c r="J28" s="167">
        <v>112.36</v>
      </c>
      <c r="K28" s="168">
        <f t="shared" ref="K28:K33" si="2">I28*L28</f>
        <v>826.35</v>
      </c>
      <c r="L28" s="154">
        <v>7</v>
      </c>
      <c r="M28" s="169">
        <f t="shared" ref="M28:M33" si="3">K28/$D$33</f>
        <v>3.3805536286061234E-2</v>
      </c>
      <c r="N28" s="41" t="s">
        <v>0</v>
      </c>
      <c r="O28" s="41" t="s">
        <v>70</v>
      </c>
      <c r="P28" s="159" t="s">
        <v>116</v>
      </c>
      <c r="Q28" s="204" t="s">
        <v>149</v>
      </c>
      <c r="R28" s="209"/>
      <c r="S28" s="209"/>
      <c r="T28" s="210"/>
      <c r="U28" s="202"/>
      <c r="V28" s="202"/>
      <c r="W28" s="202"/>
      <c r="X28" s="202"/>
      <c r="Y28" s="202"/>
      <c r="Z28" s="202"/>
      <c r="AA28" s="202"/>
    </row>
    <row r="29" spans="1:27" ht="15.75" thickBot="1" x14ac:dyDescent="0.3">
      <c r="A29" s="202"/>
      <c r="B29" s="207"/>
      <c r="C29" s="145" t="s">
        <v>0</v>
      </c>
      <c r="D29" s="200"/>
      <c r="E29" s="208"/>
      <c r="F29" s="380"/>
      <c r="G29" s="275" t="s">
        <v>92</v>
      </c>
      <c r="H29" s="41" t="s">
        <v>96</v>
      </c>
      <c r="I29" s="168">
        <f>'Price Data'!AN49</f>
        <v>203.1</v>
      </c>
      <c r="J29" s="167">
        <v>188.11</v>
      </c>
      <c r="K29" s="168">
        <f t="shared" si="2"/>
        <v>1909.14</v>
      </c>
      <c r="L29" s="154">
        <v>9.4</v>
      </c>
      <c r="M29" s="169">
        <f t="shared" si="3"/>
        <v>7.8101895740510616E-2</v>
      </c>
      <c r="N29" s="41" t="s">
        <v>42</v>
      </c>
      <c r="O29" s="41" t="s">
        <v>67</v>
      </c>
      <c r="P29" s="276" t="s">
        <v>18</v>
      </c>
      <c r="Q29" s="204" t="s">
        <v>149</v>
      </c>
      <c r="R29" s="209"/>
      <c r="S29" s="209"/>
      <c r="T29" s="210"/>
      <c r="U29" s="202"/>
      <c r="V29" s="202"/>
      <c r="W29" s="202"/>
      <c r="X29" s="202"/>
      <c r="Y29" s="202"/>
      <c r="Z29" s="202"/>
      <c r="AA29" s="202"/>
    </row>
    <row r="30" spans="1:27" x14ac:dyDescent="0.25">
      <c r="A30" s="202"/>
      <c r="B30" s="207"/>
      <c r="C30" s="33" t="s">
        <v>85</v>
      </c>
      <c r="D30" s="52">
        <v>0.7</v>
      </c>
      <c r="E30" s="208"/>
      <c r="F30" s="380"/>
      <c r="G30" s="254" t="s">
        <v>93</v>
      </c>
      <c r="H30" s="41" t="s">
        <v>95</v>
      </c>
      <c r="I30" s="168">
        <f>'Price Data'!AN55</f>
        <v>162.35</v>
      </c>
      <c r="J30" s="167">
        <v>158.16999999999999</v>
      </c>
      <c r="K30" s="168">
        <f t="shared" si="2"/>
        <v>10432.611000000001</v>
      </c>
      <c r="L30" s="154">
        <v>64.260000000000005</v>
      </c>
      <c r="M30" s="169">
        <f t="shared" si="3"/>
        <v>0.42679253308992748</v>
      </c>
      <c r="N30" s="41" t="s">
        <v>42</v>
      </c>
      <c r="O30" s="41" t="s">
        <v>108</v>
      </c>
      <c r="P30" s="276" t="s">
        <v>18</v>
      </c>
      <c r="Q30" s="204" t="s">
        <v>149</v>
      </c>
      <c r="R30" s="208"/>
      <c r="S30" s="208"/>
      <c r="T30" s="210"/>
      <c r="U30" s="202"/>
      <c r="V30" s="202"/>
      <c r="W30" s="205"/>
      <c r="X30" s="202"/>
      <c r="Y30" s="206"/>
      <c r="Z30" s="202"/>
      <c r="AA30" s="202"/>
    </row>
    <row r="31" spans="1:27" x14ac:dyDescent="0.25">
      <c r="A31" s="202"/>
      <c r="B31" s="207"/>
      <c r="C31" s="36" t="s">
        <v>87</v>
      </c>
      <c r="D31" s="42">
        <v>23367.178199999995</v>
      </c>
      <c r="E31" s="208"/>
      <c r="F31" s="380"/>
      <c r="G31" s="254" t="s">
        <v>2</v>
      </c>
      <c r="H31" s="41" t="s">
        <v>12</v>
      </c>
      <c r="I31" s="168">
        <f>'Price Data'!AN61</f>
        <v>252.22</v>
      </c>
      <c r="J31" s="167">
        <v>249.49</v>
      </c>
      <c r="K31" s="168">
        <f t="shared" si="2"/>
        <v>2017.76</v>
      </c>
      <c r="L31" s="154">
        <v>8</v>
      </c>
      <c r="M31" s="169">
        <f t="shared" si="3"/>
        <v>8.2545481813472391E-2</v>
      </c>
      <c r="N31" s="41" t="s">
        <v>0</v>
      </c>
      <c r="O31" s="41" t="s">
        <v>67</v>
      </c>
      <c r="P31" s="276" t="s">
        <v>148</v>
      </c>
      <c r="Q31" s="204" t="s">
        <v>149</v>
      </c>
      <c r="R31" s="208"/>
      <c r="S31" s="208"/>
      <c r="T31" s="210"/>
      <c r="U31" s="202"/>
      <c r="V31" s="202"/>
      <c r="W31" s="202"/>
      <c r="X31" s="202"/>
      <c r="Y31" s="202"/>
      <c r="Z31" s="202"/>
      <c r="AA31" s="202"/>
    </row>
    <row r="32" spans="1:27" x14ac:dyDescent="0.25">
      <c r="A32" s="202"/>
      <c r="B32" s="207"/>
      <c r="C32" s="48" t="s">
        <v>103</v>
      </c>
      <c r="D32" s="51">
        <f>D33/$D$25</f>
        <v>0.7684343389224495</v>
      </c>
      <c r="E32" s="208"/>
      <c r="F32" s="380"/>
      <c r="G32" s="254" t="s">
        <v>3</v>
      </c>
      <c r="H32" s="41" t="s">
        <v>13</v>
      </c>
      <c r="I32" s="168">
        <f>'Price Data'!AN67</f>
        <v>94.06</v>
      </c>
      <c r="J32" s="167">
        <v>85.54</v>
      </c>
      <c r="K32" s="168">
        <f t="shared" si="2"/>
        <v>2163.38</v>
      </c>
      <c r="L32" s="154">
        <v>23</v>
      </c>
      <c r="M32" s="169">
        <f t="shared" si="3"/>
        <v>8.8502718086209409E-2</v>
      </c>
      <c r="N32" s="41" t="s">
        <v>0</v>
      </c>
      <c r="O32" s="41" t="s">
        <v>70</v>
      </c>
      <c r="P32" s="276" t="s">
        <v>150</v>
      </c>
      <c r="Q32" s="204" t="s">
        <v>149</v>
      </c>
      <c r="R32" s="208"/>
      <c r="S32" s="208"/>
      <c r="T32" s="210"/>
      <c r="U32" s="202"/>
      <c r="V32" s="202"/>
      <c r="W32" s="202"/>
      <c r="X32" s="202"/>
      <c r="Y32" s="202"/>
      <c r="Z32" s="202"/>
      <c r="AA32" s="202"/>
    </row>
    <row r="33" spans="1:27" ht="15.75" thickBot="1" x14ac:dyDescent="0.3">
      <c r="A33" s="202"/>
      <c r="B33" s="207"/>
      <c r="C33" s="50" t="s">
        <v>104</v>
      </c>
      <c r="D33" s="46">
        <f>SUM(K22:K33)</f>
        <v>24444.221000000001</v>
      </c>
      <c r="E33" s="208"/>
      <c r="F33" s="381"/>
      <c r="G33" s="255" t="s">
        <v>4</v>
      </c>
      <c r="H33" s="256" t="s">
        <v>14</v>
      </c>
      <c r="I33" s="257">
        <f>'Price Data'!AN73</f>
        <v>68.16</v>
      </c>
      <c r="J33" s="287">
        <v>62.55</v>
      </c>
      <c r="K33" s="257">
        <f t="shared" si="2"/>
        <v>1840.32</v>
      </c>
      <c r="L33" s="278">
        <v>27</v>
      </c>
      <c r="M33" s="258">
        <f t="shared" si="3"/>
        <v>7.5286506368928668E-2</v>
      </c>
      <c r="N33" s="256" t="s">
        <v>0</v>
      </c>
      <c r="O33" s="256" t="s">
        <v>74</v>
      </c>
      <c r="P33" s="277" t="s">
        <v>151</v>
      </c>
      <c r="Q33" s="204" t="s">
        <v>149</v>
      </c>
      <c r="R33" s="208"/>
      <c r="S33" s="208"/>
      <c r="T33" s="210"/>
      <c r="U33" s="202"/>
      <c r="V33" s="202"/>
      <c r="W33" s="202"/>
      <c r="X33" s="202"/>
      <c r="Y33" s="202"/>
      <c r="Z33" s="202"/>
      <c r="AA33" s="202"/>
    </row>
    <row r="34" spans="1:27" ht="15.75" thickBot="1" x14ac:dyDescent="0.3">
      <c r="A34" s="202"/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4" t="s">
        <v>149</v>
      </c>
      <c r="R34" s="291" t="s">
        <v>255</v>
      </c>
      <c r="S34" s="292">
        <v>43148</v>
      </c>
      <c r="T34" s="210"/>
      <c r="U34" s="202"/>
      <c r="V34" s="202"/>
      <c r="W34" s="202"/>
      <c r="X34" s="202"/>
      <c r="Y34" s="202"/>
      <c r="Z34" s="202"/>
      <c r="AA34" s="202"/>
    </row>
    <row r="35" spans="1:27" ht="15.75" thickBot="1" x14ac:dyDescent="0.3">
      <c r="A35" s="202"/>
      <c r="B35" s="207"/>
      <c r="C35" s="146" t="s">
        <v>1</v>
      </c>
      <c r="D35" s="201"/>
      <c r="E35" s="208"/>
      <c r="F35" s="382" t="s">
        <v>1</v>
      </c>
      <c r="G35" s="30" t="s">
        <v>11</v>
      </c>
      <c r="H35" s="31" t="s">
        <v>10</v>
      </c>
      <c r="I35" s="15" t="s">
        <v>152</v>
      </c>
      <c r="J35" s="15" t="s">
        <v>17</v>
      </c>
      <c r="K35" s="31" t="s">
        <v>21</v>
      </c>
      <c r="L35" s="30" t="s">
        <v>26</v>
      </c>
      <c r="M35" s="30" t="s">
        <v>22</v>
      </c>
      <c r="N35" s="32" t="s">
        <v>63</v>
      </c>
      <c r="O35" s="158" t="s">
        <v>203</v>
      </c>
      <c r="P35" s="158" t="s">
        <v>259</v>
      </c>
      <c r="Q35" s="158" t="s">
        <v>204</v>
      </c>
      <c r="R35" s="290" t="s">
        <v>183</v>
      </c>
      <c r="S35" s="248" t="s">
        <v>227</v>
      </c>
      <c r="T35" s="210"/>
      <c r="U35" s="202"/>
      <c r="V35" s="202"/>
      <c r="W35" s="202"/>
      <c r="X35" s="202"/>
      <c r="Y35" s="202"/>
      <c r="Z35" s="202"/>
      <c r="AA35" s="202"/>
    </row>
    <row r="36" spans="1:27" x14ac:dyDescent="0.25">
      <c r="A36" s="202"/>
      <c r="B36" s="207"/>
      <c r="C36" s="33" t="s">
        <v>85</v>
      </c>
      <c r="D36" s="52">
        <v>0.3</v>
      </c>
      <c r="E36" s="208"/>
      <c r="F36" s="368"/>
      <c r="G36" s="148" t="s">
        <v>154</v>
      </c>
      <c r="H36" s="149"/>
      <c r="I36" s="150"/>
      <c r="J36" s="150"/>
      <c r="K36" s="149"/>
      <c r="L36" s="149"/>
      <c r="M36" s="149"/>
      <c r="N36" s="149"/>
      <c r="O36" s="149"/>
      <c r="P36" s="184"/>
      <c r="Q36" s="184"/>
      <c r="R36" s="184"/>
      <c r="S36" s="185"/>
      <c r="T36" s="210"/>
      <c r="U36" s="202"/>
      <c r="V36" s="202"/>
      <c r="W36" s="202"/>
      <c r="X36" s="202"/>
      <c r="Y36" s="202"/>
      <c r="Z36" s="202"/>
      <c r="AA36" s="202"/>
    </row>
    <row r="37" spans="1:27" x14ac:dyDescent="0.25">
      <c r="A37" s="202"/>
      <c r="B37" s="207"/>
      <c r="C37" s="36" t="s">
        <v>87</v>
      </c>
      <c r="D37" s="42">
        <v>7492.6815999999999</v>
      </c>
      <c r="E37" s="208"/>
      <c r="F37" s="368"/>
      <c r="G37" s="165" t="s">
        <v>5</v>
      </c>
      <c r="H37" s="166" t="s">
        <v>256</v>
      </c>
      <c r="I37" s="168">
        <f>'Price Data'!AN88</f>
        <v>112.68</v>
      </c>
      <c r="J37" s="168">
        <v>116.1</v>
      </c>
      <c r="K37" s="168">
        <f>L37*I37</f>
        <v>1974.1536000000001</v>
      </c>
      <c r="L37" s="154">
        <v>17.52</v>
      </c>
      <c r="M37" s="169">
        <f t="shared" ref="M37:M42" si="4">K37/$D$39</f>
        <v>0.26860405009241767</v>
      </c>
      <c r="N37" s="41" t="s">
        <v>42</v>
      </c>
      <c r="O37" s="41" t="s">
        <v>91</v>
      </c>
      <c r="P37" s="252">
        <v>4.6300000000000001E-2</v>
      </c>
      <c r="Q37" s="198" t="s">
        <v>184</v>
      </c>
      <c r="R37" s="215">
        <v>7.37</v>
      </c>
      <c r="S37" s="199">
        <v>5.36</v>
      </c>
      <c r="T37" s="210"/>
      <c r="U37" s="202"/>
      <c r="V37" s="202"/>
      <c r="W37" s="202"/>
      <c r="X37" s="202"/>
      <c r="Y37" s="202"/>
      <c r="Z37" s="202"/>
      <c r="AA37" s="202"/>
    </row>
    <row r="38" spans="1:27" x14ac:dyDescent="0.25">
      <c r="A38" s="202"/>
      <c r="B38" s="207"/>
      <c r="C38" s="48" t="s">
        <v>103</v>
      </c>
      <c r="D38" s="51">
        <f>D39/$D$25</f>
        <v>0.23104626150058441</v>
      </c>
      <c r="E38" s="208"/>
      <c r="F38" s="368"/>
      <c r="G38" s="165" t="s">
        <v>6</v>
      </c>
      <c r="H38" s="166" t="s">
        <v>257</v>
      </c>
      <c r="I38" s="168">
        <f>'Price Data'!AN94</f>
        <v>86.39</v>
      </c>
      <c r="J38" s="168">
        <v>87.26</v>
      </c>
      <c r="K38" s="168">
        <f t="shared" ref="K38" si="5">L38*I38</f>
        <v>1236.2409</v>
      </c>
      <c r="L38" s="154">
        <v>14.31</v>
      </c>
      <c r="M38" s="169">
        <f t="shared" si="4"/>
        <v>0.16820338226463</v>
      </c>
      <c r="N38" s="41" t="s">
        <v>42</v>
      </c>
      <c r="O38" s="253" t="s">
        <v>100</v>
      </c>
      <c r="P38" s="252">
        <v>5.1200000000000002E-2</v>
      </c>
      <c r="Q38" s="198" t="s">
        <v>185</v>
      </c>
      <c r="R38" s="215">
        <v>3.7</v>
      </c>
      <c r="S38" s="199">
        <v>5.41</v>
      </c>
      <c r="T38" s="210"/>
      <c r="U38" s="202"/>
      <c r="V38" s="202"/>
      <c r="W38" s="202"/>
      <c r="X38" s="202"/>
      <c r="Y38" s="202"/>
      <c r="Z38" s="202"/>
      <c r="AA38" s="202"/>
    </row>
    <row r="39" spans="1:27" ht="15.75" thickBot="1" x14ac:dyDescent="0.3">
      <c r="A39" s="202"/>
      <c r="B39" s="207"/>
      <c r="C39" s="50" t="s">
        <v>104</v>
      </c>
      <c r="D39" s="46">
        <f>SUM(K36:K42)</f>
        <v>7349.6791999999996</v>
      </c>
      <c r="E39" s="208"/>
      <c r="F39" s="368"/>
      <c r="G39" s="275" t="s">
        <v>7</v>
      </c>
      <c r="H39" s="41" t="s">
        <v>258</v>
      </c>
      <c r="I39" s="168">
        <f>'Price Data'!AN100</f>
        <v>84.96</v>
      </c>
      <c r="J39" s="168">
        <v>87.39</v>
      </c>
      <c r="K39" s="168">
        <f>L39*I39</f>
        <v>1071.3455999999999</v>
      </c>
      <c r="L39" s="154">
        <v>12.61</v>
      </c>
      <c r="M39" s="169">
        <f t="shared" si="4"/>
        <v>0.14576766833578259</v>
      </c>
      <c r="N39" s="41" t="s">
        <v>42</v>
      </c>
      <c r="O39" s="41" t="s">
        <v>101</v>
      </c>
      <c r="P39" s="252">
        <v>3.2599999999999997E-2</v>
      </c>
      <c r="Q39" s="198" t="s">
        <v>193</v>
      </c>
      <c r="R39" s="215">
        <v>6.4</v>
      </c>
      <c r="S39" s="199">
        <v>3.61</v>
      </c>
      <c r="T39" s="210"/>
      <c r="U39" s="202"/>
      <c r="V39" s="202"/>
      <c r="W39" s="202"/>
      <c r="X39" s="202"/>
      <c r="Y39" s="202"/>
      <c r="Z39" s="202"/>
      <c r="AA39" s="202"/>
    </row>
    <row r="40" spans="1:27" x14ac:dyDescent="0.25">
      <c r="A40" s="202"/>
      <c r="B40" s="207"/>
      <c r="C40" s="208"/>
      <c r="D40" s="208"/>
      <c r="E40" s="208"/>
      <c r="F40" s="368"/>
      <c r="G40" s="254" t="s">
        <v>8</v>
      </c>
      <c r="H40" s="41" t="s">
        <v>15</v>
      </c>
      <c r="I40" s="168">
        <f>'Price Data'!AN106</f>
        <v>50.38</v>
      </c>
      <c r="J40" s="168">
        <v>51.27</v>
      </c>
      <c r="K40" s="168">
        <f t="shared" ref="K40:K42" si="6">L40*I40</f>
        <v>1025.7368000000001</v>
      </c>
      <c r="L40" s="154">
        <v>20.36</v>
      </c>
      <c r="M40" s="169">
        <f t="shared" si="4"/>
        <v>0.13956211857518899</v>
      </c>
      <c r="N40" s="41" t="s">
        <v>42</v>
      </c>
      <c r="O40" s="41" t="s">
        <v>226</v>
      </c>
      <c r="P40" s="252">
        <v>2.53E-2</v>
      </c>
      <c r="Q40" s="198" t="s">
        <v>187</v>
      </c>
      <c r="R40" s="215">
        <v>3.13</v>
      </c>
      <c r="S40" s="199">
        <v>2.78</v>
      </c>
      <c r="T40" s="210"/>
      <c r="U40" s="202"/>
      <c r="V40" s="202"/>
      <c r="W40" s="202"/>
      <c r="X40" s="202"/>
      <c r="Y40" s="202"/>
      <c r="Z40" s="202"/>
      <c r="AA40" s="202"/>
    </row>
    <row r="41" spans="1:27" x14ac:dyDescent="0.25">
      <c r="A41" s="202"/>
      <c r="B41" s="207"/>
      <c r="C41" s="208"/>
      <c r="D41" s="208"/>
      <c r="E41" s="208"/>
      <c r="F41" s="368"/>
      <c r="G41" s="36" t="s">
        <v>24</v>
      </c>
      <c r="H41" s="34" t="s">
        <v>25</v>
      </c>
      <c r="I41" s="37">
        <f>'Price Data'!AN112</f>
        <v>24.26</v>
      </c>
      <c r="J41" s="37">
        <v>24.35</v>
      </c>
      <c r="K41" s="37">
        <f t="shared" si="6"/>
        <v>1565.2552000000001</v>
      </c>
      <c r="L41" s="26">
        <v>64.52</v>
      </c>
      <c r="M41" s="38">
        <f t="shared" si="4"/>
        <v>0.21296918646462831</v>
      </c>
      <c r="N41" s="41" t="s">
        <v>42</v>
      </c>
      <c r="O41" s="34" t="s">
        <v>99</v>
      </c>
      <c r="P41" s="252">
        <v>1.89E-2</v>
      </c>
      <c r="Q41" s="198" t="s">
        <v>187</v>
      </c>
      <c r="R41" s="215">
        <v>2.91</v>
      </c>
      <c r="S41" s="199">
        <v>1.45</v>
      </c>
      <c r="T41" s="210"/>
      <c r="U41" s="202"/>
      <c r="V41" s="202"/>
      <c r="W41" s="202"/>
      <c r="X41" s="202"/>
      <c r="Y41" s="202"/>
      <c r="Z41" s="202"/>
      <c r="AA41" s="202"/>
    </row>
    <row r="42" spans="1:27" ht="15.75" thickBot="1" x14ac:dyDescent="0.3">
      <c r="A42" s="202"/>
      <c r="B42" s="207"/>
      <c r="C42" s="208"/>
      <c r="D42" s="208"/>
      <c r="E42" s="208"/>
      <c r="F42" s="369"/>
      <c r="G42" s="255" t="s">
        <v>9</v>
      </c>
      <c r="H42" s="256" t="s">
        <v>16</v>
      </c>
      <c r="I42" s="257">
        <f>'Price Data'!AN118</f>
        <v>102.13</v>
      </c>
      <c r="J42" s="257">
        <v>105.57</v>
      </c>
      <c r="K42" s="257">
        <f t="shared" si="6"/>
        <v>476.94709999999998</v>
      </c>
      <c r="L42" s="278">
        <v>4.67</v>
      </c>
      <c r="M42" s="258">
        <f t="shared" si="4"/>
        <v>6.4893594267352514E-2</v>
      </c>
      <c r="N42" s="256" t="s">
        <v>42</v>
      </c>
      <c r="O42" s="256" t="s">
        <v>98</v>
      </c>
      <c r="P42" s="259">
        <v>1.9699999999999999E-2</v>
      </c>
      <c r="Q42" s="260" t="s">
        <v>187</v>
      </c>
      <c r="R42" s="261">
        <v>7.57</v>
      </c>
      <c r="S42" s="262">
        <v>4.75</v>
      </c>
      <c r="T42" s="210"/>
      <c r="U42" s="202"/>
      <c r="V42" s="202"/>
      <c r="W42" s="202"/>
      <c r="X42" s="202"/>
      <c r="Y42" s="202"/>
      <c r="Z42" s="202"/>
      <c r="AA42" s="202"/>
    </row>
    <row r="43" spans="1:27" ht="15.75" thickBot="1" x14ac:dyDescent="0.3">
      <c r="A43" s="202"/>
      <c r="B43" s="207"/>
      <c r="C43" s="122" t="s">
        <v>60</v>
      </c>
      <c r="D43" s="123"/>
      <c r="E43" s="208"/>
      <c r="F43" s="208"/>
      <c r="G43" s="208"/>
      <c r="H43" s="208"/>
      <c r="I43" s="208"/>
      <c r="J43" s="208"/>
      <c r="K43" s="208"/>
      <c r="L43" s="208"/>
      <c r="M43" s="247"/>
      <c r="N43" s="208"/>
      <c r="O43" s="208"/>
      <c r="P43" s="208"/>
      <c r="Q43" s="208"/>
      <c r="R43" s="208"/>
      <c r="S43" s="208"/>
      <c r="T43" s="210"/>
      <c r="U43" s="202"/>
      <c r="V43" s="202"/>
      <c r="W43" s="202"/>
      <c r="X43" s="202"/>
      <c r="Y43" s="202"/>
      <c r="Z43" s="202"/>
      <c r="AA43" s="202"/>
    </row>
    <row r="44" spans="1:27" ht="15.75" thickBot="1" x14ac:dyDescent="0.3">
      <c r="A44" s="202"/>
      <c r="B44" s="207"/>
      <c r="C44" s="33" t="s">
        <v>85</v>
      </c>
      <c r="D44" s="52">
        <v>0</v>
      </c>
      <c r="E44" s="208"/>
      <c r="F44" s="383" t="s">
        <v>60</v>
      </c>
      <c r="G44" s="55" t="s">
        <v>61</v>
      </c>
      <c r="H44" s="56" t="s">
        <v>77</v>
      </c>
      <c r="I44" s="121" t="s">
        <v>86</v>
      </c>
      <c r="J44" s="121" t="s">
        <v>242</v>
      </c>
      <c r="K44" s="121" t="s">
        <v>162</v>
      </c>
      <c r="L44" s="55" t="s">
        <v>62</v>
      </c>
      <c r="M44" s="208"/>
      <c r="N44" s="208"/>
      <c r="O44" s="208"/>
      <c r="P44" s="208"/>
      <c r="Q44" s="208"/>
      <c r="R44" s="208"/>
      <c r="S44" s="208"/>
      <c r="T44" s="210"/>
      <c r="U44" s="202"/>
      <c r="V44" s="202"/>
      <c r="W44" s="202"/>
      <c r="X44" s="202"/>
      <c r="Y44" s="202"/>
      <c r="Z44" s="202"/>
      <c r="AA44" s="202"/>
    </row>
    <row r="45" spans="1:27" x14ac:dyDescent="0.25">
      <c r="A45" s="202"/>
      <c r="B45" s="207"/>
      <c r="C45" s="48" t="s">
        <v>241</v>
      </c>
      <c r="D45" s="42">
        <f>D44*$D$23</f>
        <v>0</v>
      </c>
      <c r="E45" s="208"/>
      <c r="F45" s="384"/>
      <c r="G45" s="33" t="s">
        <v>0</v>
      </c>
      <c r="H45" s="35">
        <f>SUMPRODUCT(J22:J33,L22:L33)</f>
        <v>23367.178199999995</v>
      </c>
      <c r="I45" s="35">
        <f>-SUM('Transaction History'!M5:M8,'Transaction History'!M19:M23)</f>
        <v>0</v>
      </c>
      <c r="J45" s="35">
        <f>SUM('Transaction History'!O19:O23)</f>
        <v>0</v>
      </c>
      <c r="K45" s="35">
        <f>'Div. &amp; Coupon'!D15</f>
        <v>0</v>
      </c>
      <c r="L45" s="134">
        <f>D31-H45+I45+J45+K45</f>
        <v>0</v>
      </c>
      <c r="M45" s="208"/>
      <c r="N45" s="208"/>
      <c r="O45" s="208"/>
      <c r="P45" s="208"/>
      <c r="Q45" s="208"/>
      <c r="R45" s="208"/>
      <c r="S45" s="208"/>
      <c r="T45" s="210"/>
      <c r="U45" s="202"/>
      <c r="V45" s="202"/>
      <c r="W45" s="202"/>
      <c r="X45" s="202"/>
      <c r="Y45" s="202"/>
      <c r="Z45" s="202"/>
      <c r="AA45" s="202"/>
    </row>
    <row r="46" spans="1:27" x14ac:dyDescent="0.25">
      <c r="A46" s="202"/>
      <c r="B46" s="207"/>
      <c r="C46" s="48" t="s">
        <v>103</v>
      </c>
      <c r="D46" s="51">
        <f>D47/$D$25</f>
        <v>5.1939957696607163E-4</v>
      </c>
      <c r="E46" s="208"/>
      <c r="F46" s="384"/>
      <c r="G46" s="43" t="s">
        <v>1</v>
      </c>
      <c r="H46" s="44">
        <f>SUMPRODUCT(J36:J42,L36:L42)</f>
        <v>7492.6815999999999</v>
      </c>
      <c r="I46" s="44">
        <f>-SUM('Transaction History'!M11:M14,'Transaction History'!M26:M29)</f>
        <v>0</v>
      </c>
      <c r="J46" s="44">
        <f>SUM('Transaction History'!O26:O29)</f>
        <v>0</v>
      </c>
      <c r="K46" s="44">
        <f>'Div. &amp; Coupon'!D25</f>
        <v>16.522319999999997</v>
      </c>
      <c r="L46" s="45">
        <f>D37-H46+I46+J46+K46</f>
        <v>16.522319999999997</v>
      </c>
      <c r="M46" s="208"/>
      <c r="N46" s="208"/>
      <c r="O46" s="208"/>
      <c r="P46" s="208"/>
      <c r="Q46" s="208"/>
      <c r="R46" s="208"/>
      <c r="S46" s="208"/>
      <c r="T46" s="210"/>
      <c r="U46" s="202"/>
      <c r="V46" s="202"/>
      <c r="W46" s="202"/>
      <c r="X46" s="202"/>
      <c r="Y46" s="202"/>
      <c r="Z46" s="202"/>
      <c r="AA46" s="202"/>
    </row>
    <row r="47" spans="1:27" ht="15.75" thickBot="1" x14ac:dyDescent="0.3">
      <c r="A47" s="202"/>
      <c r="B47" s="207"/>
      <c r="C47" s="50" t="s">
        <v>104</v>
      </c>
      <c r="D47" s="46">
        <f>L47</f>
        <v>16.522319999999997</v>
      </c>
      <c r="E47" s="208"/>
      <c r="F47" s="385"/>
      <c r="G47" s="39" t="s">
        <v>78</v>
      </c>
      <c r="H47" s="40">
        <f>SUM(H45:H46)</f>
        <v>30859.859799999995</v>
      </c>
      <c r="I47" s="40">
        <f>SUM(I45:I46)</f>
        <v>0</v>
      </c>
      <c r="J47" s="40">
        <f>SUM(J45:J46)</f>
        <v>0</v>
      </c>
      <c r="K47" s="40">
        <f>SUM(K45:K46)</f>
        <v>16.522319999999997</v>
      </c>
      <c r="L47" s="57">
        <f>SUM(L45:L46)</f>
        <v>16.522319999999997</v>
      </c>
      <c r="M47" s="208"/>
      <c r="N47" s="208"/>
      <c r="O47" s="208"/>
      <c r="P47" s="208"/>
      <c r="Q47" s="208"/>
      <c r="R47" s="208"/>
      <c r="S47" s="208"/>
      <c r="T47" s="210"/>
      <c r="U47" s="202"/>
      <c r="V47" s="202"/>
      <c r="W47" s="202"/>
      <c r="X47" s="202"/>
      <c r="Y47" s="202"/>
      <c r="Z47" s="202"/>
      <c r="AA47" s="202"/>
    </row>
    <row r="48" spans="1:27" ht="15.75" thickBot="1" x14ac:dyDescent="0.3">
      <c r="A48" s="202"/>
      <c r="B48" s="211"/>
      <c r="C48" s="212"/>
      <c r="D48" s="212"/>
      <c r="E48" s="212"/>
      <c r="F48" s="212"/>
      <c r="G48" s="212"/>
      <c r="H48" s="212"/>
      <c r="I48" s="212"/>
      <c r="J48" s="212"/>
      <c r="K48" s="214"/>
      <c r="L48" s="212"/>
      <c r="M48" s="212"/>
      <c r="N48" s="212"/>
      <c r="O48" s="212"/>
      <c r="P48" s="212"/>
      <c r="Q48" s="212"/>
      <c r="R48" s="212"/>
      <c r="S48" s="212"/>
      <c r="T48" s="213"/>
      <c r="U48" s="202"/>
      <c r="V48" s="202"/>
      <c r="W48" s="202"/>
      <c r="X48" s="202"/>
      <c r="Y48" s="202"/>
      <c r="Z48" s="202"/>
      <c r="AA48" s="202"/>
    </row>
    <row r="49" spans="1:27" x14ac:dyDescent="0.2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3"/>
      <c r="L49" s="203"/>
      <c r="M49" s="203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1:27" x14ac:dyDescent="0.2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</row>
    <row r="51" spans="1:27" x14ac:dyDescent="0.2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</row>
    <row r="52" spans="1:27" x14ac:dyDescent="0.2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1:27" x14ac:dyDescent="0.2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</row>
    <row r="54" spans="1:27" x14ac:dyDescent="0.2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</row>
    <row r="55" spans="1:27" x14ac:dyDescent="0.2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</row>
    <row r="56" spans="1:27" x14ac:dyDescent="0.2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</row>
    <row r="57" spans="1:27" x14ac:dyDescent="0.2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</row>
    <row r="58" spans="1:27" x14ac:dyDescent="0.2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</row>
    <row r="59" spans="1:27" x14ac:dyDescent="0.2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</row>
    <row r="60" spans="1:27" x14ac:dyDescent="0.2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</row>
    <row r="61" spans="1:27" x14ac:dyDescent="0.2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</row>
    <row r="62" spans="1:27" x14ac:dyDescent="0.2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</row>
    <row r="63" spans="1:27" x14ac:dyDescent="0.2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</row>
    <row r="64" spans="1:27" x14ac:dyDescent="0.2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</row>
    <row r="65" spans="1:27" x14ac:dyDescent="0.2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</row>
    <row r="66" spans="1:27" x14ac:dyDescent="0.2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</row>
    <row r="67" spans="1:27" x14ac:dyDescent="0.2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</row>
  </sheetData>
  <mergeCells count="4">
    <mergeCell ref="F35:F42"/>
    <mergeCell ref="F44:F47"/>
    <mergeCell ref="F21:F33"/>
    <mergeCell ref="B2:T2"/>
  </mergeCells>
  <conditionalFormatting sqref="L47">
    <cfRule type="cellIs" dxfId="9" priority="42" operator="greaterThan">
      <formula>$D$23*0.2</formula>
    </cfRule>
  </conditionalFormatting>
  <dataValidations count="3">
    <dataValidation type="list" allowBlank="1" showInputMessage="1" showErrorMessage="1" sqref="N37:N42 N23:N33">
      <formula1>Type</formula1>
    </dataValidation>
    <dataValidation type="list" allowBlank="1" showInputMessage="1" showErrorMessage="1" sqref="O37:O42">
      <formula1>Sector_Fixed_Income</formula1>
    </dataValidation>
    <dataValidation type="list" allowBlank="1" showInputMessage="1" showErrorMessage="1" sqref="O23:O33">
      <formula1>Sector_Equity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0"/>
  <sheetViews>
    <sheetView workbookViewId="0"/>
  </sheetViews>
  <sheetFormatPr defaultRowHeight="15" x14ac:dyDescent="0.25"/>
  <cols>
    <col min="1" max="2" width="2.7109375" customWidth="1"/>
    <col min="3" max="3" width="3.7109375" bestFit="1" customWidth="1"/>
    <col min="4" max="4" width="16" bestFit="1" customWidth="1"/>
    <col min="5" max="5" width="10.7109375" customWidth="1"/>
    <col min="6" max="6" width="14" bestFit="1" customWidth="1"/>
    <col min="7" max="7" width="11.5703125" bestFit="1" customWidth="1"/>
    <col min="8" max="8" width="9.85546875" customWidth="1"/>
    <col min="9" max="9" width="7.42578125" bestFit="1" customWidth="1"/>
    <col min="10" max="11" width="8.85546875" customWidth="1"/>
    <col min="12" max="13" width="9.140625" customWidth="1"/>
    <col min="14" max="14" width="15.28515625" customWidth="1"/>
    <col min="15" max="15" width="15.42578125" bestFit="1" customWidth="1"/>
    <col min="16" max="16" width="2.7109375" customWidth="1"/>
    <col min="17" max="17" width="10.85546875" bestFit="1" customWidth="1"/>
  </cols>
  <sheetData>
    <row r="1" spans="1:38" ht="15.75" thickBot="1" x14ac:dyDescent="0.3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38" ht="19.5" x14ac:dyDescent="0.3">
      <c r="A2" s="209"/>
      <c r="B2" s="393" t="s">
        <v>153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5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38" ht="15.75" thickBot="1" x14ac:dyDescent="0.3">
      <c r="A3" s="209"/>
      <c r="B3" s="216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7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</row>
    <row r="4" spans="1:38" ht="15.75" thickBot="1" x14ac:dyDescent="0.3">
      <c r="A4" s="209"/>
      <c r="B4" s="216"/>
      <c r="C4" s="377" t="s">
        <v>0</v>
      </c>
      <c r="D4" s="15" t="s">
        <v>11</v>
      </c>
      <c r="E4" s="13" t="s">
        <v>10</v>
      </c>
      <c r="F4" s="15" t="s">
        <v>17</v>
      </c>
      <c r="G4" s="13" t="s">
        <v>21</v>
      </c>
      <c r="H4" s="15" t="s">
        <v>26</v>
      </c>
      <c r="I4" s="15" t="s">
        <v>22</v>
      </c>
      <c r="J4" s="13" t="s">
        <v>23</v>
      </c>
      <c r="K4" s="15" t="s">
        <v>19</v>
      </c>
      <c r="L4" s="14" t="s">
        <v>76</v>
      </c>
      <c r="M4" s="14" t="s">
        <v>86</v>
      </c>
      <c r="N4" s="14" t="s">
        <v>20</v>
      </c>
      <c r="O4" s="209"/>
      <c r="P4" s="217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38" x14ac:dyDescent="0.25">
      <c r="A5" s="209"/>
      <c r="B5" s="216"/>
      <c r="C5" s="378"/>
      <c r="D5" s="148" t="s">
        <v>129</v>
      </c>
      <c r="E5" s="150"/>
      <c r="F5" s="150"/>
      <c r="G5" s="150"/>
      <c r="H5" s="150"/>
      <c r="I5" s="151"/>
      <c r="J5" s="148"/>
      <c r="K5" s="150"/>
      <c r="L5" s="150"/>
      <c r="M5" s="150"/>
      <c r="N5" s="151"/>
      <c r="O5" s="209"/>
      <c r="P5" s="217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38" x14ac:dyDescent="0.25">
      <c r="A6" s="209"/>
      <c r="B6" s="216"/>
      <c r="C6" s="378"/>
      <c r="D6" s="4" t="s">
        <v>252</v>
      </c>
      <c r="E6" s="5" t="s">
        <v>252</v>
      </c>
      <c r="F6" s="24">
        <v>1</v>
      </c>
      <c r="G6" s="23">
        <f>F6*H6</f>
        <v>1</v>
      </c>
      <c r="H6" s="26">
        <v>1</v>
      </c>
      <c r="I6" s="171">
        <f>G6/Holdings!$D$33</f>
        <v>4.0909464858790137E-5</v>
      </c>
      <c r="J6" s="241">
        <v>43102</v>
      </c>
      <c r="K6" s="193" t="s">
        <v>18</v>
      </c>
      <c r="L6" s="5" t="s">
        <v>18</v>
      </c>
      <c r="M6" s="6">
        <v>0</v>
      </c>
      <c r="N6" s="7">
        <f ca="1">IF(K6="N/A",(TODAY()-J6),(K6-J6))</f>
        <v>53</v>
      </c>
      <c r="O6" s="209"/>
      <c r="P6" s="217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</row>
    <row r="7" spans="1:38" x14ac:dyDescent="0.25">
      <c r="A7" s="209"/>
      <c r="B7" s="216"/>
      <c r="C7" s="378"/>
      <c r="D7" s="4"/>
      <c r="E7" s="5"/>
      <c r="F7" s="24"/>
      <c r="G7" s="23"/>
      <c r="H7" s="26"/>
      <c r="I7" s="171"/>
      <c r="J7" s="241"/>
      <c r="K7" s="5"/>
      <c r="L7" s="5"/>
      <c r="M7" s="6"/>
      <c r="N7" s="7"/>
      <c r="O7" s="209"/>
      <c r="P7" s="217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</row>
    <row r="8" spans="1:38" ht="15.75" thickBot="1" x14ac:dyDescent="0.3">
      <c r="A8" s="209"/>
      <c r="B8" s="216"/>
      <c r="C8" s="379"/>
      <c r="D8" s="8"/>
      <c r="E8" s="9"/>
      <c r="F8" s="25"/>
      <c r="G8" s="28"/>
      <c r="H8" s="27"/>
      <c r="I8" s="172"/>
      <c r="J8" s="242"/>
      <c r="K8" s="9"/>
      <c r="L8" s="9"/>
      <c r="M8" s="10"/>
      <c r="N8" s="11"/>
      <c r="O8" s="209"/>
      <c r="P8" s="217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</row>
    <row r="9" spans="1:38" ht="15.75" thickBot="1" x14ac:dyDescent="0.3">
      <c r="A9" s="209"/>
      <c r="B9" s="21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7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</row>
    <row r="10" spans="1:38" ht="15.75" thickBot="1" x14ac:dyDescent="0.3">
      <c r="A10" s="209"/>
      <c r="B10" s="216"/>
      <c r="C10" s="366" t="s">
        <v>1</v>
      </c>
      <c r="D10" s="15" t="s">
        <v>11</v>
      </c>
      <c r="E10" s="13" t="s">
        <v>10</v>
      </c>
      <c r="F10" s="15" t="s">
        <v>17</v>
      </c>
      <c r="G10" s="13" t="s">
        <v>21</v>
      </c>
      <c r="H10" s="15" t="s">
        <v>26</v>
      </c>
      <c r="I10" s="15" t="s">
        <v>22</v>
      </c>
      <c r="J10" s="13" t="s">
        <v>23</v>
      </c>
      <c r="K10" s="15" t="s">
        <v>19</v>
      </c>
      <c r="L10" s="14" t="s">
        <v>76</v>
      </c>
      <c r="M10" s="14" t="s">
        <v>86</v>
      </c>
      <c r="N10" s="14" t="s">
        <v>20</v>
      </c>
      <c r="O10" s="209"/>
      <c r="P10" s="217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</row>
    <row r="11" spans="1:38" x14ac:dyDescent="0.25">
      <c r="A11" s="209"/>
      <c r="B11" s="216"/>
      <c r="C11" s="367"/>
      <c r="D11" s="148" t="s">
        <v>129</v>
      </c>
      <c r="E11" s="150"/>
      <c r="F11" s="150"/>
      <c r="G11" s="150"/>
      <c r="H11" s="150"/>
      <c r="I11" s="151"/>
      <c r="J11" s="148"/>
      <c r="K11" s="150"/>
      <c r="L11" s="150"/>
      <c r="M11" s="150"/>
      <c r="N11" s="151"/>
      <c r="O11" s="209"/>
      <c r="P11" s="217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</row>
    <row r="12" spans="1:38" x14ac:dyDescent="0.25">
      <c r="A12" s="209"/>
      <c r="B12" s="216"/>
      <c r="C12" s="367"/>
      <c r="D12" s="4" t="s">
        <v>252</v>
      </c>
      <c r="E12" s="5" t="s">
        <v>252</v>
      </c>
      <c r="F12" s="24">
        <v>1</v>
      </c>
      <c r="G12" s="24">
        <v>1</v>
      </c>
      <c r="H12" s="16">
        <f t="shared" ref="H12" si="0">G12/F12</f>
        <v>1</v>
      </c>
      <c r="I12" s="173">
        <f>G12/Holdings!$D$39</f>
        <v>1.3606036029436498E-4</v>
      </c>
      <c r="J12" s="241">
        <v>43102</v>
      </c>
      <c r="K12" s="5" t="s">
        <v>18</v>
      </c>
      <c r="L12" s="5" t="s">
        <v>18</v>
      </c>
      <c r="M12" s="6">
        <v>0</v>
      </c>
      <c r="N12" s="7">
        <f t="shared" ref="N12" ca="1" si="1">IF(K12="N/A",(TODAY()-J12),(K12-J12))</f>
        <v>53</v>
      </c>
      <c r="O12" s="209"/>
      <c r="P12" s="217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</row>
    <row r="13" spans="1:38" x14ac:dyDescent="0.25">
      <c r="A13" s="209"/>
      <c r="B13" s="216"/>
      <c r="C13" s="367"/>
      <c r="D13" s="4"/>
      <c r="E13" s="5"/>
      <c r="F13" s="24"/>
      <c r="G13" s="24"/>
      <c r="H13" s="16"/>
      <c r="I13" s="173"/>
      <c r="J13" s="241"/>
      <c r="K13" s="5"/>
      <c r="L13" s="5"/>
      <c r="M13" s="6"/>
      <c r="N13" s="7"/>
      <c r="O13" s="209"/>
      <c r="P13" s="217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</row>
    <row r="14" spans="1:38" x14ac:dyDescent="0.25">
      <c r="A14" s="209"/>
      <c r="B14" s="216"/>
      <c r="C14" s="367"/>
      <c r="D14" s="4"/>
      <c r="E14" s="5"/>
      <c r="F14" s="24"/>
      <c r="G14" s="24"/>
      <c r="H14" s="16"/>
      <c r="I14" s="173"/>
      <c r="J14" s="241"/>
      <c r="K14" s="5"/>
      <c r="L14" s="5"/>
      <c r="M14" s="6"/>
      <c r="N14" s="7"/>
      <c r="O14" s="209"/>
      <c r="P14" s="217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</row>
    <row r="15" spans="1:38" x14ac:dyDescent="0.25">
      <c r="A15" s="209"/>
      <c r="B15" s="216"/>
      <c r="C15" s="209"/>
      <c r="D15" s="209"/>
      <c r="E15" s="209"/>
      <c r="F15" s="209"/>
      <c r="G15" s="244"/>
      <c r="H15" s="209"/>
      <c r="I15" s="209"/>
      <c r="J15" s="209"/>
      <c r="K15" s="209"/>
      <c r="L15" s="209"/>
      <c r="M15" s="209"/>
      <c r="N15" s="209"/>
      <c r="O15" s="209"/>
      <c r="P15" s="217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</row>
    <row r="16" spans="1:38" ht="19.5" x14ac:dyDescent="0.3">
      <c r="A16" s="209"/>
      <c r="B16" s="396" t="s">
        <v>253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8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</row>
    <row r="17" spans="1:16384" ht="15.75" thickBot="1" x14ac:dyDescent="0.3">
      <c r="A17" s="209"/>
      <c r="B17" s="216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7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</row>
    <row r="18" spans="1:16384" ht="15.75" thickBot="1" x14ac:dyDescent="0.3">
      <c r="A18" s="209"/>
      <c r="B18" s="216"/>
      <c r="C18" s="377" t="s">
        <v>0</v>
      </c>
      <c r="D18" s="15" t="s">
        <v>11</v>
      </c>
      <c r="E18" s="13" t="s">
        <v>10</v>
      </c>
      <c r="F18" s="15" t="s">
        <v>17</v>
      </c>
      <c r="G18" s="13" t="s">
        <v>21</v>
      </c>
      <c r="H18" s="15" t="s">
        <v>26</v>
      </c>
      <c r="I18" s="15" t="s">
        <v>22</v>
      </c>
      <c r="J18" s="13" t="s">
        <v>23</v>
      </c>
      <c r="K18" s="15" t="s">
        <v>19</v>
      </c>
      <c r="L18" s="14" t="s">
        <v>76</v>
      </c>
      <c r="M18" s="14" t="s">
        <v>86</v>
      </c>
      <c r="N18" s="15" t="s">
        <v>20</v>
      </c>
      <c r="O18" s="136" t="s">
        <v>240</v>
      </c>
      <c r="P18" s="217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</row>
    <row r="19" spans="1:16384" ht="15.75" thickBot="1" x14ac:dyDescent="0.3">
      <c r="A19" s="209"/>
      <c r="B19" s="216"/>
      <c r="C19" s="378"/>
      <c r="D19" s="152" t="s">
        <v>154</v>
      </c>
      <c r="E19" s="147"/>
      <c r="F19" s="147"/>
      <c r="G19" s="147"/>
      <c r="H19" s="147"/>
      <c r="I19" s="147"/>
      <c r="J19" s="148"/>
      <c r="K19" s="150"/>
      <c r="L19" s="150"/>
      <c r="M19" s="150"/>
      <c r="N19" s="150"/>
      <c r="O19" s="153"/>
      <c r="P19" s="217"/>
      <c r="Q19" s="244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</row>
    <row r="20" spans="1:16384" x14ac:dyDescent="0.25">
      <c r="A20" s="209"/>
      <c r="B20" s="216"/>
      <c r="C20" s="390"/>
      <c r="D20" s="12" t="s">
        <v>252</v>
      </c>
      <c r="E20" s="279" t="s">
        <v>252</v>
      </c>
      <c r="F20" s="280">
        <f>F12</f>
        <v>1</v>
      </c>
      <c r="G20" s="281">
        <f>L20*H20</f>
        <v>1</v>
      </c>
      <c r="H20" s="282">
        <v>1</v>
      </c>
      <c r="I20" s="283">
        <f>G20/Holdings!$D$33</f>
        <v>4.0909464858790137E-5</v>
      </c>
      <c r="J20" s="284">
        <f>J12</f>
        <v>43102</v>
      </c>
      <c r="K20" s="285">
        <v>43102</v>
      </c>
      <c r="L20" s="282">
        <v>1</v>
      </c>
      <c r="M20" s="280">
        <v>0</v>
      </c>
      <c r="N20" s="286">
        <f ca="1">IF(K20="N/A",(TODAY()-J20),(K20-J20))</f>
        <v>0</v>
      </c>
      <c r="O20" s="163">
        <f>H20*L20-H20*F20</f>
        <v>0</v>
      </c>
      <c r="P20" s="217"/>
      <c r="Q20" s="244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</row>
    <row r="21" spans="1:16384" x14ac:dyDescent="0.25">
      <c r="A21" s="209"/>
      <c r="B21" s="216"/>
      <c r="C21" s="390"/>
      <c r="D21" s="4"/>
      <c r="E21" s="5"/>
      <c r="F21" s="6"/>
      <c r="G21" s="132"/>
      <c r="H21" s="26"/>
      <c r="I21" s="58"/>
      <c r="J21" s="22"/>
      <c r="K21" s="155"/>
      <c r="L21" s="26"/>
      <c r="M21" s="6"/>
      <c r="N21" s="135"/>
      <c r="O21" s="139"/>
      <c r="P21" s="217"/>
      <c r="Q21" s="244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</row>
    <row r="22" spans="1:16384" x14ac:dyDescent="0.25">
      <c r="A22" s="209"/>
      <c r="B22" s="216"/>
      <c r="C22" s="390"/>
      <c r="D22" s="4"/>
      <c r="E22" s="5"/>
      <c r="F22" s="6"/>
      <c r="G22" s="132"/>
      <c r="H22" s="26"/>
      <c r="I22" s="58"/>
      <c r="J22" s="22"/>
      <c r="K22" s="155"/>
      <c r="L22" s="26"/>
      <c r="M22" s="6"/>
      <c r="N22" s="135"/>
      <c r="O22" s="139"/>
      <c r="P22" s="217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</row>
    <row r="23" spans="1:16384" ht="15.75" thickBot="1" x14ac:dyDescent="0.3">
      <c r="A23" s="209"/>
      <c r="B23" s="216"/>
      <c r="C23" s="391"/>
      <c r="D23" s="17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24" t="s">
        <v>27</v>
      </c>
      <c r="K23" s="18" t="s">
        <v>27</v>
      </c>
      <c r="L23" s="18" t="s">
        <v>18</v>
      </c>
      <c r="M23" s="10" t="s">
        <v>27</v>
      </c>
      <c r="N23" s="137" t="s">
        <v>27</v>
      </c>
      <c r="O23" s="138"/>
      <c r="P23" s="217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</row>
    <row r="24" spans="1:16384" ht="15.75" thickBot="1" x14ac:dyDescent="0.3">
      <c r="A24" s="209"/>
      <c r="B24" s="21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17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</row>
    <row r="25" spans="1:16384" ht="15.75" customHeight="1" thickBot="1" x14ac:dyDescent="0.3">
      <c r="A25" s="209"/>
      <c r="B25" s="216"/>
      <c r="C25" s="366" t="s">
        <v>1</v>
      </c>
      <c r="D25" s="15" t="s">
        <v>11</v>
      </c>
      <c r="E25" s="13" t="s">
        <v>10</v>
      </c>
      <c r="F25" s="15" t="s">
        <v>17</v>
      </c>
      <c r="G25" s="13" t="s">
        <v>21</v>
      </c>
      <c r="H25" s="15" t="s">
        <v>26</v>
      </c>
      <c r="I25" s="15" t="s">
        <v>22</v>
      </c>
      <c r="J25" s="13" t="s">
        <v>23</v>
      </c>
      <c r="K25" s="15" t="s">
        <v>19</v>
      </c>
      <c r="L25" s="14" t="s">
        <v>76</v>
      </c>
      <c r="M25" s="14" t="s">
        <v>86</v>
      </c>
      <c r="N25" s="15" t="s">
        <v>20</v>
      </c>
      <c r="O25" s="136" t="s">
        <v>240</v>
      </c>
      <c r="P25" s="217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</row>
    <row r="26" spans="1:16384" x14ac:dyDescent="0.25">
      <c r="A26" s="209"/>
      <c r="B26" s="216"/>
      <c r="C26" s="367"/>
      <c r="D26" s="152" t="s">
        <v>154</v>
      </c>
      <c r="E26" s="147"/>
      <c r="F26" s="147"/>
      <c r="G26" s="147"/>
      <c r="H26" s="147"/>
      <c r="I26" s="147"/>
      <c r="J26" s="148"/>
      <c r="K26" s="150"/>
      <c r="L26" s="150"/>
      <c r="M26" s="150"/>
      <c r="N26" s="150"/>
      <c r="O26" s="153"/>
      <c r="P26" s="217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</row>
    <row r="27" spans="1:16384" x14ac:dyDescent="0.25">
      <c r="A27" s="209"/>
      <c r="B27" s="216"/>
      <c r="C27" s="367"/>
      <c r="D27" s="4" t="s">
        <v>252</v>
      </c>
      <c r="E27" s="5" t="s">
        <v>252</v>
      </c>
      <c r="F27" s="6">
        <f>F12</f>
        <v>1</v>
      </c>
      <c r="G27" s="132">
        <f>L27*H27</f>
        <v>1</v>
      </c>
      <c r="H27" s="26">
        <v>1</v>
      </c>
      <c r="I27" s="58">
        <f>G27/Holdings!$D$33</f>
        <v>4.0909464858790137E-5</v>
      </c>
      <c r="J27" s="22">
        <f>J12</f>
        <v>43102</v>
      </c>
      <c r="K27" s="155">
        <v>43102</v>
      </c>
      <c r="L27" s="26">
        <v>1</v>
      </c>
      <c r="M27" s="6">
        <v>0</v>
      </c>
      <c r="N27" s="135">
        <f ca="1">IF(K27="N/A",(TODAY()-J27),(K27-J27))</f>
        <v>0</v>
      </c>
      <c r="O27" s="139">
        <f>H27*L27-H27*F27</f>
        <v>0</v>
      </c>
      <c r="P27" s="217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</row>
    <row r="28" spans="1:16384" x14ac:dyDescent="0.25">
      <c r="A28" s="209"/>
      <c r="B28" s="216"/>
      <c r="C28" s="367"/>
      <c r="D28" s="4"/>
      <c r="E28" s="5"/>
      <c r="F28" s="6"/>
      <c r="G28" s="132"/>
      <c r="H28" s="26"/>
      <c r="I28" s="58"/>
      <c r="J28" s="22"/>
      <c r="K28" s="155"/>
      <c r="L28" s="26"/>
      <c r="M28" s="6"/>
      <c r="N28" s="135"/>
      <c r="O28" s="139"/>
      <c r="P28" s="217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</row>
    <row r="29" spans="1:16384" ht="15.75" thickBot="1" x14ac:dyDescent="0.3">
      <c r="A29" s="209"/>
      <c r="B29" s="216"/>
      <c r="C29" s="392"/>
      <c r="D29" s="17" t="s">
        <v>27</v>
      </c>
      <c r="E29" s="18" t="s">
        <v>27</v>
      </c>
      <c r="F29" s="18" t="s">
        <v>27</v>
      </c>
      <c r="G29" s="18" t="s">
        <v>27</v>
      </c>
      <c r="H29" s="18" t="s">
        <v>27</v>
      </c>
      <c r="I29" s="18" t="s">
        <v>27</v>
      </c>
      <c r="J29" s="124" t="s">
        <v>27</v>
      </c>
      <c r="K29" s="18" t="s">
        <v>27</v>
      </c>
      <c r="L29" s="18" t="s">
        <v>18</v>
      </c>
      <c r="M29" s="10" t="s">
        <v>27</v>
      </c>
      <c r="N29" s="137" t="s">
        <v>27</v>
      </c>
      <c r="O29" s="138"/>
      <c r="P29" s="217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</row>
    <row r="30" spans="1:16384" ht="15.75" thickBot="1" x14ac:dyDescent="0.3">
      <c r="A30" s="209"/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  <c r="IW30" s="209"/>
      <c r="IX30" s="209"/>
      <c r="IY30" s="209"/>
      <c r="IZ30" s="209"/>
      <c r="JA30" s="209"/>
      <c r="JB30" s="209"/>
      <c r="JC30" s="209"/>
      <c r="JD30" s="209"/>
      <c r="JE30" s="209"/>
      <c r="JF30" s="209"/>
      <c r="JG30" s="209"/>
      <c r="JH30" s="209"/>
      <c r="JI30" s="209"/>
      <c r="JJ30" s="209"/>
      <c r="JK30" s="209"/>
      <c r="JL30" s="209"/>
      <c r="JM30" s="209"/>
      <c r="JN30" s="209"/>
      <c r="JO30" s="209"/>
      <c r="JP30" s="209"/>
      <c r="JQ30" s="209"/>
      <c r="JR30" s="209"/>
      <c r="JS30" s="209"/>
      <c r="JT30" s="209"/>
      <c r="JU30" s="209"/>
      <c r="JV30" s="209"/>
      <c r="JW30" s="209"/>
      <c r="JX30" s="209"/>
      <c r="JY30" s="209"/>
      <c r="JZ30" s="209"/>
      <c r="KA30" s="209"/>
      <c r="KB30" s="209"/>
      <c r="KC30" s="209"/>
      <c r="KD30" s="209"/>
      <c r="KE30" s="209"/>
      <c r="KF30" s="209"/>
      <c r="KG30" s="209"/>
      <c r="KH30" s="209"/>
      <c r="KI30" s="209"/>
      <c r="KJ30" s="209"/>
      <c r="KK30" s="209"/>
      <c r="KL30" s="209"/>
      <c r="KM30" s="209"/>
      <c r="KN30" s="209"/>
      <c r="KO30" s="209"/>
      <c r="KP30" s="209"/>
      <c r="KQ30" s="209"/>
      <c r="KR30" s="209"/>
      <c r="KS30" s="209"/>
      <c r="KT30" s="209"/>
      <c r="KU30" s="209"/>
      <c r="KV30" s="209"/>
      <c r="KW30" s="209"/>
      <c r="KX30" s="209"/>
      <c r="KY30" s="209"/>
      <c r="KZ30" s="209"/>
      <c r="LA30" s="209"/>
      <c r="LB30" s="209"/>
      <c r="LC30" s="209"/>
      <c r="LD30" s="209"/>
      <c r="LE30" s="209"/>
      <c r="LF30" s="209"/>
      <c r="LG30" s="209"/>
      <c r="LH30" s="209"/>
      <c r="LI30" s="209"/>
      <c r="LJ30" s="209"/>
      <c r="LK30" s="209"/>
      <c r="LL30" s="209"/>
      <c r="LM30" s="209"/>
      <c r="LN30" s="209"/>
      <c r="LO30" s="209"/>
      <c r="LP30" s="209"/>
      <c r="LQ30" s="209"/>
      <c r="LR30" s="209"/>
      <c r="LS30" s="209"/>
      <c r="LT30" s="209"/>
      <c r="LU30" s="209"/>
      <c r="LV30" s="209"/>
      <c r="LW30" s="209"/>
      <c r="LX30" s="209"/>
      <c r="LY30" s="209"/>
      <c r="LZ30" s="209"/>
      <c r="MA30" s="209"/>
      <c r="MB30" s="209"/>
      <c r="MC30" s="209"/>
      <c r="MD30" s="209"/>
      <c r="ME30" s="209"/>
      <c r="MF30" s="209"/>
      <c r="MG30" s="209"/>
      <c r="MH30" s="209"/>
      <c r="MI30" s="209"/>
      <c r="MJ30" s="209"/>
      <c r="MK30" s="209"/>
      <c r="ML30" s="209"/>
      <c r="MM30" s="209"/>
      <c r="MN30" s="209"/>
      <c r="MO30" s="209"/>
      <c r="MP30" s="209"/>
      <c r="MQ30" s="209"/>
      <c r="MR30" s="209"/>
      <c r="MS30" s="209"/>
      <c r="MT30" s="209"/>
      <c r="MU30" s="209"/>
      <c r="MV30" s="209"/>
      <c r="MW30" s="209"/>
      <c r="MX30" s="209"/>
      <c r="MY30" s="209"/>
      <c r="MZ30" s="209"/>
      <c r="NA30" s="209"/>
      <c r="NB30" s="209"/>
      <c r="NC30" s="209"/>
      <c r="ND30" s="209"/>
      <c r="NE30" s="209"/>
      <c r="NF30" s="209"/>
      <c r="NG30" s="209"/>
      <c r="NH30" s="209"/>
      <c r="NI30" s="209"/>
      <c r="NJ30" s="209"/>
      <c r="NK30" s="209"/>
      <c r="NL30" s="209"/>
      <c r="NM30" s="209"/>
      <c r="NN30" s="209"/>
      <c r="NO30" s="209"/>
      <c r="NP30" s="209"/>
      <c r="NQ30" s="209"/>
      <c r="NR30" s="209"/>
      <c r="NS30" s="209"/>
      <c r="NT30" s="209"/>
      <c r="NU30" s="209"/>
      <c r="NV30" s="209"/>
      <c r="NW30" s="209"/>
      <c r="NX30" s="209"/>
      <c r="NY30" s="209"/>
      <c r="NZ30" s="209"/>
      <c r="OA30" s="209"/>
      <c r="OB30" s="209"/>
      <c r="OC30" s="209"/>
      <c r="OD30" s="209"/>
      <c r="OE30" s="209"/>
      <c r="OF30" s="209"/>
      <c r="OG30" s="209"/>
      <c r="OH30" s="209"/>
      <c r="OI30" s="209"/>
      <c r="OJ30" s="209"/>
      <c r="OK30" s="209"/>
      <c r="OL30" s="209"/>
      <c r="OM30" s="209"/>
      <c r="ON30" s="209"/>
      <c r="OO30" s="209"/>
      <c r="OP30" s="209"/>
      <c r="OQ30" s="209"/>
      <c r="OR30" s="209"/>
      <c r="OS30" s="209"/>
      <c r="OT30" s="209"/>
      <c r="OU30" s="209"/>
      <c r="OV30" s="209"/>
      <c r="OW30" s="209"/>
      <c r="OX30" s="209"/>
      <c r="OY30" s="209"/>
      <c r="OZ30" s="209"/>
      <c r="PA30" s="209"/>
      <c r="PB30" s="209"/>
      <c r="PC30" s="209"/>
      <c r="PD30" s="209"/>
      <c r="PE30" s="209"/>
      <c r="PF30" s="209"/>
      <c r="PG30" s="209"/>
      <c r="PH30" s="209"/>
      <c r="PI30" s="209"/>
      <c r="PJ30" s="209"/>
      <c r="PK30" s="209"/>
      <c r="PL30" s="209"/>
      <c r="PM30" s="209"/>
      <c r="PN30" s="209"/>
      <c r="PO30" s="209"/>
      <c r="PP30" s="209"/>
      <c r="PQ30" s="209"/>
      <c r="PR30" s="209"/>
      <c r="PS30" s="209"/>
      <c r="PT30" s="209"/>
      <c r="PU30" s="209"/>
      <c r="PV30" s="209"/>
      <c r="PW30" s="209"/>
      <c r="PX30" s="209"/>
      <c r="PY30" s="209"/>
      <c r="PZ30" s="209"/>
      <c r="QA30" s="209"/>
      <c r="QB30" s="209"/>
      <c r="QC30" s="209"/>
      <c r="QD30" s="209"/>
      <c r="QE30" s="209"/>
      <c r="QF30" s="209"/>
      <c r="QG30" s="209"/>
      <c r="QH30" s="209"/>
      <c r="QI30" s="209"/>
      <c r="QJ30" s="209"/>
      <c r="QK30" s="209"/>
      <c r="QL30" s="209"/>
      <c r="QM30" s="209"/>
      <c r="QN30" s="209"/>
      <c r="QO30" s="209"/>
      <c r="QP30" s="209"/>
      <c r="QQ30" s="209"/>
      <c r="QR30" s="209"/>
      <c r="QS30" s="209"/>
      <c r="QT30" s="209"/>
      <c r="QU30" s="209"/>
      <c r="QV30" s="209"/>
      <c r="QW30" s="209"/>
      <c r="QX30" s="209"/>
      <c r="QY30" s="209"/>
      <c r="QZ30" s="209"/>
      <c r="RA30" s="209"/>
      <c r="RB30" s="209"/>
      <c r="RC30" s="209"/>
      <c r="RD30" s="209"/>
      <c r="RE30" s="209"/>
      <c r="RF30" s="209"/>
      <c r="RG30" s="209"/>
      <c r="RH30" s="209"/>
      <c r="RI30" s="209"/>
      <c r="RJ30" s="209"/>
      <c r="RK30" s="209"/>
      <c r="RL30" s="209"/>
      <c r="RM30" s="209"/>
      <c r="RN30" s="209"/>
      <c r="RO30" s="209"/>
      <c r="RP30" s="209"/>
      <c r="RQ30" s="209"/>
      <c r="RR30" s="209"/>
      <c r="RS30" s="209"/>
      <c r="RT30" s="209"/>
      <c r="RU30" s="209"/>
      <c r="RV30" s="209"/>
      <c r="RW30" s="209"/>
      <c r="RX30" s="209"/>
      <c r="RY30" s="209"/>
      <c r="RZ30" s="209"/>
      <c r="SA30" s="209"/>
      <c r="SB30" s="209"/>
      <c r="SC30" s="209"/>
      <c r="SD30" s="209"/>
      <c r="SE30" s="209"/>
      <c r="SF30" s="209"/>
      <c r="SG30" s="209"/>
      <c r="SH30" s="209"/>
      <c r="SI30" s="209"/>
      <c r="SJ30" s="209"/>
      <c r="SK30" s="209"/>
      <c r="SL30" s="209"/>
      <c r="SM30" s="209"/>
      <c r="SN30" s="209"/>
      <c r="SO30" s="209"/>
      <c r="SP30" s="209"/>
      <c r="SQ30" s="209"/>
      <c r="SR30" s="209"/>
      <c r="SS30" s="209"/>
      <c r="ST30" s="209"/>
      <c r="SU30" s="209"/>
      <c r="SV30" s="209"/>
      <c r="SW30" s="209"/>
      <c r="SX30" s="209"/>
      <c r="SY30" s="209"/>
      <c r="SZ30" s="209"/>
      <c r="TA30" s="209"/>
      <c r="TB30" s="209"/>
      <c r="TC30" s="209"/>
      <c r="TD30" s="209"/>
      <c r="TE30" s="209"/>
      <c r="TF30" s="209"/>
      <c r="TG30" s="209"/>
      <c r="TH30" s="209"/>
      <c r="TI30" s="209"/>
      <c r="TJ30" s="209"/>
      <c r="TK30" s="209"/>
      <c r="TL30" s="209"/>
      <c r="TM30" s="209"/>
      <c r="TN30" s="209"/>
      <c r="TO30" s="209"/>
      <c r="TP30" s="209"/>
      <c r="TQ30" s="209"/>
      <c r="TR30" s="209"/>
      <c r="TS30" s="209"/>
      <c r="TT30" s="209"/>
      <c r="TU30" s="209"/>
      <c r="TV30" s="209"/>
      <c r="TW30" s="209"/>
      <c r="TX30" s="209"/>
      <c r="TY30" s="209"/>
      <c r="TZ30" s="209"/>
      <c r="UA30" s="209"/>
      <c r="UB30" s="209"/>
      <c r="UC30" s="209"/>
      <c r="UD30" s="209"/>
      <c r="UE30" s="209"/>
      <c r="UF30" s="209"/>
      <c r="UG30" s="209"/>
      <c r="UH30" s="209"/>
      <c r="UI30" s="209"/>
      <c r="UJ30" s="209"/>
      <c r="UK30" s="209"/>
      <c r="UL30" s="209"/>
      <c r="UM30" s="209"/>
      <c r="UN30" s="209"/>
      <c r="UO30" s="209"/>
      <c r="UP30" s="209"/>
      <c r="UQ30" s="209"/>
      <c r="UR30" s="209"/>
      <c r="US30" s="209"/>
      <c r="UT30" s="209"/>
      <c r="UU30" s="209"/>
      <c r="UV30" s="209"/>
      <c r="UW30" s="209"/>
      <c r="UX30" s="209"/>
      <c r="UY30" s="209"/>
      <c r="UZ30" s="209"/>
      <c r="VA30" s="209"/>
      <c r="VB30" s="209"/>
      <c r="VC30" s="209"/>
      <c r="VD30" s="209"/>
      <c r="VE30" s="209"/>
      <c r="VF30" s="209"/>
      <c r="VG30" s="209"/>
      <c r="VH30" s="209"/>
      <c r="VI30" s="209"/>
      <c r="VJ30" s="209"/>
      <c r="VK30" s="209"/>
      <c r="VL30" s="209"/>
      <c r="VM30" s="209"/>
      <c r="VN30" s="209"/>
      <c r="VO30" s="209"/>
      <c r="VP30" s="209"/>
      <c r="VQ30" s="209"/>
      <c r="VR30" s="209"/>
      <c r="VS30" s="209"/>
      <c r="VT30" s="209"/>
      <c r="VU30" s="209"/>
      <c r="VV30" s="209"/>
      <c r="VW30" s="209"/>
      <c r="VX30" s="209"/>
      <c r="VY30" s="209"/>
      <c r="VZ30" s="209"/>
      <c r="WA30" s="209"/>
      <c r="WB30" s="209"/>
      <c r="WC30" s="209"/>
      <c r="WD30" s="209"/>
      <c r="WE30" s="209"/>
      <c r="WF30" s="209"/>
      <c r="WG30" s="209"/>
      <c r="WH30" s="209"/>
      <c r="WI30" s="209"/>
      <c r="WJ30" s="209"/>
      <c r="WK30" s="209"/>
      <c r="WL30" s="209"/>
      <c r="WM30" s="209"/>
      <c r="WN30" s="209"/>
      <c r="WO30" s="209"/>
      <c r="WP30" s="209"/>
      <c r="WQ30" s="209"/>
      <c r="WR30" s="209"/>
      <c r="WS30" s="209"/>
      <c r="WT30" s="209"/>
      <c r="WU30" s="209"/>
      <c r="WV30" s="209"/>
      <c r="WW30" s="209"/>
      <c r="WX30" s="209"/>
      <c r="WY30" s="209"/>
      <c r="WZ30" s="209"/>
      <c r="XA30" s="209"/>
      <c r="XB30" s="209"/>
      <c r="XC30" s="209"/>
      <c r="XD30" s="209"/>
      <c r="XE30" s="209"/>
      <c r="XF30" s="209"/>
      <c r="XG30" s="209"/>
      <c r="XH30" s="209"/>
      <c r="XI30" s="209"/>
      <c r="XJ30" s="209"/>
      <c r="XK30" s="209"/>
      <c r="XL30" s="209"/>
      <c r="XM30" s="209"/>
      <c r="XN30" s="209"/>
      <c r="XO30" s="209"/>
      <c r="XP30" s="209"/>
      <c r="XQ30" s="209"/>
      <c r="XR30" s="209"/>
      <c r="XS30" s="209"/>
      <c r="XT30" s="209"/>
      <c r="XU30" s="209"/>
      <c r="XV30" s="209"/>
      <c r="XW30" s="209"/>
      <c r="XX30" s="209"/>
      <c r="XY30" s="209"/>
      <c r="XZ30" s="209"/>
      <c r="YA30" s="209"/>
      <c r="YB30" s="209"/>
      <c r="YC30" s="209"/>
      <c r="YD30" s="209"/>
      <c r="YE30" s="209"/>
      <c r="YF30" s="209"/>
      <c r="YG30" s="209"/>
      <c r="YH30" s="209"/>
      <c r="YI30" s="209"/>
      <c r="YJ30" s="209"/>
      <c r="YK30" s="209"/>
      <c r="YL30" s="209"/>
      <c r="YM30" s="209"/>
      <c r="YN30" s="209"/>
      <c r="YO30" s="209"/>
      <c r="YP30" s="209"/>
      <c r="YQ30" s="209"/>
      <c r="YR30" s="209"/>
      <c r="YS30" s="209"/>
      <c r="YT30" s="209"/>
      <c r="YU30" s="209"/>
      <c r="YV30" s="209"/>
      <c r="YW30" s="209"/>
      <c r="YX30" s="209"/>
      <c r="YY30" s="209"/>
      <c r="YZ30" s="209"/>
      <c r="ZA30" s="209"/>
      <c r="ZB30" s="209"/>
      <c r="ZC30" s="209"/>
      <c r="ZD30" s="209"/>
      <c r="ZE30" s="209"/>
      <c r="ZF30" s="209"/>
      <c r="ZG30" s="209"/>
      <c r="ZH30" s="209"/>
      <c r="ZI30" s="209"/>
      <c r="ZJ30" s="209"/>
      <c r="ZK30" s="209"/>
      <c r="ZL30" s="209"/>
      <c r="ZM30" s="209"/>
      <c r="ZN30" s="209"/>
      <c r="ZO30" s="209"/>
      <c r="ZP30" s="209"/>
      <c r="ZQ30" s="209"/>
      <c r="ZR30" s="209"/>
      <c r="ZS30" s="209"/>
      <c r="ZT30" s="209"/>
      <c r="ZU30" s="209"/>
      <c r="ZV30" s="209"/>
      <c r="ZW30" s="209"/>
      <c r="ZX30" s="209"/>
      <c r="ZY30" s="209"/>
      <c r="ZZ30" s="209"/>
      <c r="AAA30" s="209"/>
      <c r="AAB30" s="209"/>
      <c r="AAC30" s="209"/>
      <c r="AAD30" s="209"/>
      <c r="AAE30" s="209"/>
      <c r="AAF30" s="209"/>
      <c r="AAG30" s="209"/>
      <c r="AAH30" s="209"/>
      <c r="AAI30" s="209"/>
      <c r="AAJ30" s="209"/>
      <c r="AAK30" s="209"/>
      <c r="AAL30" s="209"/>
      <c r="AAM30" s="209"/>
      <c r="AAN30" s="209"/>
      <c r="AAO30" s="209"/>
      <c r="AAP30" s="209"/>
      <c r="AAQ30" s="209"/>
      <c r="AAR30" s="209"/>
      <c r="AAS30" s="209"/>
      <c r="AAT30" s="209"/>
      <c r="AAU30" s="209"/>
      <c r="AAV30" s="209"/>
      <c r="AAW30" s="209"/>
      <c r="AAX30" s="209"/>
      <c r="AAY30" s="209"/>
      <c r="AAZ30" s="209"/>
      <c r="ABA30" s="209"/>
      <c r="ABB30" s="209"/>
      <c r="ABC30" s="209"/>
      <c r="ABD30" s="209"/>
      <c r="ABE30" s="209"/>
      <c r="ABF30" s="209"/>
      <c r="ABG30" s="209"/>
      <c r="ABH30" s="209"/>
      <c r="ABI30" s="209"/>
      <c r="ABJ30" s="209"/>
      <c r="ABK30" s="209"/>
      <c r="ABL30" s="209"/>
      <c r="ABM30" s="209"/>
      <c r="ABN30" s="209"/>
      <c r="ABO30" s="209"/>
      <c r="ABP30" s="209"/>
      <c r="ABQ30" s="209"/>
      <c r="ABR30" s="209"/>
      <c r="ABS30" s="209"/>
      <c r="ABT30" s="209"/>
      <c r="ABU30" s="209"/>
      <c r="ABV30" s="209"/>
      <c r="ABW30" s="209"/>
      <c r="ABX30" s="209"/>
      <c r="ABY30" s="209"/>
      <c r="ABZ30" s="209"/>
      <c r="ACA30" s="209"/>
      <c r="ACB30" s="209"/>
      <c r="ACC30" s="209"/>
      <c r="ACD30" s="209"/>
      <c r="ACE30" s="209"/>
      <c r="ACF30" s="209"/>
      <c r="ACG30" s="209"/>
      <c r="ACH30" s="209"/>
      <c r="ACI30" s="209"/>
      <c r="ACJ30" s="209"/>
      <c r="ACK30" s="209"/>
      <c r="ACL30" s="209"/>
      <c r="ACM30" s="209"/>
      <c r="ACN30" s="209"/>
      <c r="ACO30" s="209"/>
      <c r="ACP30" s="209"/>
      <c r="ACQ30" s="209"/>
      <c r="ACR30" s="209"/>
      <c r="ACS30" s="209"/>
      <c r="ACT30" s="209"/>
      <c r="ACU30" s="209"/>
      <c r="ACV30" s="209"/>
      <c r="ACW30" s="209"/>
      <c r="ACX30" s="209"/>
      <c r="ACY30" s="209"/>
      <c r="ACZ30" s="209"/>
      <c r="ADA30" s="209"/>
      <c r="ADB30" s="209"/>
      <c r="ADC30" s="209"/>
      <c r="ADD30" s="209"/>
      <c r="ADE30" s="209"/>
      <c r="ADF30" s="209"/>
      <c r="ADG30" s="209"/>
      <c r="ADH30" s="209"/>
      <c r="ADI30" s="209"/>
      <c r="ADJ30" s="209"/>
      <c r="ADK30" s="209"/>
      <c r="ADL30" s="209"/>
      <c r="ADM30" s="209"/>
      <c r="ADN30" s="209"/>
      <c r="ADO30" s="209"/>
      <c r="ADP30" s="209"/>
      <c r="ADQ30" s="209"/>
      <c r="ADR30" s="209"/>
      <c r="ADS30" s="209"/>
      <c r="ADT30" s="209"/>
      <c r="ADU30" s="209"/>
      <c r="ADV30" s="209"/>
      <c r="ADW30" s="209"/>
      <c r="ADX30" s="209"/>
      <c r="ADY30" s="209"/>
      <c r="ADZ30" s="209"/>
      <c r="AEA30" s="209"/>
      <c r="AEB30" s="209"/>
      <c r="AEC30" s="209"/>
      <c r="AED30" s="209"/>
      <c r="AEE30" s="209"/>
      <c r="AEF30" s="209"/>
      <c r="AEG30" s="209"/>
      <c r="AEH30" s="209"/>
      <c r="AEI30" s="209"/>
      <c r="AEJ30" s="209"/>
      <c r="AEK30" s="209"/>
      <c r="AEL30" s="209"/>
      <c r="AEM30" s="209"/>
      <c r="AEN30" s="209"/>
      <c r="AEO30" s="209"/>
      <c r="AEP30" s="209"/>
      <c r="AEQ30" s="209"/>
      <c r="AER30" s="209"/>
      <c r="AES30" s="209"/>
      <c r="AET30" s="209"/>
      <c r="AEU30" s="209"/>
      <c r="AEV30" s="209"/>
      <c r="AEW30" s="209"/>
      <c r="AEX30" s="209"/>
      <c r="AEY30" s="209"/>
      <c r="AEZ30" s="209"/>
      <c r="AFA30" s="209"/>
      <c r="AFB30" s="209"/>
      <c r="AFC30" s="209"/>
      <c r="AFD30" s="209"/>
      <c r="AFE30" s="209"/>
      <c r="AFF30" s="209"/>
      <c r="AFG30" s="209"/>
      <c r="AFH30" s="209"/>
      <c r="AFI30" s="209"/>
      <c r="AFJ30" s="209"/>
      <c r="AFK30" s="209"/>
      <c r="AFL30" s="209"/>
      <c r="AFM30" s="209"/>
      <c r="AFN30" s="209"/>
      <c r="AFO30" s="209"/>
      <c r="AFP30" s="209"/>
      <c r="AFQ30" s="209"/>
      <c r="AFR30" s="209"/>
      <c r="AFS30" s="209"/>
      <c r="AFT30" s="209"/>
      <c r="AFU30" s="209"/>
      <c r="AFV30" s="209"/>
      <c r="AFW30" s="209"/>
      <c r="AFX30" s="209"/>
      <c r="AFY30" s="209"/>
      <c r="AFZ30" s="209"/>
      <c r="AGA30" s="209"/>
      <c r="AGB30" s="209"/>
      <c r="AGC30" s="209"/>
      <c r="AGD30" s="209"/>
      <c r="AGE30" s="209"/>
      <c r="AGF30" s="209"/>
      <c r="AGG30" s="209"/>
      <c r="AGH30" s="209"/>
      <c r="AGI30" s="209"/>
      <c r="AGJ30" s="209"/>
      <c r="AGK30" s="209"/>
      <c r="AGL30" s="209"/>
      <c r="AGM30" s="209"/>
      <c r="AGN30" s="209"/>
      <c r="AGO30" s="209"/>
      <c r="AGP30" s="209"/>
      <c r="AGQ30" s="209"/>
      <c r="AGR30" s="209"/>
      <c r="AGS30" s="209"/>
      <c r="AGT30" s="209"/>
      <c r="AGU30" s="209"/>
      <c r="AGV30" s="209"/>
      <c r="AGW30" s="209"/>
      <c r="AGX30" s="209"/>
      <c r="AGY30" s="209"/>
      <c r="AGZ30" s="209"/>
      <c r="AHA30" s="209"/>
      <c r="AHB30" s="209"/>
      <c r="AHC30" s="209"/>
      <c r="AHD30" s="209"/>
      <c r="AHE30" s="209"/>
      <c r="AHF30" s="209"/>
      <c r="AHG30" s="209"/>
      <c r="AHH30" s="209"/>
      <c r="AHI30" s="209"/>
      <c r="AHJ30" s="209"/>
      <c r="AHK30" s="209"/>
      <c r="AHL30" s="209"/>
      <c r="AHM30" s="209"/>
      <c r="AHN30" s="209"/>
      <c r="AHO30" s="209"/>
      <c r="AHP30" s="209"/>
      <c r="AHQ30" s="209"/>
      <c r="AHR30" s="209"/>
      <c r="AHS30" s="209"/>
      <c r="AHT30" s="209"/>
      <c r="AHU30" s="209"/>
      <c r="AHV30" s="209"/>
      <c r="AHW30" s="209"/>
      <c r="AHX30" s="209"/>
      <c r="AHY30" s="209"/>
      <c r="AHZ30" s="209"/>
      <c r="AIA30" s="209"/>
      <c r="AIB30" s="209"/>
      <c r="AIC30" s="209"/>
      <c r="AID30" s="209"/>
      <c r="AIE30" s="209"/>
      <c r="AIF30" s="209"/>
      <c r="AIG30" s="209"/>
      <c r="AIH30" s="209"/>
      <c r="AII30" s="209"/>
      <c r="AIJ30" s="209"/>
      <c r="AIK30" s="209"/>
      <c r="AIL30" s="209"/>
      <c r="AIM30" s="209"/>
      <c r="AIN30" s="209"/>
      <c r="AIO30" s="209"/>
      <c r="AIP30" s="209"/>
      <c r="AIQ30" s="209"/>
      <c r="AIR30" s="209"/>
      <c r="AIS30" s="209"/>
      <c r="AIT30" s="209"/>
      <c r="AIU30" s="209"/>
      <c r="AIV30" s="209"/>
      <c r="AIW30" s="209"/>
      <c r="AIX30" s="209"/>
      <c r="AIY30" s="209"/>
      <c r="AIZ30" s="209"/>
      <c r="AJA30" s="209"/>
      <c r="AJB30" s="209"/>
      <c r="AJC30" s="209"/>
      <c r="AJD30" s="209"/>
      <c r="AJE30" s="209"/>
      <c r="AJF30" s="209"/>
      <c r="AJG30" s="209"/>
      <c r="AJH30" s="209"/>
      <c r="AJI30" s="209"/>
      <c r="AJJ30" s="209"/>
      <c r="AJK30" s="209"/>
      <c r="AJL30" s="209"/>
      <c r="AJM30" s="209"/>
      <c r="AJN30" s="209"/>
      <c r="AJO30" s="209"/>
      <c r="AJP30" s="209"/>
      <c r="AJQ30" s="209"/>
      <c r="AJR30" s="209"/>
      <c r="AJS30" s="209"/>
      <c r="AJT30" s="209"/>
      <c r="AJU30" s="209"/>
      <c r="AJV30" s="209"/>
      <c r="AJW30" s="209"/>
      <c r="AJX30" s="209"/>
      <c r="AJY30" s="209"/>
      <c r="AJZ30" s="209"/>
      <c r="AKA30" s="209"/>
      <c r="AKB30" s="209"/>
      <c r="AKC30" s="209"/>
      <c r="AKD30" s="209"/>
      <c r="AKE30" s="209"/>
      <c r="AKF30" s="209"/>
      <c r="AKG30" s="209"/>
      <c r="AKH30" s="209"/>
      <c r="AKI30" s="209"/>
      <c r="AKJ30" s="209"/>
      <c r="AKK30" s="209"/>
      <c r="AKL30" s="209"/>
      <c r="AKM30" s="209"/>
      <c r="AKN30" s="209"/>
      <c r="AKO30" s="209"/>
      <c r="AKP30" s="209"/>
      <c r="AKQ30" s="209"/>
      <c r="AKR30" s="209"/>
      <c r="AKS30" s="209"/>
      <c r="AKT30" s="209"/>
      <c r="AKU30" s="209"/>
      <c r="AKV30" s="209"/>
      <c r="AKW30" s="209"/>
      <c r="AKX30" s="209"/>
      <c r="AKY30" s="209"/>
      <c r="AKZ30" s="209"/>
      <c r="ALA30" s="209"/>
      <c r="ALB30" s="209"/>
      <c r="ALC30" s="209"/>
      <c r="ALD30" s="209"/>
      <c r="ALE30" s="209"/>
      <c r="ALF30" s="209"/>
      <c r="ALG30" s="209"/>
      <c r="ALH30" s="209"/>
      <c r="ALI30" s="209"/>
      <c r="ALJ30" s="209"/>
      <c r="ALK30" s="209"/>
      <c r="ALL30" s="209"/>
      <c r="ALM30" s="209"/>
      <c r="ALN30" s="209"/>
      <c r="ALO30" s="209"/>
      <c r="ALP30" s="209"/>
      <c r="ALQ30" s="209"/>
      <c r="ALR30" s="209"/>
      <c r="ALS30" s="209"/>
      <c r="ALT30" s="209"/>
      <c r="ALU30" s="209"/>
      <c r="ALV30" s="209"/>
      <c r="ALW30" s="209"/>
      <c r="ALX30" s="209"/>
      <c r="ALY30" s="209"/>
      <c r="ALZ30" s="209"/>
      <c r="AMA30" s="209"/>
      <c r="AMB30" s="209"/>
      <c r="AMC30" s="209"/>
      <c r="AMD30" s="209"/>
      <c r="AME30" s="209"/>
      <c r="AMF30" s="209"/>
      <c r="AMG30" s="209"/>
      <c r="AMH30" s="209"/>
      <c r="AMI30" s="209"/>
      <c r="AMJ30" s="209"/>
      <c r="AMK30" s="209"/>
      <c r="AML30" s="209"/>
      <c r="AMM30" s="209"/>
      <c r="AMN30" s="209"/>
      <c r="AMO30" s="209"/>
      <c r="AMP30" s="209"/>
      <c r="AMQ30" s="209"/>
      <c r="AMR30" s="209"/>
      <c r="AMS30" s="209"/>
      <c r="AMT30" s="209"/>
      <c r="AMU30" s="209"/>
      <c r="AMV30" s="209"/>
      <c r="AMW30" s="209"/>
      <c r="AMX30" s="209"/>
      <c r="AMY30" s="209"/>
      <c r="AMZ30" s="209"/>
      <c r="ANA30" s="209"/>
      <c r="ANB30" s="209"/>
      <c r="ANC30" s="209"/>
      <c r="AND30" s="209"/>
      <c r="ANE30" s="209"/>
      <c r="ANF30" s="209"/>
      <c r="ANG30" s="209"/>
      <c r="ANH30" s="209"/>
      <c r="ANI30" s="209"/>
      <c r="ANJ30" s="209"/>
      <c r="ANK30" s="209"/>
      <c r="ANL30" s="209"/>
      <c r="ANM30" s="209"/>
      <c r="ANN30" s="209"/>
      <c r="ANO30" s="209"/>
      <c r="ANP30" s="209"/>
      <c r="ANQ30" s="209"/>
      <c r="ANR30" s="209"/>
      <c r="ANS30" s="209"/>
      <c r="ANT30" s="209"/>
      <c r="ANU30" s="209"/>
      <c r="ANV30" s="209"/>
      <c r="ANW30" s="209"/>
      <c r="ANX30" s="209"/>
      <c r="ANY30" s="209"/>
      <c r="ANZ30" s="209"/>
      <c r="AOA30" s="209"/>
      <c r="AOB30" s="209"/>
      <c r="AOC30" s="209"/>
      <c r="AOD30" s="209"/>
      <c r="AOE30" s="209"/>
      <c r="AOF30" s="209"/>
      <c r="AOG30" s="209"/>
      <c r="AOH30" s="209"/>
      <c r="AOI30" s="209"/>
      <c r="AOJ30" s="209"/>
      <c r="AOK30" s="209"/>
      <c r="AOL30" s="209"/>
      <c r="AOM30" s="209"/>
      <c r="AON30" s="209"/>
      <c r="AOO30" s="209"/>
      <c r="AOP30" s="209"/>
      <c r="AOQ30" s="209"/>
      <c r="AOR30" s="209"/>
      <c r="AOS30" s="209"/>
      <c r="AOT30" s="209"/>
      <c r="AOU30" s="209"/>
      <c r="AOV30" s="209"/>
      <c r="AOW30" s="209"/>
      <c r="AOX30" s="209"/>
      <c r="AOY30" s="209"/>
      <c r="AOZ30" s="209"/>
      <c r="APA30" s="209"/>
      <c r="APB30" s="209"/>
      <c r="APC30" s="209"/>
      <c r="APD30" s="209"/>
      <c r="APE30" s="209"/>
      <c r="APF30" s="209"/>
      <c r="APG30" s="209"/>
      <c r="APH30" s="209"/>
      <c r="API30" s="209"/>
      <c r="APJ30" s="209"/>
      <c r="APK30" s="209"/>
      <c r="APL30" s="209"/>
      <c r="APM30" s="209"/>
      <c r="APN30" s="209"/>
      <c r="APO30" s="209"/>
      <c r="APP30" s="209"/>
      <c r="APQ30" s="209"/>
      <c r="APR30" s="209"/>
      <c r="APS30" s="209"/>
      <c r="APT30" s="209"/>
      <c r="APU30" s="209"/>
      <c r="APV30" s="209"/>
      <c r="APW30" s="209"/>
      <c r="APX30" s="209"/>
      <c r="APY30" s="209"/>
      <c r="APZ30" s="209"/>
      <c r="AQA30" s="209"/>
      <c r="AQB30" s="209"/>
      <c r="AQC30" s="209"/>
      <c r="AQD30" s="209"/>
      <c r="AQE30" s="209"/>
      <c r="AQF30" s="209"/>
      <c r="AQG30" s="209"/>
      <c r="AQH30" s="209"/>
      <c r="AQI30" s="209"/>
      <c r="AQJ30" s="209"/>
      <c r="AQK30" s="209"/>
      <c r="AQL30" s="209"/>
      <c r="AQM30" s="209"/>
      <c r="AQN30" s="209"/>
      <c r="AQO30" s="209"/>
      <c r="AQP30" s="209"/>
      <c r="AQQ30" s="209"/>
      <c r="AQR30" s="209"/>
      <c r="AQS30" s="209"/>
      <c r="AQT30" s="209"/>
      <c r="AQU30" s="209"/>
      <c r="AQV30" s="209"/>
      <c r="AQW30" s="209"/>
      <c r="AQX30" s="209"/>
      <c r="AQY30" s="209"/>
      <c r="AQZ30" s="209"/>
      <c r="ARA30" s="209"/>
      <c r="ARB30" s="209"/>
      <c r="ARC30" s="209"/>
      <c r="ARD30" s="209"/>
      <c r="ARE30" s="209"/>
      <c r="ARF30" s="209"/>
      <c r="ARG30" s="209"/>
      <c r="ARH30" s="209"/>
      <c r="ARI30" s="209"/>
      <c r="ARJ30" s="209"/>
      <c r="ARK30" s="209"/>
      <c r="ARL30" s="209"/>
      <c r="ARM30" s="209"/>
      <c r="ARN30" s="209"/>
      <c r="ARO30" s="209"/>
      <c r="ARP30" s="209"/>
      <c r="ARQ30" s="209"/>
      <c r="ARR30" s="209"/>
      <c r="ARS30" s="209"/>
      <c r="ART30" s="209"/>
      <c r="ARU30" s="209"/>
      <c r="ARV30" s="209"/>
      <c r="ARW30" s="209"/>
      <c r="ARX30" s="209"/>
      <c r="ARY30" s="209"/>
      <c r="ARZ30" s="209"/>
      <c r="ASA30" s="209"/>
      <c r="ASB30" s="209"/>
      <c r="ASC30" s="209"/>
      <c r="ASD30" s="209"/>
      <c r="ASE30" s="209"/>
      <c r="ASF30" s="209"/>
      <c r="ASG30" s="209"/>
      <c r="ASH30" s="209"/>
      <c r="ASI30" s="209"/>
      <c r="ASJ30" s="209"/>
      <c r="ASK30" s="209"/>
      <c r="ASL30" s="209"/>
      <c r="ASM30" s="209"/>
      <c r="ASN30" s="209"/>
      <c r="ASO30" s="209"/>
      <c r="ASP30" s="209"/>
      <c r="ASQ30" s="209"/>
      <c r="ASR30" s="209"/>
      <c r="ASS30" s="209"/>
      <c r="AST30" s="209"/>
      <c r="ASU30" s="209"/>
      <c r="ASV30" s="209"/>
      <c r="ASW30" s="209"/>
      <c r="ASX30" s="209"/>
      <c r="ASY30" s="209"/>
      <c r="ASZ30" s="209"/>
      <c r="ATA30" s="209"/>
      <c r="ATB30" s="209"/>
      <c r="ATC30" s="209"/>
      <c r="ATD30" s="209"/>
      <c r="ATE30" s="209"/>
      <c r="ATF30" s="209"/>
      <c r="ATG30" s="209"/>
      <c r="ATH30" s="209"/>
      <c r="ATI30" s="209"/>
      <c r="ATJ30" s="209"/>
      <c r="ATK30" s="209"/>
      <c r="ATL30" s="209"/>
      <c r="ATM30" s="209"/>
      <c r="ATN30" s="209"/>
      <c r="ATO30" s="209"/>
      <c r="ATP30" s="209"/>
      <c r="ATQ30" s="209"/>
      <c r="ATR30" s="209"/>
      <c r="ATS30" s="209"/>
      <c r="ATT30" s="209"/>
      <c r="ATU30" s="209"/>
      <c r="ATV30" s="209"/>
      <c r="ATW30" s="209"/>
      <c r="ATX30" s="209"/>
      <c r="ATY30" s="209"/>
      <c r="ATZ30" s="209"/>
      <c r="AUA30" s="209"/>
      <c r="AUB30" s="209"/>
      <c r="AUC30" s="209"/>
      <c r="AUD30" s="209"/>
      <c r="AUE30" s="209"/>
      <c r="AUF30" s="209"/>
      <c r="AUG30" s="209"/>
      <c r="AUH30" s="209"/>
      <c r="AUI30" s="209"/>
      <c r="AUJ30" s="209"/>
      <c r="AUK30" s="209"/>
      <c r="AUL30" s="209"/>
      <c r="AUM30" s="209"/>
      <c r="AUN30" s="209"/>
      <c r="AUO30" s="209"/>
      <c r="AUP30" s="209"/>
      <c r="AUQ30" s="209"/>
      <c r="AUR30" s="209"/>
      <c r="AUS30" s="209"/>
      <c r="AUT30" s="209"/>
      <c r="AUU30" s="209"/>
      <c r="AUV30" s="209"/>
      <c r="AUW30" s="209"/>
      <c r="AUX30" s="209"/>
      <c r="AUY30" s="209"/>
      <c r="AUZ30" s="209"/>
      <c r="AVA30" s="209"/>
      <c r="AVB30" s="209"/>
      <c r="AVC30" s="209"/>
      <c r="AVD30" s="209"/>
      <c r="AVE30" s="209"/>
      <c r="AVF30" s="209"/>
      <c r="AVG30" s="209"/>
      <c r="AVH30" s="209"/>
      <c r="AVI30" s="209"/>
      <c r="AVJ30" s="209"/>
      <c r="AVK30" s="209"/>
      <c r="AVL30" s="209"/>
      <c r="AVM30" s="209"/>
      <c r="AVN30" s="209"/>
      <c r="AVO30" s="209"/>
      <c r="AVP30" s="209"/>
      <c r="AVQ30" s="209"/>
      <c r="AVR30" s="209"/>
      <c r="AVS30" s="209"/>
      <c r="AVT30" s="209"/>
      <c r="AVU30" s="209"/>
      <c r="AVV30" s="209"/>
      <c r="AVW30" s="209"/>
      <c r="AVX30" s="209"/>
      <c r="AVY30" s="209"/>
      <c r="AVZ30" s="209"/>
      <c r="AWA30" s="209"/>
      <c r="AWB30" s="209"/>
      <c r="AWC30" s="209"/>
      <c r="AWD30" s="209"/>
      <c r="AWE30" s="209"/>
      <c r="AWF30" s="209"/>
      <c r="AWG30" s="209"/>
      <c r="AWH30" s="209"/>
      <c r="AWI30" s="209"/>
      <c r="AWJ30" s="209"/>
      <c r="AWK30" s="209"/>
      <c r="AWL30" s="209"/>
      <c r="AWM30" s="209"/>
      <c r="AWN30" s="209"/>
      <c r="AWO30" s="209"/>
      <c r="AWP30" s="209"/>
      <c r="AWQ30" s="209"/>
      <c r="AWR30" s="209"/>
      <c r="AWS30" s="209"/>
      <c r="AWT30" s="209"/>
      <c r="AWU30" s="209"/>
      <c r="AWV30" s="209"/>
      <c r="AWW30" s="209"/>
      <c r="AWX30" s="209"/>
      <c r="AWY30" s="209"/>
      <c r="AWZ30" s="209"/>
      <c r="AXA30" s="209"/>
      <c r="AXB30" s="209"/>
      <c r="AXC30" s="209"/>
      <c r="AXD30" s="209"/>
      <c r="AXE30" s="209"/>
      <c r="AXF30" s="209"/>
      <c r="AXG30" s="209"/>
      <c r="AXH30" s="209"/>
      <c r="AXI30" s="209"/>
      <c r="AXJ30" s="209"/>
      <c r="AXK30" s="209"/>
      <c r="AXL30" s="209"/>
      <c r="AXM30" s="209"/>
      <c r="AXN30" s="209"/>
      <c r="AXO30" s="209"/>
      <c r="AXP30" s="209"/>
      <c r="AXQ30" s="209"/>
      <c r="AXR30" s="209"/>
      <c r="AXS30" s="209"/>
      <c r="AXT30" s="209"/>
      <c r="AXU30" s="209"/>
      <c r="AXV30" s="209"/>
      <c r="AXW30" s="209"/>
      <c r="AXX30" s="209"/>
      <c r="AXY30" s="209"/>
      <c r="AXZ30" s="209"/>
      <c r="AYA30" s="209"/>
      <c r="AYB30" s="209"/>
      <c r="AYC30" s="209"/>
      <c r="AYD30" s="209"/>
      <c r="AYE30" s="209"/>
      <c r="AYF30" s="209"/>
      <c r="AYG30" s="209"/>
      <c r="AYH30" s="209"/>
      <c r="AYI30" s="209"/>
      <c r="AYJ30" s="209"/>
      <c r="AYK30" s="209"/>
      <c r="AYL30" s="209"/>
      <c r="AYM30" s="209"/>
      <c r="AYN30" s="209"/>
      <c r="AYO30" s="209"/>
      <c r="AYP30" s="209"/>
      <c r="AYQ30" s="209"/>
      <c r="AYR30" s="209"/>
      <c r="AYS30" s="209"/>
      <c r="AYT30" s="209"/>
      <c r="AYU30" s="209"/>
      <c r="AYV30" s="209"/>
      <c r="AYW30" s="209"/>
      <c r="AYX30" s="209"/>
      <c r="AYY30" s="209"/>
      <c r="AYZ30" s="209"/>
      <c r="AZA30" s="209"/>
      <c r="AZB30" s="209"/>
      <c r="AZC30" s="209"/>
      <c r="AZD30" s="209"/>
      <c r="AZE30" s="209"/>
      <c r="AZF30" s="209"/>
      <c r="AZG30" s="209"/>
      <c r="AZH30" s="209"/>
      <c r="AZI30" s="209"/>
      <c r="AZJ30" s="209"/>
      <c r="AZK30" s="209"/>
      <c r="AZL30" s="209"/>
      <c r="AZM30" s="209"/>
      <c r="AZN30" s="209"/>
      <c r="AZO30" s="209"/>
      <c r="AZP30" s="209"/>
      <c r="AZQ30" s="209"/>
      <c r="AZR30" s="209"/>
      <c r="AZS30" s="209"/>
      <c r="AZT30" s="209"/>
      <c r="AZU30" s="209"/>
      <c r="AZV30" s="209"/>
      <c r="AZW30" s="209"/>
      <c r="AZX30" s="209"/>
      <c r="AZY30" s="209"/>
      <c r="AZZ30" s="209"/>
      <c r="BAA30" s="209"/>
      <c r="BAB30" s="209"/>
      <c r="BAC30" s="209"/>
      <c r="BAD30" s="209"/>
      <c r="BAE30" s="209"/>
      <c r="BAF30" s="209"/>
      <c r="BAG30" s="209"/>
      <c r="BAH30" s="209"/>
      <c r="BAI30" s="209"/>
      <c r="BAJ30" s="209"/>
      <c r="BAK30" s="209"/>
      <c r="BAL30" s="209"/>
      <c r="BAM30" s="209"/>
      <c r="BAN30" s="209"/>
      <c r="BAO30" s="209"/>
      <c r="BAP30" s="209"/>
      <c r="BAQ30" s="209"/>
      <c r="BAR30" s="209"/>
      <c r="BAS30" s="209"/>
      <c r="BAT30" s="209"/>
      <c r="BAU30" s="209"/>
      <c r="BAV30" s="209"/>
      <c r="BAW30" s="209"/>
      <c r="BAX30" s="209"/>
      <c r="BAY30" s="209"/>
      <c r="BAZ30" s="209"/>
      <c r="BBA30" s="209"/>
      <c r="BBB30" s="209"/>
      <c r="BBC30" s="209"/>
      <c r="BBD30" s="209"/>
      <c r="BBE30" s="209"/>
      <c r="BBF30" s="209"/>
      <c r="BBG30" s="209"/>
      <c r="BBH30" s="209"/>
      <c r="BBI30" s="209"/>
      <c r="BBJ30" s="209"/>
      <c r="BBK30" s="209"/>
      <c r="BBL30" s="209"/>
      <c r="BBM30" s="209"/>
      <c r="BBN30" s="209"/>
      <c r="BBO30" s="209"/>
      <c r="BBP30" s="209"/>
      <c r="BBQ30" s="209"/>
      <c r="BBR30" s="209"/>
      <c r="BBS30" s="209"/>
      <c r="BBT30" s="209"/>
      <c r="BBU30" s="209"/>
      <c r="BBV30" s="209"/>
      <c r="BBW30" s="209"/>
      <c r="BBX30" s="209"/>
      <c r="BBY30" s="209"/>
      <c r="BBZ30" s="209"/>
      <c r="BCA30" s="209"/>
      <c r="BCB30" s="209"/>
      <c r="BCC30" s="209"/>
      <c r="BCD30" s="209"/>
      <c r="BCE30" s="209"/>
      <c r="BCF30" s="209"/>
      <c r="BCG30" s="209"/>
      <c r="BCH30" s="209"/>
      <c r="BCI30" s="209"/>
      <c r="BCJ30" s="209"/>
      <c r="BCK30" s="209"/>
      <c r="BCL30" s="209"/>
      <c r="BCM30" s="209"/>
      <c r="BCN30" s="209"/>
      <c r="BCO30" s="209"/>
      <c r="BCP30" s="209"/>
      <c r="BCQ30" s="209"/>
      <c r="BCR30" s="209"/>
      <c r="BCS30" s="209"/>
      <c r="BCT30" s="209"/>
      <c r="BCU30" s="209"/>
      <c r="BCV30" s="209"/>
      <c r="BCW30" s="209"/>
      <c r="BCX30" s="209"/>
      <c r="BCY30" s="209"/>
      <c r="BCZ30" s="209"/>
      <c r="BDA30" s="209"/>
      <c r="BDB30" s="209"/>
      <c r="BDC30" s="209"/>
      <c r="BDD30" s="209"/>
      <c r="BDE30" s="209"/>
      <c r="BDF30" s="209"/>
      <c r="BDG30" s="209"/>
      <c r="BDH30" s="209"/>
      <c r="BDI30" s="209"/>
      <c r="BDJ30" s="209"/>
      <c r="BDK30" s="209"/>
      <c r="BDL30" s="209"/>
      <c r="BDM30" s="209"/>
      <c r="BDN30" s="209"/>
      <c r="BDO30" s="209"/>
      <c r="BDP30" s="209"/>
      <c r="BDQ30" s="209"/>
      <c r="BDR30" s="209"/>
      <c r="BDS30" s="209"/>
      <c r="BDT30" s="209"/>
      <c r="BDU30" s="209"/>
      <c r="BDV30" s="209"/>
      <c r="BDW30" s="209"/>
      <c r="BDX30" s="209"/>
      <c r="BDY30" s="209"/>
      <c r="BDZ30" s="209"/>
      <c r="BEA30" s="209"/>
      <c r="BEB30" s="209"/>
      <c r="BEC30" s="209"/>
      <c r="BED30" s="209"/>
      <c r="BEE30" s="209"/>
      <c r="BEF30" s="209"/>
      <c r="BEG30" s="209"/>
      <c r="BEH30" s="209"/>
      <c r="BEI30" s="209"/>
      <c r="BEJ30" s="209"/>
      <c r="BEK30" s="209"/>
      <c r="BEL30" s="209"/>
      <c r="BEM30" s="209"/>
      <c r="BEN30" s="209"/>
      <c r="BEO30" s="209"/>
      <c r="BEP30" s="209"/>
      <c r="BEQ30" s="209"/>
      <c r="BER30" s="209"/>
      <c r="BES30" s="209"/>
      <c r="BET30" s="209"/>
      <c r="BEU30" s="209"/>
      <c r="BEV30" s="209"/>
      <c r="BEW30" s="209"/>
      <c r="BEX30" s="209"/>
      <c r="BEY30" s="209"/>
      <c r="BEZ30" s="209"/>
      <c r="BFA30" s="209"/>
      <c r="BFB30" s="209"/>
      <c r="BFC30" s="209"/>
      <c r="BFD30" s="209"/>
      <c r="BFE30" s="209"/>
      <c r="BFF30" s="209"/>
      <c r="BFG30" s="209"/>
      <c r="BFH30" s="209"/>
      <c r="BFI30" s="209"/>
      <c r="BFJ30" s="209"/>
      <c r="BFK30" s="209"/>
      <c r="BFL30" s="209"/>
      <c r="BFM30" s="209"/>
      <c r="BFN30" s="209"/>
      <c r="BFO30" s="209"/>
      <c r="BFP30" s="209"/>
      <c r="BFQ30" s="209"/>
      <c r="BFR30" s="209"/>
      <c r="BFS30" s="209"/>
      <c r="BFT30" s="209"/>
      <c r="BFU30" s="209"/>
      <c r="BFV30" s="209"/>
      <c r="BFW30" s="209"/>
      <c r="BFX30" s="209"/>
      <c r="BFY30" s="209"/>
      <c r="BFZ30" s="209"/>
      <c r="BGA30" s="209"/>
      <c r="BGB30" s="209"/>
      <c r="BGC30" s="209"/>
      <c r="BGD30" s="209"/>
      <c r="BGE30" s="209"/>
      <c r="BGF30" s="209"/>
      <c r="BGG30" s="209"/>
      <c r="BGH30" s="209"/>
      <c r="BGI30" s="209"/>
      <c r="BGJ30" s="209"/>
      <c r="BGK30" s="209"/>
      <c r="BGL30" s="209"/>
      <c r="BGM30" s="209"/>
      <c r="BGN30" s="209"/>
      <c r="BGO30" s="209"/>
      <c r="BGP30" s="209"/>
      <c r="BGQ30" s="209"/>
      <c r="BGR30" s="209"/>
      <c r="BGS30" s="209"/>
      <c r="BGT30" s="209"/>
      <c r="BGU30" s="209"/>
      <c r="BGV30" s="209"/>
      <c r="BGW30" s="209"/>
      <c r="BGX30" s="209"/>
      <c r="BGY30" s="209"/>
      <c r="BGZ30" s="209"/>
      <c r="BHA30" s="209"/>
      <c r="BHB30" s="209"/>
      <c r="BHC30" s="209"/>
      <c r="BHD30" s="209"/>
      <c r="BHE30" s="209"/>
      <c r="BHF30" s="209"/>
      <c r="BHG30" s="209"/>
      <c r="BHH30" s="209"/>
      <c r="BHI30" s="209"/>
      <c r="BHJ30" s="209"/>
      <c r="BHK30" s="209"/>
      <c r="BHL30" s="209"/>
      <c r="BHM30" s="209"/>
      <c r="BHN30" s="209"/>
      <c r="BHO30" s="209"/>
      <c r="BHP30" s="209"/>
      <c r="BHQ30" s="209"/>
      <c r="BHR30" s="209"/>
      <c r="BHS30" s="209"/>
      <c r="BHT30" s="209"/>
      <c r="BHU30" s="209"/>
      <c r="BHV30" s="209"/>
      <c r="BHW30" s="209"/>
      <c r="BHX30" s="209"/>
      <c r="BHY30" s="209"/>
      <c r="BHZ30" s="209"/>
      <c r="BIA30" s="209"/>
      <c r="BIB30" s="209"/>
      <c r="BIC30" s="209"/>
      <c r="BID30" s="209"/>
      <c r="BIE30" s="209"/>
      <c r="BIF30" s="209"/>
      <c r="BIG30" s="209"/>
      <c r="BIH30" s="209"/>
      <c r="BII30" s="209"/>
      <c r="BIJ30" s="209"/>
      <c r="BIK30" s="209"/>
      <c r="BIL30" s="209"/>
      <c r="BIM30" s="209"/>
      <c r="BIN30" s="209"/>
      <c r="BIO30" s="209"/>
      <c r="BIP30" s="209"/>
      <c r="BIQ30" s="209"/>
      <c r="BIR30" s="209"/>
      <c r="BIS30" s="209"/>
      <c r="BIT30" s="209"/>
      <c r="BIU30" s="209"/>
      <c r="BIV30" s="209"/>
      <c r="BIW30" s="209"/>
      <c r="BIX30" s="209"/>
      <c r="BIY30" s="209"/>
      <c r="BIZ30" s="209"/>
      <c r="BJA30" s="209"/>
      <c r="BJB30" s="209"/>
      <c r="BJC30" s="209"/>
      <c r="BJD30" s="209"/>
      <c r="BJE30" s="209"/>
      <c r="BJF30" s="209"/>
      <c r="BJG30" s="209"/>
      <c r="BJH30" s="209"/>
      <c r="BJI30" s="209"/>
      <c r="BJJ30" s="209"/>
      <c r="BJK30" s="209"/>
      <c r="BJL30" s="209"/>
      <c r="BJM30" s="209"/>
      <c r="BJN30" s="209"/>
      <c r="BJO30" s="209"/>
      <c r="BJP30" s="209"/>
      <c r="BJQ30" s="209"/>
      <c r="BJR30" s="209"/>
      <c r="BJS30" s="209"/>
      <c r="BJT30" s="209"/>
      <c r="BJU30" s="209"/>
      <c r="BJV30" s="209"/>
      <c r="BJW30" s="209"/>
      <c r="BJX30" s="209"/>
      <c r="BJY30" s="209"/>
      <c r="BJZ30" s="209"/>
      <c r="BKA30" s="209"/>
      <c r="BKB30" s="209"/>
      <c r="BKC30" s="209"/>
      <c r="BKD30" s="209"/>
      <c r="BKE30" s="209"/>
      <c r="BKF30" s="209"/>
      <c r="BKG30" s="209"/>
      <c r="BKH30" s="209"/>
      <c r="BKI30" s="209"/>
      <c r="BKJ30" s="209"/>
      <c r="BKK30" s="209"/>
      <c r="BKL30" s="209"/>
      <c r="BKM30" s="209"/>
      <c r="BKN30" s="209"/>
      <c r="BKO30" s="209"/>
      <c r="BKP30" s="209"/>
      <c r="BKQ30" s="209"/>
      <c r="BKR30" s="209"/>
      <c r="BKS30" s="209"/>
      <c r="BKT30" s="209"/>
      <c r="BKU30" s="209"/>
      <c r="BKV30" s="209"/>
      <c r="BKW30" s="209"/>
      <c r="BKX30" s="209"/>
      <c r="BKY30" s="209"/>
      <c r="BKZ30" s="209"/>
      <c r="BLA30" s="209"/>
      <c r="BLB30" s="209"/>
      <c r="BLC30" s="209"/>
      <c r="BLD30" s="209"/>
      <c r="BLE30" s="209"/>
      <c r="BLF30" s="209"/>
      <c r="BLG30" s="209"/>
      <c r="BLH30" s="209"/>
      <c r="BLI30" s="209"/>
      <c r="BLJ30" s="209"/>
      <c r="BLK30" s="209"/>
      <c r="BLL30" s="209"/>
      <c r="BLM30" s="209"/>
      <c r="BLN30" s="209"/>
      <c r="BLO30" s="209"/>
      <c r="BLP30" s="209"/>
      <c r="BLQ30" s="209"/>
      <c r="BLR30" s="209"/>
      <c r="BLS30" s="209"/>
      <c r="BLT30" s="209"/>
      <c r="BLU30" s="209"/>
      <c r="BLV30" s="209"/>
      <c r="BLW30" s="209"/>
      <c r="BLX30" s="209"/>
      <c r="BLY30" s="209"/>
      <c r="BLZ30" s="209"/>
      <c r="BMA30" s="209"/>
      <c r="BMB30" s="209"/>
      <c r="BMC30" s="209"/>
      <c r="BMD30" s="209"/>
      <c r="BME30" s="209"/>
      <c r="BMF30" s="209"/>
      <c r="BMG30" s="209"/>
      <c r="BMH30" s="209"/>
      <c r="BMI30" s="209"/>
      <c r="BMJ30" s="209"/>
      <c r="BMK30" s="209"/>
      <c r="BML30" s="209"/>
      <c r="BMM30" s="209"/>
      <c r="BMN30" s="209"/>
      <c r="BMO30" s="209"/>
      <c r="BMP30" s="209"/>
      <c r="BMQ30" s="209"/>
      <c r="BMR30" s="209"/>
      <c r="BMS30" s="209"/>
      <c r="BMT30" s="209"/>
      <c r="BMU30" s="209"/>
      <c r="BMV30" s="209"/>
      <c r="BMW30" s="209"/>
      <c r="BMX30" s="209"/>
      <c r="BMY30" s="209"/>
      <c r="BMZ30" s="209"/>
      <c r="BNA30" s="209"/>
      <c r="BNB30" s="209"/>
      <c r="BNC30" s="209"/>
      <c r="BND30" s="209"/>
      <c r="BNE30" s="209"/>
      <c r="BNF30" s="209"/>
      <c r="BNG30" s="209"/>
      <c r="BNH30" s="209"/>
      <c r="BNI30" s="209"/>
      <c r="BNJ30" s="209"/>
      <c r="BNK30" s="209"/>
      <c r="BNL30" s="209"/>
      <c r="BNM30" s="209"/>
      <c r="BNN30" s="209"/>
      <c r="BNO30" s="209"/>
      <c r="BNP30" s="209"/>
      <c r="BNQ30" s="209"/>
      <c r="BNR30" s="209"/>
      <c r="BNS30" s="209"/>
      <c r="BNT30" s="209"/>
      <c r="BNU30" s="209"/>
      <c r="BNV30" s="209"/>
      <c r="BNW30" s="209"/>
      <c r="BNX30" s="209"/>
      <c r="BNY30" s="209"/>
      <c r="BNZ30" s="209"/>
      <c r="BOA30" s="209"/>
      <c r="BOB30" s="209"/>
      <c r="BOC30" s="209"/>
      <c r="BOD30" s="209"/>
      <c r="BOE30" s="209"/>
      <c r="BOF30" s="209"/>
      <c r="BOG30" s="209"/>
      <c r="BOH30" s="209"/>
      <c r="BOI30" s="209"/>
      <c r="BOJ30" s="209"/>
      <c r="BOK30" s="209"/>
      <c r="BOL30" s="209"/>
      <c r="BOM30" s="209"/>
      <c r="BON30" s="209"/>
      <c r="BOO30" s="209"/>
      <c r="BOP30" s="209"/>
      <c r="BOQ30" s="209"/>
      <c r="BOR30" s="209"/>
      <c r="BOS30" s="209"/>
      <c r="BOT30" s="209"/>
      <c r="BOU30" s="209"/>
      <c r="BOV30" s="209"/>
      <c r="BOW30" s="209"/>
      <c r="BOX30" s="209"/>
      <c r="BOY30" s="209"/>
      <c r="BOZ30" s="209"/>
      <c r="BPA30" s="209"/>
      <c r="BPB30" s="209"/>
      <c r="BPC30" s="209"/>
      <c r="BPD30" s="209"/>
      <c r="BPE30" s="209"/>
      <c r="BPF30" s="209"/>
      <c r="BPG30" s="209"/>
      <c r="BPH30" s="209"/>
      <c r="BPI30" s="209"/>
      <c r="BPJ30" s="209"/>
      <c r="BPK30" s="209"/>
      <c r="BPL30" s="209"/>
      <c r="BPM30" s="209"/>
      <c r="BPN30" s="209"/>
      <c r="BPO30" s="209"/>
      <c r="BPP30" s="209"/>
      <c r="BPQ30" s="209"/>
      <c r="BPR30" s="209"/>
      <c r="BPS30" s="209"/>
      <c r="BPT30" s="209"/>
      <c r="BPU30" s="209"/>
      <c r="BPV30" s="209"/>
      <c r="BPW30" s="209"/>
      <c r="BPX30" s="209"/>
      <c r="BPY30" s="209"/>
      <c r="BPZ30" s="209"/>
      <c r="BQA30" s="209"/>
      <c r="BQB30" s="209"/>
      <c r="BQC30" s="209"/>
      <c r="BQD30" s="209"/>
      <c r="BQE30" s="209"/>
      <c r="BQF30" s="209"/>
      <c r="BQG30" s="209"/>
      <c r="BQH30" s="209"/>
      <c r="BQI30" s="209"/>
      <c r="BQJ30" s="209"/>
      <c r="BQK30" s="209"/>
      <c r="BQL30" s="209"/>
      <c r="BQM30" s="209"/>
      <c r="BQN30" s="209"/>
      <c r="BQO30" s="209"/>
      <c r="BQP30" s="209"/>
      <c r="BQQ30" s="209"/>
      <c r="BQR30" s="209"/>
      <c r="BQS30" s="209"/>
      <c r="BQT30" s="209"/>
      <c r="BQU30" s="209"/>
      <c r="BQV30" s="209"/>
      <c r="BQW30" s="209"/>
      <c r="BQX30" s="209"/>
      <c r="BQY30" s="209"/>
      <c r="BQZ30" s="209"/>
      <c r="BRA30" s="209"/>
      <c r="BRB30" s="209"/>
      <c r="BRC30" s="209"/>
      <c r="BRD30" s="209"/>
      <c r="BRE30" s="209"/>
      <c r="BRF30" s="209"/>
      <c r="BRG30" s="209"/>
      <c r="BRH30" s="209"/>
      <c r="BRI30" s="209"/>
      <c r="BRJ30" s="209"/>
      <c r="BRK30" s="209"/>
      <c r="BRL30" s="209"/>
      <c r="BRM30" s="209"/>
      <c r="BRN30" s="209"/>
      <c r="BRO30" s="209"/>
      <c r="BRP30" s="209"/>
      <c r="BRQ30" s="209"/>
      <c r="BRR30" s="209"/>
      <c r="BRS30" s="209"/>
      <c r="BRT30" s="209"/>
      <c r="BRU30" s="209"/>
      <c r="BRV30" s="209"/>
      <c r="BRW30" s="209"/>
      <c r="BRX30" s="209"/>
      <c r="BRY30" s="209"/>
      <c r="BRZ30" s="209"/>
      <c r="BSA30" s="209"/>
      <c r="BSB30" s="209"/>
      <c r="BSC30" s="209"/>
      <c r="BSD30" s="209"/>
      <c r="BSE30" s="209"/>
      <c r="BSF30" s="209"/>
      <c r="BSG30" s="209"/>
      <c r="BSH30" s="209"/>
      <c r="BSI30" s="209"/>
      <c r="BSJ30" s="209"/>
      <c r="BSK30" s="209"/>
      <c r="BSL30" s="209"/>
      <c r="BSM30" s="209"/>
      <c r="BSN30" s="209"/>
      <c r="BSO30" s="209"/>
      <c r="BSP30" s="209"/>
      <c r="BSQ30" s="209"/>
      <c r="BSR30" s="209"/>
      <c r="BSS30" s="209"/>
      <c r="BST30" s="209"/>
      <c r="BSU30" s="209"/>
      <c r="BSV30" s="209"/>
      <c r="BSW30" s="209"/>
      <c r="BSX30" s="209"/>
      <c r="BSY30" s="209"/>
      <c r="BSZ30" s="209"/>
      <c r="BTA30" s="209"/>
      <c r="BTB30" s="209"/>
      <c r="BTC30" s="209"/>
      <c r="BTD30" s="209"/>
      <c r="BTE30" s="209"/>
      <c r="BTF30" s="209"/>
      <c r="BTG30" s="209"/>
      <c r="BTH30" s="209"/>
      <c r="BTI30" s="209"/>
      <c r="BTJ30" s="209"/>
      <c r="BTK30" s="209"/>
      <c r="BTL30" s="209"/>
      <c r="BTM30" s="209"/>
      <c r="BTN30" s="209"/>
      <c r="BTO30" s="209"/>
      <c r="BTP30" s="209"/>
      <c r="BTQ30" s="209"/>
      <c r="BTR30" s="209"/>
      <c r="BTS30" s="209"/>
      <c r="BTT30" s="209"/>
      <c r="BTU30" s="209"/>
      <c r="BTV30" s="209"/>
      <c r="BTW30" s="209"/>
      <c r="BTX30" s="209"/>
      <c r="BTY30" s="209"/>
      <c r="BTZ30" s="209"/>
      <c r="BUA30" s="209"/>
      <c r="BUB30" s="209"/>
      <c r="BUC30" s="209"/>
      <c r="BUD30" s="209"/>
      <c r="BUE30" s="209"/>
      <c r="BUF30" s="209"/>
      <c r="BUG30" s="209"/>
      <c r="BUH30" s="209"/>
      <c r="BUI30" s="209"/>
      <c r="BUJ30" s="209"/>
      <c r="BUK30" s="209"/>
      <c r="BUL30" s="209"/>
      <c r="BUM30" s="209"/>
      <c r="BUN30" s="209"/>
      <c r="BUO30" s="209"/>
      <c r="BUP30" s="209"/>
      <c r="BUQ30" s="209"/>
      <c r="BUR30" s="209"/>
      <c r="BUS30" s="209"/>
      <c r="BUT30" s="209"/>
      <c r="BUU30" s="209"/>
      <c r="BUV30" s="209"/>
      <c r="BUW30" s="209"/>
      <c r="BUX30" s="209"/>
      <c r="BUY30" s="209"/>
      <c r="BUZ30" s="209"/>
      <c r="BVA30" s="209"/>
      <c r="BVB30" s="209"/>
      <c r="BVC30" s="209"/>
      <c r="BVD30" s="209"/>
      <c r="BVE30" s="209"/>
      <c r="BVF30" s="209"/>
      <c r="BVG30" s="209"/>
      <c r="BVH30" s="209"/>
      <c r="BVI30" s="209"/>
      <c r="BVJ30" s="209"/>
      <c r="BVK30" s="209"/>
      <c r="BVL30" s="209"/>
      <c r="BVM30" s="209"/>
      <c r="BVN30" s="209"/>
      <c r="BVO30" s="209"/>
      <c r="BVP30" s="209"/>
      <c r="BVQ30" s="209"/>
      <c r="BVR30" s="209"/>
      <c r="BVS30" s="209"/>
      <c r="BVT30" s="209"/>
      <c r="BVU30" s="209"/>
      <c r="BVV30" s="209"/>
      <c r="BVW30" s="209"/>
      <c r="BVX30" s="209"/>
      <c r="BVY30" s="209"/>
      <c r="BVZ30" s="209"/>
      <c r="BWA30" s="209"/>
      <c r="BWB30" s="209"/>
      <c r="BWC30" s="209"/>
      <c r="BWD30" s="209"/>
      <c r="BWE30" s="209"/>
      <c r="BWF30" s="209"/>
      <c r="BWG30" s="209"/>
      <c r="BWH30" s="209"/>
      <c r="BWI30" s="209"/>
      <c r="BWJ30" s="209"/>
      <c r="BWK30" s="209"/>
      <c r="BWL30" s="209"/>
      <c r="BWM30" s="209"/>
      <c r="BWN30" s="209"/>
      <c r="BWO30" s="209"/>
      <c r="BWP30" s="209"/>
      <c r="BWQ30" s="209"/>
      <c r="BWR30" s="209"/>
      <c r="BWS30" s="209"/>
      <c r="BWT30" s="209"/>
      <c r="BWU30" s="209"/>
      <c r="BWV30" s="209"/>
      <c r="BWW30" s="209"/>
      <c r="BWX30" s="209"/>
      <c r="BWY30" s="209"/>
      <c r="BWZ30" s="209"/>
      <c r="BXA30" s="209"/>
      <c r="BXB30" s="209"/>
      <c r="BXC30" s="209"/>
      <c r="BXD30" s="209"/>
      <c r="BXE30" s="209"/>
      <c r="BXF30" s="209"/>
      <c r="BXG30" s="209"/>
      <c r="BXH30" s="209"/>
      <c r="BXI30" s="209"/>
      <c r="BXJ30" s="209"/>
      <c r="BXK30" s="209"/>
      <c r="BXL30" s="209"/>
      <c r="BXM30" s="209"/>
      <c r="BXN30" s="209"/>
      <c r="BXO30" s="209"/>
      <c r="BXP30" s="209"/>
      <c r="BXQ30" s="209"/>
      <c r="BXR30" s="209"/>
      <c r="BXS30" s="209"/>
      <c r="BXT30" s="209"/>
      <c r="BXU30" s="209"/>
      <c r="BXV30" s="209"/>
      <c r="BXW30" s="209"/>
      <c r="BXX30" s="209"/>
      <c r="BXY30" s="209"/>
      <c r="BXZ30" s="209"/>
      <c r="BYA30" s="209"/>
      <c r="BYB30" s="209"/>
      <c r="BYC30" s="209"/>
      <c r="BYD30" s="209"/>
      <c r="BYE30" s="209"/>
      <c r="BYF30" s="209"/>
      <c r="BYG30" s="209"/>
      <c r="BYH30" s="209"/>
      <c r="BYI30" s="209"/>
      <c r="BYJ30" s="209"/>
      <c r="BYK30" s="209"/>
      <c r="BYL30" s="209"/>
      <c r="BYM30" s="209"/>
      <c r="BYN30" s="209"/>
      <c r="BYO30" s="209"/>
      <c r="BYP30" s="209"/>
      <c r="BYQ30" s="209"/>
      <c r="BYR30" s="209"/>
      <c r="BYS30" s="209"/>
      <c r="BYT30" s="209"/>
      <c r="BYU30" s="209"/>
      <c r="BYV30" s="209"/>
      <c r="BYW30" s="209"/>
      <c r="BYX30" s="209"/>
      <c r="BYY30" s="209"/>
      <c r="BYZ30" s="209"/>
      <c r="BZA30" s="209"/>
      <c r="BZB30" s="209"/>
      <c r="BZC30" s="209"/>
      <c r="BZD30" s="209"/>
      <c r="BZE30" s="209"/>
      <c r="BZF30" s="209"/>
      <c r="BZG30" s="209"/>
      <c r="BZH30" s="209"/>
      <c r="BZI30" s="209"/>
      <c r="BZJ30" s="209"/>
      <c r="BZK30" s="209"/>
      <c r="BZL30" s="209"/>
      <c r="BZM30" s="209"/>
      <c r="BZN30" s="209"/>
      <c r="BZO30" s="209"/>
      <c r="BZP30" s="209"/>
      <c r="BZQ30" s="209"/>
      <c r="BZR30" s="209"/>
      <c r="BZS30" s="209"/>
      <c r="BZT30" s="209"/>
      <c r="BZU30" s="209"/>
      <c r="BZV30" s="209"/>
      <c r="BZW30" s="209"/>
      <c r="BZX30" s="209"/>
      <c r="BZY30" s="209"/>
      <c r="BZZ30" s="209"/>
      <c r="CAA30" s="209"/>
      <c r="CAB30" s="209"/>
      <c r="CAC30" s="209"/>
      <c r="CAD30" s="209"/>
      <c r="CAE30" s="209"/>
      <c r="CAF30" s="209"/>
      <c r="CAG30" s="209"/>
      <c r="CAH30" s="209"/>
      <c r="CAI30" s="209"/>
      <c r="CAJ30" s="209"/>
      <c r="CAK30" s="209"/>
      <c r="CAL30" s="209"/>
      <c r="CAM30" s="209"/>
      <c r="CAN30" s="209"/>
      <c r="CAO30" s="209"/>
      <c r="CAP30" s="209"/>
      <c r="CAQ30" s="209"/>
      <c r="CAR30" s="209"/>
      <c r="CAS30" s="209"/>
      <c r="CAT30" s="209"/>
      <c r="CAU30" s="209"/>
      <c r="CAV30" s="209"/>
      <c r="CAW30" s="209"/>
      <c r="CAX30" s="209"/>
      <c r="CAY30" s="209"/>
      <c r="CAZ30" s="209"/>
      <c r="CBA30" s="209"/>
      <c r="CBB30" s="209"/>
      <c r="CBC30" s="209"/>
      <c r="CBD30" s="209"/>
      <c r="CBE30" s="209"/>
      <c r="CBF30" s="209"/>
      <c r="CBG30" s="209"/>
      <c r="CBH30" s="209"/>
      <c r="CBI30" s="209"/>
      <c r="CBJ30" s="209"/>
      <c r="CBK30" s="209"/>
      <c r="CBL30" s="209"/>
      <c r="CBM30" s="209"/>
      <c r="CBN30" s="209"/>
      <c r="CBO30" s="209"/>
      <c r="CBP30" s="209"/>
      <c r="CBQ30" s="209"/>
      <c r="CBR30" s="209"/>
      <c r="CBS30" s="209"/>
      <c r="CBT30" s="209"/>
      <c r="CBU30" s="209"/>
      <c r="CBV30" s="209"/>
      <c r="CBW30" s="209"/>
      <c r="CBX30" s="209"/>
      <c r="CBY30" s="209"/>
      <c r="CBZ30" s="209"/>
      <c r="CCA30" s="209"/>
      <c r="CCB30" s="209"/>
      <c r="CCC30" s="209"/>
      <c r="CCD30" s="209"/>
      <c r="CCE30" s="209"/>
      <c r="CCF30" s="209"/>
      <c r="CCG30" s="209"/>
      <c r="CCH30" s="209"/>
      <c r="CCI30" s="209"/>
      <c r="CCJ30" s="209"/>
      <c r="CCK30" s="209"/>
      <c r="CCL30" s="209"/>
      <c r="CCM30" s="209"/>
      <c r="CCN30" s="209"/>
      <c r="CCO30" s="209"/>
      <c r="CCP30" s="209"/>
      <c r="CCQ30" s="209"/>
      <c r="CCR30" s="209"/>
      <c r="CCS30" s="209"/>
      <c r="CCT30" s="209"/>
      <c r="CCU30" s="209"/>
      <c r="CCV30" s="209"/>
      <c r="CCW30" s="209"/>
      <c r="CCX30" s="209"/>
      <c r="CCY30" s="209"/>
      <c r="CCZ30" s="209"/>
      <c r="CDA30" s="209"/>
      <c r="CDB30" s="209"/>
      <c r="CDC30" s="209"/>
      <c r="CDD30" s="209"/>
      <c r="CDE30" s="209"/>
      <c r="CDF30" s="209"/>
      <c r="CDG30" s="209"/>
      <c r="CDH30" s="209"/>
      <c r="CDI30" s="209"/>
      <c r="CDJ30" s="209"/>
      <c r="CDK30" s="209"/>
      <c r="CDL30" s="209"/>
      <c r="CDM30" s="209"/>
      <c r="CDN30" s="209"/>
      <c r="CDO30" s="209"/>
      <c r="CDP30" s="209"/>
      <c r="CDQ30" s="209"/>
      <c r="CDR30" s="209"/>
      <c r="CDS30" s="209"/>
      <c r="CDT30" s="209"/>
      <c r="CDU30" s="209"/>
      <c r="CDV30" s="209"/>
      <c r="CDW30" s="209"/>
      <c r="CDX30" s="209"/>
      <c r="CDY30" s="209"/>
      <c r="CDZ30" s="209"/>
      <c r="CEA30" s="209"/>
      <c r="CEB30" s="209"/>
      <c r="CEC30" s="209"/>
      <c r="CED30" s="209"/>
      <c r="CEE30" s="209"/>
      <c r="CEF30" s="209"/>
      <c r="CEG30" s="209"/>
      <c r="CEH30" s="209"/>
      <c r="CEI30" s="209"/>
      <c r="CEJ30" s="209"/>
      <c r="CEK30" s="209"/>
      <c r="CEL30" s="209"/>
      <c r="CEM30" s="209"/>
      <c r="CEN30" s="209"/>
      <c r="CEO30" s="209"/>
      <c r="CEP30" s="209"/>
      <c r="CEQ30" s="209"/>
      <c r="CER30" s="209"/>
      <c r="CES30" s="209"/>
      <c r="CET30" s="209"/>
      <c r="CEU30" s="209"/>
      <c r="CEV30" s="209"/>
      <c r="CEW30" s="209"/>
      <c r="CEX30" s="209"/>
      <c r="CEY30" s="209"/>
      <c r="CEZ30" s="209"/>
      <c r="CFA30" s="209"/>
      <c r="CFB30" s="209"/>
      <c r="CFC30" s="209"/>
      <c r="CFD30" s="209"/>
      <c r="CFE30" s="209"/>
      <c r="CFF30" s="209"/>
      <c r="CFG30" s="209"/>
      <c r="CFH30" s="209"/>
      <c r="CFI30" s="209"/>
      <c r="CFJ30" s="209"/>
      <c r="CFK30" s="209"/>
      <c r="CFL30" s="209"/>
      <c r="CFM30" s="209"/>
      <c r="CFN30" s="209"/>
      <c r="CFO30" s="209"/>
      <c r="CFP30" s="209"/>
      <c r="CFQ30" s="209"/>
      <c r="CFR30" s="209"/>
      <c r="CFS30" s="209"/>
      <c r="CFT30" s="209"/>
      <c r="CFU30" s="209"/>
      <c r="CFV30" s="209"/>
      <c r="CFW30" s="209"/>
      <c r="CFX30" s="209"/>
      <c r="CFY30" s="209"/>
      <c r="CFZ30" s="209"/>
      <c r="CGA30" s="209"/>
      <c r="CGB30" s="209"/>
      <c r="CGC30" s="209"/>
      <c r="CGD30" s="209"/>
      <c r="CGE30" s="209"/>
      <c r="CGF30" s="209"/>
      <c r="CGG30" s="209"/>
      <c r="CGH30" s="209"/>
      <c r="CGI30" s="209"/>
      <c r="CGJ30" s="209"/>
      <c r="CGK30" s="209"/>
      <c r="CGL30" s="209"/>
      <c r="CGM30" s="209"/>
      <c r="CGN30" s="209"/>
      <c r="CGO30" s="209"/>
      <c r="CGP30" s="209"/>
      <c r="CGQ30" s="209"/>
      <c r="CGR30" s="209"/>
      <c r="CGS30" s="209"/>
      <c r="CGT30" s="209"/>
      <c r="CGU30" s="209"/>
      <c r="CGV30" s="209"/>
      <c r="CGW30" s="209"/>
      <c r="CGX30" s="209"/>
      <c r="CGY30" s="209"/>
      <c r="CGZ30" s="209"/>
      <c r="CHA30" s="209"/>
      <c r="CHB30" s="209"/>
      <c r="CHC30" s="209"/>
      <c r="CHD30" s="209"/>
      <c r="CHE30" s="209"/>
      <c r="CHF30" s="209"/>
      <c r="CHG30" s="209"/>
      <c r="CHH30" s="209"/>
      <c r="CHI30" s="209"/>
      <c r="CHJ30" s="209"/>
      <c r="CHK30" s="209"/>
      <c r="CHL30" s="209"/>
      <c r="CHM30" s="209"/>
      <c r="CHN30" s="209"/>
      <c r="CHO30" s="209"/>
      <c r="CHP30" s="209"/>
      <c r="CHQ30" s="209"/>
      <c r="CHR30" s="209"/>
      <c r="CHS30" s="209"/>
      <c r="CHT30" s="209"/>
      <c r="CHU30" s="209"/>
      <c r="CHV30" s="209"/>
      <c r="CHW30" s="209"/>
      <c r="CHX30" s="209"/>
      <c r="CHY30" s="209"/>
      <c r="CHZ30" s="209"/>
      <c r="CIA30" s="209"/>
      <c r="CIB30" s="209"/>
      <c r="CIC30" s="209"/>
      <c r="CID30" s="209"/>
      <c r="CIE30" s="209"/>
      <c r="CIF30" s="209"/>
      <c r="CIG30" s="209"/>
      <c r="CIH30" s="209"/>
      <c r="CII30" s="209"/>
      <c r="CIJ30" s="209"/>
      <c r="CIK30" s="209"/>
      <c r="CIL30" s="209"/>
      <c r="CIM30" s="209"/>
      <c r="CIN30" s="209"/>
      <c r="CIO30" s="209"/>
      <c r="CIP30" s="209"/>
      <c r="CIQ30" s="209"/>
      <c r="CIR30" s="209"/>
      <c r="CIS30" s="209"/>
      <c r="CIT30" s="209"/>
      <c r="CIU30" s="209"/>
      <c r="CIV30" s="209"/>
      <c r="CIW30" s="209"/>
      <c r="CIX30" s="209"/>
      <c r="CIY30" s="209"/>
      <c r="CIZ30" s="209"/>
      <c r="CJA30" s="209"/>
      <c r="CJB30" s="209"/>
      <c r="CJC30" s="209"/>
      <c r="CJD30" s="209"/>
      <c r="CJE30" s="209"/>
      <c r="CJF30" s="209"/>
      <c r="CJG30" s="209"/>
      <c r="CJH30" s="209"/>
      <c r="CJI30" s="209"/>
      <c r="CJJ30" s="209"/>
      <c r="CJK30" s="209"/>
      <c r="CJL30" s="209"/>
      <c r="CJM30" s="209"/>
      <c r="CJN30" s="209"/>
      <c r="CJO30" s="209"/>
      <c r="CJP30" s="209"/>
      <c r="CJQ30" s="209"/>
      <c r="CJR30" s="209"/>
      <c r="CJS30" s="209"/>
      <c r="CJT30" s="209"/>
      <c r="CJU30" s="209"/>
      <c r="CJV30" s="209"/>
      <c r="CJW30" s="209"/>
      <c r="CJX30" s="209"/>
      <c r="CJY30" s="209"/>
      <c r="CJZ30" s="209"/>
      <c r="CKA30" s="209"/>
      <c r="CKB30" s="209"/>
      <c r="CKC30" s="209"/>
      <c r="CKD30" s="209"/>
      <c r="CKE30" s="209"/>
      <c r="CKF30" s="209"/>
      <c r="CKG30" s="209"/>
      <c r="CKH30" s="209"/>
      <c r="CKI30" s="209"/>
      <c r="CKJ30" s="209"/>
      <c r="CKK30" s="209"/>
      <c r="CKL30" s="209"/>
      <c r="CKM30" s="209"/>
      <c r="CKN30" s="209"/>
      <c r="CKO30" s="209"/>
      <c r="CKP30" s="209"/>
      <c r="CKQ30" s="209"/>
      <c r="CKR30" s="209"/>
      <c r="CKS30" s="209"/>
      <c r="CKT30" s="209"/>
      <c r="CKU30" s="209"/>
      <c r="CKV30" s="209"/>
      <c r="CKW30" s="209"/>
      <c r="CKX30" s="209"/>
      <c r="CKY30" s="209"/>
      <c r="CKZ30" s="209"/>
      <c r="CLA30" s="209"/>
      <c r="CLB30" s="209"/>
      <c r="CLC30" s="209"/>
      <c r="CLD30" s="209"/>
      <c r="CLE30" s="209"/>
      <c r="CLF30" s="209"/>
      <c r="CLG30" s="209"/>
      <c r="CLH30" s="209"/>
      <c r="CLI30" s="209"/>
      <c r="CLJ30" s="209"/>
      <c r="CLK30" s="209"/>
      <c r="CLL30" s="209"/>
      <c r="CLM30" s="209"/>
      <c r="CLN30" s="209"/>
      <c r="CLO30" s="209"/>
      <c r="CLP30" s="209"/>
      <c r="CLQ30" s="209"/>
      <c r="CLR30" s="209"/>
      <c r="CLS30" s="209"/>
      <c r="CLT30" s="209"/>
      <c r="CLU30" s="209"/>
      <c r="CLV30" s="209"/>
      <c r="CLW30" s="209"/>
      <c r="CLX30" s="209"/>
      <c r="CLY30" s="209"/>
      <c r="CLZ30" s="209"/>
      <c r="CMA30" s="209"/>
      <c r="CMB30" s="209"/>
      <c r="CMC30" s="209"/>
      <c r="CMD30" s="209"/>
      <c r="CME30" s="209"/>
      <c r="CMF30" s="209"/>
      <c r="CMG30" s="209"/>
      <c r="CMH30" s="209"/>
      <c r="CMI30" s="209"/>
      <c r="CMJ30" s="209"/>
      <c r="CMK30" s="209"/>
      <c r="CML30" s="209"/>
      <c r="CMM30" s="209"/>
      <c r="CMN30" s="209"/>
      <c r="CMO30" s="209"/>
      <c r="CMP30" s="209"/>
      <c r="CMQ30" s="209"/>
      <c r="CMR30" s="209"/>
      <c r="CMS30" s="209"/>
      <c r="CMT30" s="209"/>
      <c r="CMU30" s="209"/>
      <c r="CMV30" s="209"/>
      <c r="CMW30" s="209"/>
      <c r="CMX30" s="209"/>
      <c r="CMY30" s="209"/>
      <c r="CMZ30" s="209"/>
      <c r="CNA30" s="209"/>
      <c r="CNB30" s="209"/>
      <c r="CNC30" s="209"/>
      <c r="CND30" s="209"/>
      <c r="CNE30" s="209"/>
      <c r="CNF30" s="209"/>
      <c r="CNG30" s="209"/>
      <c r="CNH30" s="209"/>
      <c r="CNI30" s="209"/>
      <c r="CNJ30" s="209"/>
      <c r="CNK30" s="209"/>
      <c r="CNL30" s="209"/>
      <c r="CNM30" s="209"/>
      <c r="CNN30" s="209"/>
      <c r="CNO30" s="209"/>
      <c r="CNP30" s="209"/>
      <c r="CNQ30" s="209"/>
      <c r="CNR30" s="209"/>
      <c r="CNS30" s="209"/>
      <c r="CNT30" s="209"/>
      <c r="CNU30" s="209"/>
      <c r="CNV30" s="209"/>
      <c r="CNW30" s="209"/>
      <c r="CNX30" s="209"/>
      <c r="CNY30" s="209"/>
      <c r="CNZ30" s="209"/>
      <c r="COA30" s="209"/>
      <c r="COB30" s="209"/>
      <c r="COC30" s="209"/>
      <c r="COD30" s="209"/>
      <c r="COE30" s="209"/>
      <c r="COF30" s="209"/>
      <c r="COG30" s="209"/>
      <c r="COH30" s="209"/>
      <c r="COI30" s="209"/>
      <c r="COJ30" s="209"/>
      <c r="COK30" s="209"/>
      <c r="COL30" s="209"/>
      <c r="COM30" s="209"/>
      <c r="CON30" s="209"/>
      <c r="COO30" s="209"/>
      <c r="COP30" s="209"/>
      <c r="COQ30" s="209"/>
      <c r="COR30" s="209"/>
      <c r="COS30" s="209"/>
      <c r="COT30" s="209"/>
      <c r="COU30" s="209"/>
      <c r="COV30" s="209"/>
      <c r="COW30" s="209"/>
      <c r="COX30" s="209"/>
      <c r="COY30" s="209"/>
      <c r="COZ30" s="209"/>
      <c r="CPA30" s="209"/>
      <c r="CPB30" s="209"/>
      <c r="CPC30" s="209"/>
      <c r="CPD30" s="209"/>
      <c r="CPE30" s="209"/>
      <c r="CPF30" s="209"/>
      <c r="CPG30" s="209"/>
      <c r="CPH30" s="209"/>
      <c r="CPI30" s="209"/>
      <c r="CPJ30" s="209"/>
      <c r="CPK30" s="209"/>
      <c r="CPL30" s="209"/>
      <c r="CPM30" s="209"/>
      <c r="CPN30" s="209"/>
      <c r="CPO30" s="209"/>
      <c r="CPP30" s="209"/>
      <c r="CPQ30" s="209"/>
      <c r="CPR30" s="209"/>
      <c r="CPS30" s="209"/>
      <c r="CPT30" s="209"/>
      <c r="CPU30" s="209"/>
      <c r="CPV30" s="209"/>
      <c r="CPW30" s="209"/>
      <c r="CPX30" s="209"/>
      <c r="CPY30" s="209"/>
      <c r="CPZ30" s="209"/>
      <c r="CQA30" s="209"/>
      <c r="CQB30" s="209"/>
      <c r="CQC30" s="209"/>
      <c r="CQD30" s="209"/>
      <c r="CQE30" s="209"/>
      <c r="CQF30" s="209"/>
      <c r="CQG30" s="209"/>
      <c r="CQH30" s="209"/>
      <c r="CQI30" s="209"/>
      <c r="CQJ30" s="209"/>
      <c r="CQK30" s="209"/>
      <c r="CQL30" s="209"/>
      <c r="CQM30" s="209"/>
      <c r="CQN30" s="209"/>
      <c r="CQO30" s="209"/>
      <c r="CQP30" s="209"/>
      <c r="CQQ30" s="209"/>
      <c r="CQR30" s="209"/>
      <c r="CQS30" s="209"/>
      <c r="CQT30" s="209"/>
      <c r="CQU30" s="209"/>
      <c r="CQV30" s="209"/>
      <c r="CQW30" s="209"/>
      <c r="CQX30" s="209"/>
      <c r="CQY30" s="209"/>
      <c r="CQZ30" s="209"/>
      <c r="CRA30" s="209"/>
      <c r="CRB30" s="209"/>
      <c r="CRC30" s="209"/>
      <c r="CRD30" s="209"/>
      <c r="CRE30" s="209"/>
      <c r="CRF30" s="209"/>
      <c r="CRG30" s="209"/>
      <c r="CRH30" s="209"/>
      <c r="CRI30" s="209"/>
      <c r="CRJ30" s="209"/>
      <c r="CRK30" s="209"/>
      <c r="CRL30" s="209"/>
      <c r="CRM30" s="209"/>
      <c r="CRN30" s="209"/>
      <c r="CRO30" s="209"/>
      <c r="CRP30" s="209"/>
      <c r="CRQ30" s="209"/>
      <c r="CRR30" s="209"/>
      <c r="CRS30" s="209"/>
      <c r="CRT30" s="209"/>
      <c r="CRU30" s="209"/>
      <c r="CRV30" s="209"/>
      <c r="CRW30" s="209"/>
      <c r="CRX30" s="209"/>
      <c r="CRY30" s="209"/>
      <c r="CRZ30" s="209"/>
      <c r="CSA30" s="209"/>
      <c r="CSB30" s="209"/>
      <c r="CSC30" s="209"/>
      <c r="CSD30" s="209"/>
      <c r="CSE30" s="209"/>
      <c r="CSF30" s="209"/>
      <c r="CSG30" s="209"/>
      <c r="CSH30" s="209"/>
      <c r="CSI30" s="209"/>
      <c r="CSJ30" s="209"/>
      <c r="CSK30" s="209"/>
      <c r="CSL30" s="209"/>
      <c r="CSM30" s="209"/>
      <c r="CSN30" s="209"/>
      <c r="CSO30" s="209"/>
      <c r="CSP30" s="209"/>
      <c r="CSQ30" s="209"/>
      <c r="CSR30" s="209"/>
      <c r="CSS30" s="209"/>
      <c r="CST30" s="209"/>
      <c r="CSU30" s="209"/>
      <c r="CSV30" s="209"/>
      <c r="CSW30" s="209"/>
      <c r="CSX30" s="209"/>
      <c r="CSY30" s="209"/>
      <c r="CSZ30" s="209"/>
      <c r="CTA30" s="209"/>
      <c r="CTB30" s="209"/>
      <c r="CTC30" s="209"/>
      <c r="CTD30" s="209"/>
      <c r="CTE30" s="209"/>
      <c r="CTF30" s="209"/>
      <c r="CTG30" s="209"/>
      <c r="CTH30" s="209"/>
      <c r="CTI30" s="209"/>
      <c r="CTJ30" s="209"/>
      <c r="CTK30" s="209"/>
      <c r="CTL30" s="209"/>
      <c r="CTM30" s="209"/>
      <c r="CTN30" s="209"/>
      <c r="CTO30" s="209"/>
      <c r="CTP30" s="209"/>
      <c r="CTQ30" s="209"/>
      <c r="CTR30" s="209"/>
      <c r="CTS30" s="209"/>
      <c r="CTT30" s="209"/>
      <c r="CTU30" s="209"/>
      <c r="CTV30" s="209"/>
      <c r="CTW30" s="209"/>
      <c r="CTX30" s="209"/>
      <c r="CTY30" s="209"/>
      <c r="CTZ30" s="209"/>
      <c r="CUA30" s="209"/>
      <c r="CUB30" s="209"/>
      <c r="CUC30" s="209"/>
      <c r="CUD30" s="209"/>
      <c r="CUE30" s="209"/>
      <c r="CUF30" s="209"/>
      <c r="CUG30" s="209"/>
      <c r="CUH30" s="209"/>
      <c r="CUI30" s="209"/>
      <c r="CUJ30" s="209"/>
      <c r="CUK30" s="209"/>
      <c r="CUL30" s="209"/>
      <c r="CUM30" s="209"/>
      <c r="CUN30" s="209"/>
      <c r="CUO30" s="209"/>
      <c r="CUP30" s="209"/>
      <c r="CUQ30" s="209"/>
      <c r="CUR30" s="209"/>
      <c r="CUS30" s="209"/>
      <c r="CUT30" s="209"/>
      <c r="CUU30" s="209"/>
      <c r="CUV30" s="209"/>
      <c r="CUW30" s="209"/>
      <c r="CUX30" s="209"/>
      <c r="CUY30" s="209"/>
      <c r="CUZ30" s="209"/>
      <c r="CVA30" s="209"/>
      <c r="CVB30" s="209"/>
      <c r="CVC30" s="209"/>
      <c r="CVD30" s="209"/>
      <c r="CVE30" s="209"/>
      <c r="CVF30" s="209"/>
      <c r="CVG30" s="209"/>
      <c r="CVH30" s="209"/>
      <c r="CVI30" s="209"/>
      <c r="CVJ30" s="209"/>
      <c r="CVK30" s="209"/>
      <c r="CVL30" s="209"/>
      <c r="CVM30" s="209"/>
      <c r="CVN30" s="209"/>
      <c r="CVO30" s="209"/>
      <c r="CVP30" s="209"/>
      <c r="CVQ30" s="209"/>
      <c r="CVR30" s="209"/>
      <c r="CVS30" s="209"/>
      <c r="CVT30" s="209"/>
      <c r="CVU30" s="209"/>
      <c r="CVV30" s="209"/>
      <c r="CVW30" s="209"/>
      <c r="CVX30" s="209"/>
      <c r="CVY30" s="209"/>
      <c r="CVZ30" s="209"/>
      <c r="CWA30" s="209"/>
      <c r="CWB30" s="209"/>
      <c r="CWC30" s="209"/>
      <c r="CWD30" s="209"/>
      <c r="CWE30" s="209"/>
      <c r="CWF30" s="209"/>
      <c r="CWG30" s="209"/>
      <c r="CWH30" s="209"/>
      <c r="CWI30" s="209"/>
      <c r="CWJ30" s="209"/>
      <c r="CWK30" s="209"/>
      <c r="CWL30" s="209"/>
      <c r="CWM30" s="209"/>
      <c r="CWN30" s="209"/>
      <c r="CWO30" s="209"/>
      <c r="CWP30" s="209"/>
      <c r="CWQ30" s="209"/>
      <c r="CWR30" s="209"/>
      <c r="CWS30" s="209"/>
      <c r="CWT30" s="209"/>
      <c r="CWU30" s="209"/>
      <c r="CWV30" s="209"/>
      <c r="CWW30" s="209"/>
      <c r="CWX30" s="209"/>
      <c r="CWY30" s="209"/>
      <c r="CWZ30" s="209"/>
      <c r="CXA30" s="209"/>
      <c r="CXB30" s="209"/>
      <c r="CXC30" s="209"/>
      <c r="CXD30" s="209"/>
      <c r="CXE30" s="209"/>
      <c r="CXF30" s="209"/>
      <c r="CXG30" s="209"/>
      <c r="CXH30" s="209"/>
      <c r="CXI30" s="209"/>
      <c r="CXJ30" s="209"/>
      <c r="CXK30" s="209"/>
      <c r="CXL30" s="209"/>
      <c r="CXM30" s="209"/>
      <c r="CXN30" s="209"/>
      <c r="CXO30" s="209"/>
      <c r="CXP30" s="209"/>
      <c r="CXQ30" s="209"/>
      <c r="CXR30" s="209"/>
      <c r="CXS30" s="209"/>
      <c r="CXT30" s="209"/>
      <c r="CXU30" s="209"/>
      <c r="CXV30" s="209"/>
      <c r="CXW30" s="209"/>
      <c r="CXX30" s="209"/>
      <c r="CXY30" s="209"/>
      <c r="CXZ30" s="209"/>
      <c r="CYA30" s="209"/>
      <c r="CYB30" s="209"/>
      <c r="CYC30" s="209"/>
      <c r="CYD30" s="209"/>
      <c r="CYE30" s="209"/>
      <c r="CYF30" s="209"/>
      <c r="CYG30" s="209"/>
      <c r="CYH30" s="209"/>
      <c r="CYI30" s="209"/>
      <c r="CYJ30" s="209"/>
      <c r="CYK30" s="209"/>
      <c r="CYL30" s="209"/>
      <c r="CYM30" s="209"/>
      <c r="CYN30" s="209"/>
      <c r="CYO30" s="209"/>
      <c r="CYP30" s="209"/>
      <c r="CYQ30" s="209"/>
      <c r="CYR30" s="209"/>
      <c r="CYS30" s="209"/>
      <c r="CYT30" s="209"/>
      <c r="CYU30" s="209"/>
      <c r="CYV30" s="209"/>
      <c r="CYW30" s="209"/>
      <c r="CYX30" s="209"/>
      <c r="CYY30" s="209"/>
      <c r="CYZ30" s="209"/>
      <c r="CZA30" s="209"/>
      <c r="CZB30" s="209"/>
      <c r="CZC30" s="209"/>
      <c r="CZD30" s="209"/>
      <c r="CZE30" s="209"/>
      <c r="CZF30" s="209"/>
      <c r="CZG30" s="209"/>
      <c r="CZH30" s="209"/>
      <c r="CZI30" s="209"/>
      <c r="CZJ30" s="209"/>
      <c r="CZK30" s="209"/>
      <c r="CZL30" s="209"/>
      <c r="CZM30" s="209"/>
      <c r="CZN30" s="209"/>
      <c r="CZO30" s="209"/>
      <c r="CZP30" s="209"/>
      <c r="CZQ30" s="209"/>
      <c r="CZR30" s="209"/>
      <c r="CZS30" s="209"/>
      <c r="CZT30" s="209"/>
      <c r="CZU30" s="209"/>
      <c r="CZV30" s="209"/>
      <c r="CZW30" s="209"/>
      <c r="CZX30" s="209"/>
      <c r="CZY30" s="209"/>
      <c r="CZZ30" s="209"/>
      <c r="DAA30" s="209"/>
      <c r="DAB30" s="209"/>
      <c r="DAC30" s="209"/>
      <c r="DAD30" s="209"/>
      <c r="DAE30" s="209"/>
      <c r="DAF30" s="209"/>
      <c r="DAG30" s="209"/>
      <c r="DAH30" s="209"/>
      <c r="DAI30" s="209"/>
      <c r="DAJ30" s="209"/>
      <c r="DAK30" s="209"/>
      <c r="DAL30" s="209"/>
      <c r="DAM30" s="209"/>
      <c r="DAN30" s="209"/>
      <c r="DAO30" s="209"/>
      <c r="DAP30" s="209"/>
      <c r="DAQ30" s="209"/>
      <c r="DAR30" s="209"/>
      <c r="DAS30" s="209"/>
      <c r="DAT30" s="209"/>
      <c r="DAU30" s="209"/>
      <c r="DAV30" s="209"/>
      <c r="DAW30" s="209"/>
      <c r="DAX30" s="209"/>
      <c r="DAY30" s="209"/>
      <c r="DAZ30" s="209"/>
      <c r="DBA30" s="209"/>
      <c r="DBB30" s="209"/>
      <c r="DBC30" s="209"/>
      <c r="DBD30" s="209"/>
      <c r="DBE30" s="209"/>
      <c r="DBF30" s="209"/>
      <c r="DBG30" s="209"/>
      <c r="DBH30" s="209"/>
      <c r="DBI30" s="209"/>
      <c r="DBJ30" s="209"/>
      <c r="DBK30" s="209"/>
      <c r="DBL30" s="209"/>
      <c r="DBM30" s="209"/>
      <c r="DBN30" s="209"/>
      <c r="DBO30" s="209"/>
      <c r="DBP30" s="209"/>
      <c r="DBQ30" s="209"/>
      <c r="DBR30" s="209"/>
      <c r="DBS30" s="209"/>
      <c r="DBT30" s="209"/>
      <c r="DBU30" s="209"/>
      <c r="DBV30" s="209"/>
      <c r="DBW30" s="209"/>
      <c r="DBX30" s="209"/>
      <c r="DBY30" s="209"/>
      <c r="DBZ30" s="209"/>
      <c r="DCA30" s="209"/>
      <c r="DCB30" s="209"/>
      <c r="DCC30" s="209"/>
      <c r="DCD30" s="209"/>
      <c r="DCE30" s="209"/>
      <c r="DCF30" s="209"/>
      <c r="DCG30" s="209"/>
      <c r="DCH30" s="209"/>
      <c r="DCI30" s="209"/>
      <c r="DCJ30" s="209"/>
      <c r="DCK30" s="209"/>
      <c r="DCL30" s="209"/>
      <c r="DCM30" s="209"/>
      <c r="DCN30" s="209"/>
      <c r="DCO30" s="209"/>
      <c r="DCP30" s="209"/>
      <c r="DCQ30" s="209"/>
      <c r="DCR30" s="209"/>
      <c r="DCS30" s="209"/>
      <c r="DCT30" s="209"/>
      <c r="DCU30" s="209"/>
      <c r="DCV30" s="209"/>
      <c r="DCW30" s="209"/>
      <c r="DCX30" s="209"/>
      <c r="DCY30" s="209"/>
      <c r="DCZ30" s="209"/>
      <c r="DDA30" s="209"/>
      <c r="DDB30" s="209"/>
      <c r="DDC30" s="209"/>
      <c r="DDD30" s="209"/>
      <c r="DDE30" s="209"/>
      <c r="DDF30" s="209"/>
      <c r="DDG30" s="209"/>
      <c r="DDH30" s="209"/>
      <c r="DDI30" s="209"/>
      <c r="DDJ30" s="209"/>
      <c r="DDK30" s="209"/>
      <c r="DDL30" s="209"/>
      <c r="DDM30" s="209"/>
      <c r="DDN30" s="209"/>
      <c r="DDO30" s="209"/>
      <c r="DDP30" s="209"/>
      <c r="DDQ30" s="209"/>
      <c r="DDR30" s="209"/>
      <c r="DDS30" s="209"/>
      <c r="DDT30" s="209"/>
      <c r="DDU30" s="209"/>
      <c r="DDV30" s="209"/>
      <c r="DDW30" s="209"/>
      <c r="DDX30" s="209"/>
      <c r="DDY30" s="209"/>
      <c r="DDZ30" s="209"/>
      <c r="DEA30" s="209"/>
      <c r="DEB30" s="209"/>
      <c r="DEC30" s="209"/>
      <c r="DED30" s="209"/>
      <c r="DEE30" s="209"/>
      <c r="DEF30" s="209"/>
      <c r="DEG30" s="209"/>
      <c r="DEH30" s="209"/>
      <c r="DEI30" s="209"/>
      <c r="DEJ30" s="209"/>
      <c r="DEK30" s="209"/>
      <c r="DEL30" s="209"/>
      <c r="DEM30" s="209"/>
      <c r="DEN30" s="209"/>
      <c r="DEO30" s="209"/>
      <c r="DEP30" s="209"/>
      <c r="DEQ30" s="209"/>
      <c r="DER30" s="209"/>
      <c r="DES30" s="209"/>
      <c r="DET30" s="209"/>
      <c r="DEU30" s="209"/>
      <c r="DEV30" s="209"/>
      <c r="DEW30" s="209"/>
      <c r="DEX30" s="209"/>
      <c r="DEY30" s="209"/>
      <c r="DEZ30" s="209"/>
      <c r="DFA30" s="209"/>
      <c r="DFB30" s="209"/>
      <c r="DFC30" s="209"/>
      <c r="DFD30" s="209"/>
      <c r="DFE30" s="209"/>
      <c r="DFF30" s="209"/>
      <c r="DFG30" s="209"/>
      <c r="DFH30" s="209"/>
      <c r="DFI30" s="209"/>
      <c r="DFJ30" s="209"/>
      <c r="DFK30" s="209"/>
      <c r="DFL30" s="209"/>
      <c r="DFM30" s="209"/>
      <c r="DFN30" s="209"/>
      <c r="DFO30" s="209"/>
      <c r="DFP30" s="209"/>
      <c r="DFQ30" s="209"/>
      <c r="DFR30" s="209"/>
      <c r="DFS30" s="209"/>
      <c r="DFT30" s="209"/>
      <c r="DFU30" s="209"/>
      <c r="DFV30" s="209"/>
      <c r="DFW30" s="209"/>
      <c r="DFX30" s="209"/>
      <c r="DFY30" s="209"/>
      <c r="DFZ30" s="209"/>
      <c r="DGA30" s="209"/>
      <c r="DGB30" s="209"/>
      <c r="DGC30" s="209"/>
      <c r="DGD30" s="209"/>
      <c r="DGE30" s="209"/>
      <c r="DGF30" s="209"/>
      <c r="DGG30" s="209"/>
      <c r="DGH30" s="209"/>
      <c r="DGI30" s="209"/>
      <c r="DGJ30" s="209"/>
      <c r="DGK30" s="209"/>
      <c r="DGL30" s="209"/>
      <c r="DGM30" s="209"/>
      <c r="DGN30" s="209"/>
      <c r="DGO30" s="209"/>
      <c r="DGP30" s="209"/>
      <c r="DGQ30" s="209"/>
      <c r="DGR30" s="209"/>
      <c r="DGS30" s="209"/>
      <c r="DGT30" s="209"/>
      <c r="DGU30" s="209"/>
      <c r="DGV30" s="209"/>
      <c r="DGW30" s="209"/>
      <c r="DGX30" s="209"/>
      <c r="DGY30" s="209"/>
      <c r="DGZ30" s="209"/>
      <c r="DHA30" s="209"/>
      <c r="DHB30" s="209"/>
      <c r="DHC30" s="209"/>
      <c r="DHD30" s="209"/>
      <c r="DHE30" s="209"/>
      <c r="DHF30" s="209"/>
      <c r="DHG30" s="209"/>
      <c r="DHH30" s="209"/>
      <c r="DHI30" s="209"/>
      <c r="DHJ30" s="209"/>
      <c r="DHK30" s="209"/>
      <c r="DHL30" s="209"/>
      <c r="DHM30" s="209"/>
      <c r="DHN30" s="209"/>
      <c r="DHO30" s="209"/>
      <c r="DHP30" s="209"/>
      <c r="DHQ30" s="209"/>
      <c r="DHR30" s="209"/>
      <c r="DHS30" s="209"/>
      <c r="DHT30" s="209"/>
      <c r="DHU30" s="209"/>
      <c r="DHV30" s="209"/>
      <c r="DHW30" s="209"/>
      <c r="DHX30" s="209"/>
      <c r="DHY30" s="209"/>
      <c r="DHZ30" s="209"/>
      <c r="DIA30" s="209"/>
      <c r="DIB30" s="209"/>
      <c r="DIC30" s="209"/>
      <c r="DID30" s="209"/>
      <c r="DIE30" s="209"/>
      <c r="DIF30" s="209"/>
      <c r="DIG30" s="209"/>
      <c r="DIH30" s="209"/>
      <c r="DII30" s="209"/>
      <c r="DIJ30" s="209"/>
      <c r="DIK30" s="209"/>
      <c r="DIL30" s="209"/>
      <c r="DIM30" s="209"/>
      <c r="DIN30" s="209"/>
      <c r="DIO30" s="209"/>
      <c r="DIP30" s="209"/>
      <c r="DIQ30" s="209"/>
      <c r="DIR30" s="209"/>
      <c r="DIS30" s="209"/>
      <c r="DIT30" s="209"/>
      <c r="DIU30" s="209"/>
      <c r="DIV30" s="209"/>
      <c r="DIW30" s="209"/>
      <c r="DIX30" s="209"/>
      <c r="DIY30" s="209"/>
      <c r="DIZ30" s="209"/>
      <c r="DJA30" s="209"/>
      <c r="DJB30" s="209"/>
      <c r="DJC30" s="209"/>
      <c r="DJD30" s="209"/>
      <c r="DJE30" s="209"/>
      <c r="DJF30" s="209"/>
      <c r="DJG30" s="209"/>
      <c r="DJH30" s="209"/>
      <c r="DJI30" s="209"/>
      <c r="DJJ30" s="209"/>
      <c r="DJK30" s="209"/>
      <c r="DJL30" s="209"/>
      <c r="DJM30" s="209"/>
      <c r="DJN30" s="209"/>
      <c r="DJO30" s="209"/>
      <c r="DJP30" s="209"/>
      <c r="DJQ30" s="209"/>
      <c r="DJR30" s="209"/>
      <c r="DJS30" s="209"/>
      <c r="DJT30" s="209"/>
      <c r="DJU30" s="209"/>
      <c r="DJV30" s="209"/>
      <c r="DJW30" s="209"/>
      <c r="DJX30" s="209"/>
      <c r="DJY30" s="209"/>
      <c r="DJZ30" s="209"/>
      <c r="DKA30" s="209"/>
      <c r="DKB30" s="209"/>
      <c r="DKC30" s="209"/>
      <c r="DKD30" s="209"/>
      <c r="DKE30" s="209"/>
      <c r="DKF30" s="209"/>
      <c r="DKG30" s="209"/>
      <c r="DKH30" s="209"/>
      <c r="DKI30" s="209"/>
      <c r="DKJ30" s="209"/>
      <c r="DKK30" s="209"/>
      <c r="DKL30" s="209"/>
      <c r="DKM30" s="209"/>
      <c r="DKN30" s="209"/>
      <c r="DKO30" s="209"/>
      <c r="DKP30" s="209"/>
      <c r="DKQ30" s="209"/>
      <c r="DKR30" s="209"/>
      <c r="DKS30" s="209"/>
      <c r="DKT30" s="209"/>
      <c r="DKU30" s="209"/>
      <c r="DKV30" s="209"/>
      <c r="DKW30" s="209"/>
      <c r="DKX30" s="209"/>
      <c r="DKY30" s="209"/>
      <c r="DKZ30" s="209"/>
      <c r="DLA30" s="209"/>
      <c r="DLB30" s="209"/>
      <c r="DLC30" s="209"/>
      <c r="DLD30" s="209"/>
      <c r="DLE30" s="209"/>
      <c r="DLF30" s="209"/>
      <c r="DLG30" s="209"/>
      <c r="DLH30" s="209"/>
      <c r="DLI30" s="209"/>
      <c r="DLJ30" s="209"/>
      <c r="DLK30" s="209"/>
      <c r="DLL30" s="209"/>
      <c r="DLM30" s="209"/>
      <c r="DLN30" s="209"/>
      <c r="DLO30" s="209"/>
      <c r="DLP30" s="209"/>
      <c r="DLQ30" s="209"/>
      <c r="DLR30" s="209"/>
      <c r="DLS30" s="209"/>
      <c r="DLT30" s="209"/>
      <c r="DLU30" s="209"/>
      <c r="DLV30" s="209"/>
      <c r="DLW30" s="209"/>
      <c r="DLX30" s="209"/>
      <c r="DLY30" s="209"/>
      <c r="DLZ30" s="209"/>
      <c r="DMA30" s="209"/>
      <c r="DMB30" s="209"/>
      <c r="DMC30" s="209"/>
      <c r="DMD30" s="209"/>
      <c r="DME30" s="209"/>
      <c r="DMF30" s="209"/>
      <c r="DMG30" s="209"/>
      <c r="DMH30" s="209"/>
      <c r="DMI30" s="209"/>
      <c r="DMJ30" s="209"/>
      <c r="DMK30" s="209"/>
      <c r="DML30" s="209"/>
      <c r="DMM30" s="209"/>
      <c r="DMN30" s="209"/>
      <c r="DMO30" s="209"/>
      <c r="DMP30" s="209"/>
      <c r="DMQ30" s="209"/>
      <c r="DMR30" s="209"/>
      <c r="DMS30" s="209"/>
      <c r="DMT30" s="209"/>
      <c r="DMU30" s="209"/>
      <c r="DMV30" s="209"/>
      <c r="DMW30" s="209"/>
      <c r="DMX30" s="209"/>
      <c r="DMY30" s="209"/>
      <c r="DMZ30" s="209"/>
      <c r="DNA30" s="209"/>
      <c r="DNB30" s="209"/>
      <c r="DNC30" s="209"/>
      <c r="DND30" s="209"/>
      <c r="DNE30" s="209"/>
      <c r="DNF30" s="209"/>
      <c r="DNG30" s="209"/>
      <c r="DNH30" s="209"/>
      <c r="DNI30" s="209"/>
      <c r="DNJ30" s="209"/>
      <c r="DNK30" s="209"/>
      <c r="DNL30" s="209"/>
      <c r="DNM30" s="209"/>
      <c r="DNN30" s="209"/>
      <c r="DNO30" s="209"/>
      <c r="DNP30" s="209"/>
      <c r="DNQ30" s="209"/>
      <c r="DNR30" s="209"/>
      <c r="DNS30" s="209"/>
      <c r="DNT30" s="209"/>
      <c r="DNU30" s="209"/>
      <c r="DNV30" s="209"/>
      <c r="DNW30" s="209"/>
      <c r="DNX30" s="209"/>
      <c r="DNY30" s="209"/>
      <c r="DNZ30" s="209"/>
      <c r="DOA30" s="209"/>
      <c r="DOB30" s="209"/>
      <c r="DOC30" s="209"/>
      <c r="DOD30" s="209"/>
      <c r="DOE30" s="209"/>
      <c r="DOF30" s="209"/>
      <c r="DOG30" s="209"/>
      <c r="DOH30" s="209"/>
      <c r="DOI30" s="209"/>
      <c r="DOJ30" s="209"/>
      <c r="DOK30" s="209"/>
      <c r="DOL30" s="209"/>
      <c r="DOM30" s="209"/>
      <c r="DON30" s="209"/>
      <c r="DOO30" s="209"/>
      <c r="DOP30" s="209"/>
      <c r="DOQ30" s="209"/>
      <c r="DOR30" s="209"/>
      <c r="DOS30" s="209"/>
      <c r="DOT30" s="209"/>
      <c r="DOU30" s="209"/>
      <c r="DOV30" s="209"/>
      <c r="DOW30" s="209"/>
      <c r="DOX30" s="209"/>
      <c r="DOY30" s="209"/>
      <c r="DOZ30" s="209"/>
      <c r="DPA30" s="209"/>
      <c r="DPB30" s="209"/>
      <c r="DPC30" s="209"/>
      <c r="DPD30" s="209"/>
      <c r="DPE30" s="209"/>
      <c r="DPF30" s="209"/>
      <c r="DPG30" s="209"/>
      <c r="DPH30" s="209"/>
      <c r="DPI30" s="209"/>
      <c r="DPJ30" s="209"/>
      <c r="DPK30" s="209"/>
      <c r="DPL30" s="209"/>
      <c r="DPM30" s="209"/>
      <c r="DPN30" s="209"/>
      <c r="DPO30" s="209"/>
      <c r="DPP30" s="209"/>
      <c r="DPQ30" s="209"/>
      <c r="DPR30" s="209"/>
      <c r="DPS30" s="209"/>
      <c r="DPT30" s="209"/>
      <c r="DPU30" s="209"/>
      <c r="DPV30" s="209"/>
      <c r="DPW30" s="209"/>
      <c r="DPX30" s="209"/>
      <c r="DPY30" s="209"/>
      <c r="DPZ30" s="209"/>
      <c r="DQA30" s="209"/>
      <c r="DQB30" s="209"/>
      <c r="DQC30" s="209"/>
      <c r="DQD30" s="209"/>
      <c r="DQE30" s="209"/>
      <c r="DQF30" s="209"/>
      <c r="DQG30" s="209"/>
      <c r="DQH30" s="209"/>
      <c r="DQI30" s="209"/>
      <c r="DQJ30" s="209"/>
      <c r="DQK30" s="209"/>
      <c r="DQL30" s="209"/>
      <c r="DQM30" s="209"/>
      <c r="DQN30" s="209"/>
      <c r="DQO30" s="209"/>
      <c r="DQP30" s="209"/>
      <c r="DQQ30" s="209"/>
      <c r="DQR30" s="209"/>
      <c r="DQS30" s="209"/>
      <c r="DQT30" s="209"/>
      <c r="DQU30" s="209"/>
      <c r="DQV30" s="209"/>
      <c r="DQW30" s="209"/>
      <c r="DQX30" s="209"/>
      <c r="DQY30" s="209"/>
      <c r="DQZ30" s="209"/>
      <c r="DRA30" s="209"/>
      <c r="DRB30" s="209"/>
      <c r="DRC30" s="209"/>
      <c r="DRD30" s="209"/>
      <c r="DRE30" s="209"/>
      <c r="DRF30" s="209"/>
      <c r="DRG30" s="209"/>
      <c r="DRH30" s="209"/>
      <c r="DRI30" s="209"/>
      <c r="DRJ30" s="209"/>
      <c r="DRK30" s="209"/>
      <c r="DRL30" s="209"/>
      <c r="DRM30" s="209"/>
      <c r="DRN30" s="209"/>
      <c r="DRO30" s="209"/>
      <c r="DRP30" s="209"/>
      <c r="DRQ30" s="209"/>
      <c r="DRR30" s="209"/>
      <c r="DRS30" s="209"/>
      <c r="DRT30" s="209"/>
      <c r="DRU30" s="209"/>
      <c r="DRV30" s="209"/>
      <c r="DRW30" s="209"/>
      <c r="DRX30" s="209"/>
      <c r="DRY30" s="209"/>
      <c r="DRZ30" s="209"/>
      <c r="DSA30" s="209"/>
      <c r="DSB30" s="209"/>
      <c r="DSC30" s="209"/>
      <c r="DSD30" s="209"/>
      <c r="DSE30" s="209"/>
      <c r="DSF30" s="209"/>
      <c r="DSG30" s="209"/>
      <c r="DSH30" s="209"/>
      <c r="DSI30" s="209"/>
      <c r="DSJ30" s="209"/>
      <c r="DSK30" s="209"/>
      <c r="DSL30" s="209"/>
      <c r="DSM30" s="209"/>
      <c r="DSN30" s="209"/>
      <c r="DSO30" s="209"/>
      <c r="DSP30" s="209"/>
      <c r="DSQ30" s="209"/>
      <c r="DSR30" s="209"/>
      <c r="DSS30" s="209"/>
      <c r="DST30" s="209"/>
      <c r="DSU30" s="209"/>
      <c r="DSV30" s="209"/>
      <c r="DSW30" s="209"/>
      <c r="DSX30" s="209"/>
      <c r="DSY30" s="209"/>
      <c r="DSZ30" s="209"/>
      <c r="DTA30" s="209"/>
      <c r="DTB30" s="209"/>
      <c r="DTC30" s="209"/>
      <c r="DTD30" s="209"/>
      <c r="DTE30" s="209"/>
      <c r="DTF30" s="209"/>
      <c r="DTG30" s="209"/>
      <c r="DTH30" s="209"/>
      <c r="DTI30" s="209"/>
      <c r="DTJ30" s="209"/>
      <c r="DTK30" s="209"/>
      <c r="DTL30" s="209"/>
      <c r="DTM30" s="209"/>
      <c r="DTN30" s="209"/>
      <c r="DTO30" s="209"/>
      <c r="DTP30" s="209"/>
      <c r="DTQ30" s="209"/>
      <c r="DTR30" s="209"/>
      <c r="DTS30" s="209"/>
      <c r="DTT30" s="209"/>
      <c r="DTU30" s="209"/>
      <c r="DTV30" s="209"/>
      <c r="DTW30" s="209"/>
      <c r="DTX30" s="209"/>
      <c r="DTY30" s="209"/>
      <c r="DTZ30" s="209"/>
      <c r="DUA30" s="209"/>
      <c r="DUB30" s="209"/>
      <c r="DUC30" s="209"/>
      <c r="DUD30" s="209"/>
      <c r="DUE30" s="209"/>
      <c r="DUF30" s="209"/>
      <c r="DUG30" s="209"/>
      <c r="DUH30" s="209"/>
      <c r="DUI30" s="209"/>
      <c r="DUJ30" s="209"/>
      <c r="DUK30" s="209"/>
      <c r="DUL30" s="209"/>
      <c r="DUM30" s="209"/>
      <c r="DUN30" s="209"/>
      <c r="DUO30" s="209"/>
      <c r="DUP30" s="209"/>
      <c r="DUQ30" s="209"/>
      <c r="DUR30" s="209"/>
      <c r="DUS30" s="209"/>
      <c r="DUT30" s="209"/>
      <c r="DUU30" s="209"/>
      <c r="DUV30" s="209"/>
      <c r="DUW30" s="209"/>
      <c r="DUX30" s="209"/>
      <c r="DUY30" s="209"/>
      <c r="DUZ30" s="209"/>
      <c r="DVA30" s="209"/>
      <c r="DVB30" s="209"/>
      <c r="DVC30" s="209"/>
      <c r="DVD30" s="209"/>
      <c r="DVE30" s="209"/>
      <c r="DVF30" s="209"/>
      <c r="DVG30" s="209"/>
      <c r="DVH30" s="209"/>
      <c r="DVI30" s="209"/>
      <c r="DVJ30" s="209"/>
      <c r="DVK30" s="209"/>
      <c r="DVL30" s="209"/>
      <c r="DVM30" s="209"/>
      <c r="DVN30" s="209"/>
      <c r="DVO30" s="209"/>
      <c r="DVP30" s="209"/>
      <c r="DVQ30" s="209"/>
      <c r="DVR30" s="209"/>
      <c r="DVS30" s="209"/>
      <c r="DVT30" s="209"/>
      <c r="DVU30" s="209"/>
      <c r="DVV30" s="209"/>
      <c r="DVW30" s="209"/>
      <c r="DVX30" s="209"/>
      <c r="DVY30" s="209"/>
      <c r="DVZ30" s="209"/>
      <c r="DWA30" s="209"/>
      <c r="DWB30" s="209"/>
      <c r="DWC30" s="209"/>
      <c r="DWD30" s="209"/>
      <c r="DWE30" s="209"/>
      <c r="DWF30" s="209"/>
      <c r="DWG30" s="209"/>
      <c r="DWH30" s="209"/>
      <c r="DWI30" s="209"/>
      <c r="DWJ30" s="209"/>
      <c r="DWK30" s="209"/>
      <c r="DWL30" s="209"/>
      <c r="DWM30" s="209"/>
      <c r="DWN30" s="209"/>
      <c r="DWO30" s="209"/>
      <c r="DWP30" s="209"/>
      <c r="DWQ30" s="209"/>
      <c r="DWR30" s="209"/>
      <c r="DWS30" s="209"/>
      <c r="DWT30" s="209"/>
      <c r="DWU30" s="209"/>
      <c r="DWV30" s="209"/>
      <c r="DWW30" s="209"/>
      <c r="DWX30" s="209"/>
      <c r="DWY30" s="209"/>
      <c r="DWZ30" s="209"/>
      <c r="DXA30" s="209"/>
      <c r="DXB30" s="209"/>
      <c r="DXC30" s="209"/>
      <c r="DXD30" s="209"/>
      <c r="DXE30" s="209"/>
      <c r="DXF30" s="209"/>
      <c r="DXG30" s="209"/>
      <c r="DXH30" s="209"/>
      <c r="DXI30" s="209"/>
      <c r="DXJ30" s="209"/>
      <c r="DXK30" s="209"/>
      <c r="DXL30" s="209"/>
      <c r="DXM30" s="209"/>
      <c r="DXN30" s="209"/>
      <c r="DXO30" s="209"/>
      <c r="DXP30" s="209"/>
      <c r="DXQ30" s="209"/>
      <c r="DXR30" s="209"/>
      <c r="DXS30" s="209"/>
      <c r="DXT30" s="209"/>
      <c r="DXU30" s="209"/>
      <c r="DXV30" s="209"/>
      <c r="DXW30" s="209"/>
      <c r="DXX30" s="209"/>
      <c r="DXY30" s="209"/>
      <c r="DXZ30" s="209"/>
      <c r="DYA30" s="209"/>
      <c r="DYB30" s="209"/>
      <c r="DYC30" s="209"/>
      <c r="DYD30" s="209"/>
      <c r="DYE30" s="209"/>
      <c r="DYF30" s="209"/>
      <c r="DYG30" s="209"/>
      <c r="DYH30" s="209"/>
      <c r="DYI30" s="209"/>
      <c r="DYJ30" s="209"/>
      <c r="DYK30" s="209"/>
      <c r="DYL30" s="209"/>
      <c r="DYM30" s="209"/>
      <c r="DYN30" s="209"/>
      <c r="DYO30" s="209"/>
      <c r="DYP30" s="209"/>
      <c r="DYQ30" s="209"/>
      <c r="DYR30" s="209"/>
      <c r="DYS30" s="209"/>
      <c r="DYT30" s="209"/>
      <c r="DYU30" s="209"/>
      <c r="DYV30" s="209"/>
      <c r="DYW30" s="209"/>
      <c r="DYX30" s="209"/>
      <c r="DYY30" s="209"/>
      <c r="DYZ30" s="209"/>
      <c r="DZA30" s="209"/>
      <c r="DZB30" s="209"/>
      <c r="DZC30" s="209"/>
      <c r="DZD30" s="209"/>
      <c r="DZE30" s="209"/>
      <c r="DZF30" s="209"/>
      <c r="DZG30" s="209"/>
      <c r="DZH30" s="209"/>
      <c r="DZI30" s="209"/>
      <c r="DZJ30" s="209"/>
      <c r="DZK30" s="209"/>
      <c r="DZL30" s="209"/>
      <c r="DZM30" s="209"/>
      <c r="DZN30" s="209"/>
      <c r="DZO30" s="209"/>
      <c r="DZP30" s="209"/>
      <c r="DZQ30" s="209"/>
      <c r="DZR30" s="209"/>
      <c r="DZS30" s="209"/>
      <c r="DZT30" s="209"/>
      <c r="DZU30" s="209"/>
      <c r="DZV30" s="209"/>
      <c r="DZW30" s="209"/>
      <c r="DZX30" s="209"/>
      <c r="DZY30" s="209"/>
      <c r="DZZ30" s="209"/>
      <c r="EAA30" s="209"/>
      <c r="EAB30" s="209"/>
      <c r="EAC30" s="209"/>
      <c r="EAD30" s="209"/>
      <c r="EAE30" s="209"/>
      <c r="EAF30" s="209"/>
      <c r="EAG30" s="209"/>
      <c r="EAH30" s="209"/>
      <c r="EAI30" s="209"/>
      <c r="EAJ30" s="209"/>
      <c r="EAK30" s="209"/>
      <c r="EAL30" s="209"/>
      <c r="EAM30" s="209"/>
      <c r="EAN30" s="209"/>
      <c r="EAO30" s="209"/>
      <c r="EAP30" s="209"/>
      <c r="EAQ30" s="209"/>
      <c r="EAR30" s="209"/>
      <c r="EAS30" s="209"/>
      <c r="EAT30" s="209"/>
      <c r="EAU30" s="209"/>
      <c r="EAV30" s="209"/>
      <c r="EAW30" s="209"/>
      <c r="EAX30" s="209"/>
      <c r="EAY30" s="209"/>
      <c r="EAZ30" s="209"/>
      <c r="EBA30" s="209"/>
      <c r="EBB30" s="209"/>
      <c r="EBC30" s="209"/>
      <c r="EBD30" s="209"/>
      <c r="EBE30" s="209"/>
      <c r="EBF30" s="209"/>
      <c r="EBG30" s="209"/>
      <c r="EBH30" s="209"/>
      <c r="EBI30" s="209"/>
      <c r="EBJ30" s="209"/>
      <c r="EBK30" s="209"/>
      <c r="EBL30" s="209"/>
      <c r="EBM30" s="209"/>
      <c r="EBN30" s="209"/>
      <c r="EBO30" s="209"/>
      <c r="EBP30" s="209"/>
      <c r="EBQ30" s="209"/>
      <c r="EBR30" s="209"/>
      <c r="EBS30" s="209"/>
      <c r="EBT30" s="209"/>
      <c r="EBU30" s="209"/>
      <c r="EBV30" s="209"/>
      <c r="EBW30" s="209"/>
      <c r="EBX30" s="209"/>
      <c r="EBY30" s="209"/>
      <c r="EBZ30" s="209"/>
      <c r="ECA30" s="209"/>
      <c r="ECB30" s="209"/>
      <c r="ECC30" s="209"/>
      <c r="ECD30" s="209"/>
      <c r="ECE30" s="209"/>
      <c r="ECF30" s="209"/>
      <c r="ECG30" s="209"/>
      <c r="ECH30" s="209"/>
      <c r="ECI30" s="209"/>
      <c r="ECJ30" s="209"/>
      <c r="ECK30" s="209"/>
      <c r="ECL30" s="209"/>
      <c r="ECM30" s="209"/>
      <c r="ECN30" s="209"/>
      <c r="ECO30" s="209"/>
      <c r="ECP30" s="209"/>
      <c r="ECQ30" s="209"/>
      <c r="ECR30" s="209"/>
      <c r="ECS30" s="209"/>
      <c r="ECT30" s="209"/>
      <c r="ECU30" s="209"/>
      <c r="ECV30" s="209"/>
      <c r="ECW30" s="209"/>
      <c r="ECX30" s="209"/>
      <c r="ECY30" s="209"/>
      <c r="ECZ30" s="209"/>
      <c r="EDA30" s="209"/>
      <c r="EDB30" s="209"/>
      <c r="EDC30" s="209"/>
      <c r="EDD30" s="209"/>
      <c r="EDE30" s="209"/>
      <c r="EDF30" s="209"/>
      <c r="EDG30" s="209"/>
      <c r="EDH30" s="209"/>
      <c r="EDI30" s="209"/>
      <c r="EDJ30" s="209"/>
      <c r="EDK30" s="209"/>
      <c r="EDL30" s="209"/>
      <c r="EDM30" s="209"/>
      <c r="EDN30" s="209"/>
      <c r="EDO30" s="209"/>
      <c r="EDP30" s="209"/>
      <c r="EDQ30" s="209"/>
      <c r="EDR30" s="209"/>
      <c r="EDS30" s="209"/>
      <c r="EDT30" s="209"/>
      <c r="EDU30" s="209"/>
      <c r="EDV30" s="209"/>
      <c r="EDW30" s="209"/>
      <c r="EDX30" s="209"/>
      <c r="EDY30" s="209"/>
      <c r="EDZ30" s="209"/>
      <c r="EEA30" s="209"/>
      <c r="EEB30" s="209"/>
      <c r="EEC30" s="209"/>
      <c r="EED30" s="209"/>
      <c r="EEE30" s="209"/>
      <c r="EEF30" s="209"/>
      <c r="EEG30" s="209"/>
      <c r="EEH30" s="209"/>
      <c r="EEI30" s="209"/>
      <c r="EEJ30" s="209"/>
      <c r="EEK30" s="209"/>
      <c r="EEL30" s="209"/>
      <c r="EEM30" s="209"/>
      <c r="EEN30" s="209"/>
      <c r="EEO30" s="209"/>
      <c r="EEP30" s="209"/>
      <c r="EEQ30" s="209"/>
      <c r="EER30" s="209"/>
      <c r="EES30" s="209"/>
      <c r="EET30" s="209"/>
      <c r="EEU30" s="209"/>
      <c r="EEV30" s="209"/>
      <c r="EEW30" s="209"/>
      <c r="EEX30" s="209"/>
      <c r="EEY30" s="209"/>
      <c r="EEZ30" s="209"/>
      <c r="EFA30" s="209"/>
      <c r="EFB30" s="209"/>
      <c r="EFC30" s="209"/>
      <c r="EFD30" s="209"/>
      <c r="EFE30" s="209"/>
      <c r="EFF30" s="209"/>
      <c r="EFG30" s="209"/>
      <c r="EFH30" s="209"/>
      <c r="EFI30" s="209"/>
      <c r="EFJ30" s="209"/>
      <c r="EFK30" s="209"/>
      <c r="EFL30" s="209"/>
      <c r="EFM30" s="209"/>
      <c r="EFN30" s="209"/>
      <c r="EFO30" s="209"/>
      <c r="EFP30" s="209"/>
      <c r="EFQ30" s="209"/>
      <c r="EFR30" s="209"/>
      <c r="EFS30" s="209"/>
      <c r="EFT30" s="209"/>
      <c r="EFU30" s="209"/>
      <c r="EFV30" s="209"/>
      <c r="EFW30" s="209"/>
      <c r="EFX30" s="209"/>
      <c r="EFY30" s="209"/>
      <c r="EFZ30" s="209"/>
      <c r="EGA30" s="209"/>
      <c r="EGB30" s="209"/>
      <c r="EGC30" s="209"/>
      <c r="EGD30" s="209"/>
      <c r="EGE30" s="209"/>
      <c r="EGF30" s="209"/>
      <c r="EGG30" s="209"/>
      <c r="EGH30" s="209"/>
      <c r="EGI30" s="209"/>
      <c r="EGJ30" s="209"/>
      <c r="EGK30" s="209"/>
      <c r="EGL30" s="209"/>
      <c r="EGM30" s="209"/>
      <c r="EGN30" s="209"/>
      <c r="EGO30" s="209"/>
      <c r="EGP30" s="209"/>
      <c r="EGQ30" s="209"/>
      <c r="EGR30" s="209"/>
      <c r="EGS30" s="209"/>
      <c r="EGT30" s="209"/>
      <c r="EGU30" s="209"/>
      <c r="EGV30" s="209"/>
      <c r="EGW30" s="209"/>
      <c r="EGX30" s="209"/>
      <c r="EGY30" s="209"/>
      <c r="EGZ30" s="209"/>
      <c r="EHA30" s="209"/>
      <c r="EHB30" s="209"/>
      <c r="EHC30" s="209"/>
      <c r="EHD30" s="209"/>
      <c r="EHE30" s="209"/>
      <c r="EHF30" s="209"/>
      <c r="EHG30" s="209"/>
      <c r="EHH30" s="209"/>
      <c r="EHI30" s="209"/>
      <c r="EHJ30" s="209"/>
      <c r="EHK30" s="209"/>
      <c r="EHL30" s="209"/>
      <c r="EHM30" s="209"/>
      <c r="EHN30" s="209"/>
      <c r="EHO30" s="209"/>
      <c r="EHP30" s="209"/>
      <c r="EHQ30" s="209"/>
      <c r="EHR30" s="209"/>
      <c r="EHS30" s="209"/>
      <c r="EHT30" s="209"/>
      <c r="EHU30" s="209"/>
      <c r="EHV30" s="209"/>
      <c r="EHW30" s="209"/>
      <c r="EHX30" s="209"/>
      <c r="EHY30" s="209"/>
      <c r="EHZ30" s="209"/>
      <c r="EIA30" s="209"/>
      <c r="EIB30" s="209"/>
      <c r="EIC30" s="209"/>
      <c r="EID30" s="209"/>
      <c r="EIE30" s="209"/>
      <c r="EIF30" s="209"/>
      <c r="EIG30" s="209"/>
      <c r="EIH30" s="209"/>
      <c r="EII30" s="209"/>
      <c r="EIJ30" s="209"/>
      <c r="EIK30" s="209"/>
      <c r="EIL30" s="209"/>
      <c r="EIM30" s="209"/>
      <c r="EIN30" s="209"/>
      <c r="EIO30" s="209"/>
      <c r="EIP30" s="209"/>
      <c r="EIQ30" s="209"/>
      <c r="EIR30" s="209"/>
      <c r="EIS30" s="209"/>
      <c r="EIT30" s="209"/>
      <c r="EIU30" s="209"/>
      <c r="EIV30" s="209"/>
      <c r="EIW30" s="209"/>
      <c r="EIX30" s="209"/>
      <c r="EIY30" s="209"/>
      <c r="EIZ30" s="209"/>
      <c r="EJA30" s="209"/>
      <c r="EJB30" s="209"/>
      <c r="EJC30" s="209"/>
      <c r="EJD30" s="209"/>
      <c r="EJE30" s="209"/>
      <c r="EJF30" s="209"/>
      <c r="EJG30" s="209"/>
      <c r="EJH30" s="209"/>
      <c r="EJI30" s="209"/>
      <c r="EJJ30" s="209"/>
      <c r="EJK30" s="209"/>
      <c r="EJL30" s="209"/>
      <c r="EJM30" s="209"/>
      <c r="EJN30" s="209"/>
      <c r="EJO30" s="209"/>
      <c r="EJP30" s="209"/>
      <c r="EJQ30" s="209"/>
      <c r="EJR30" s="209"/>
      <c r="EJS30" s="209"/>
      <c r="EJT30" s="209"/>
      <c r="EJU30" s="209"/>
      <c r="EJV30" s="209"/>
      <c r="EJW30" s="209"/>
      <c r="EJX30" s="209"/>
      <c r="EJY30" s="209"/>
      <c r="EJZ30" s="209"/>
      <c r="EKA30" s="209"/>
      <c r="EKB30" s="209"/>
      <c r="EKC30" s="209"/>
      <c r="EKD30" s="209"/>
      <c r="EKE30" s="209"/>
      <c r="EKF30" s="209"/>
      <c r="EKG30" s="209"/>
      <c r="EKH30" s="209"/>
      <c r="EKI30" s="209"/>
      <c r="EKJ30" s="209"/>
      <c r="EKK30" s="209"/>
      <c r="EKL30" s="209"/>
      <c r="EKM30" s="209"/>
      <c r="EKN30" s="209"/>
      <c r="EKO30" s="209"/>
      <c r="EKP30" s="209"/>
      <c r="EKQ30" s="209"/>
      <c r="EKR30" s="209"/>
      <c r="EKS30" s="209"/>
      <c r="EKT30" s="209"/>
      <c r="EKU30" s="209"/>
      <c r="EKV30" s="209"/>
      <c r="EKW30" s="209"/>
      <c r="EKX30" s="209"/>
      <c r="EKY30" s="209"/>
      <c r="EKZ30" s="209"/>
      <c r="ELA30" s="209"/>
      <c r="ELB30" s="209"/>
      <c r="ELC30" s="209"/>
      <c r="ELD30" s="209"/>
      <c r="ELE30" s="209"/>
      <c r="ELF30" s="209"/>
      <c r="ELG30" s="209"/>
      <c r="ELH30" s="209"/>
      <c r="ELI30" s="209"/>
      <c r="ELJ30" s="209"/>
      <c r="ELK30" s="209"/>
      <c r="ELL30" s="209"/>
      <c r="ELM30" s="209"/>
      <c r="ELN30" s="209"/>
      <c r="ELO30" s="209"/>
      <c r="ELP30" s="209"/>
      <c r="ELQ30" s="209"/>
      <c r="ELR30" s="209"/>
      <c r="ELS30" s="209"/>
      <c r="ELT30" s="209"/>
      <c r="ELU30" s="209"/>
      <c r="ELV30" s="209"/>
      <c r="ELW30" s="209"/>
      <c r="ELX30" s="209"/>
      <c r="ELY30" s="209"/>
      <c r="ELZ30" s="209"/>
      <c r="EMA30" s="209"/>
      <c r="EMB30" s="209"/>
      <c r="EMC30" s="209"/>
      <c r="EMD30" s="209"/>
      <c r="EME30" s="209"/>
      <c r="EMF30" s="209"/>
      <c r="EMG30" s="209"/>
      <c r="EMH30" s="209"/>
      <c r="EMI30" s="209"/>
      <c r="EMJ30" s="209"/>
      <c r="EMK30" s="209"/>
      <c r="EML30" s="209"/>
      <c r="EMM30" s="209"/>
      <c r="EMN30" s="209"/>
      <c r="EMO30" s="209"/>
      <c r="EMP30" s="209"/>
      <c r="EMQ30" s="209"/>
      <c r="EMR30" s="209"/>
      <c r="EMS30" s="209"/>
      <c r="EMT30" s="209"/>
      <c r="EMU30" s="209"/>
      <c r="EMV30" s="209"/>
      <c r="EMW30" s="209"/>
      <c r="EMX30" s="209"/>
      <c r="EMY30" s="209"/>
      <c r="EMZ30" s="209"/>
      <c r="ENA30" s="209"/>
      <c r="ENB30" s="209"/>
      <c r="ENC30" s="209"/>
      <c r="END30" s="209"/>
      <c r="ENE30" s="209"/>
      <c r="ENF30" s="209"/>
      <c r="ENG30" s="209"/>
      <c r="ENH30" s="209"/>
      <c r="ENI30" s="209"/>
      <c r="ENJ30" s="209"/>
      <c r="ENK30" s="209"/>
      <c r="ENL30" s="209"/>
      <c r="ENM30" s="209"/>
      <c r="ENN30" s="209"/>
      <c r="ENO30" s="209"/>
      <c r="ENP30" s="209"/>
      <c r="ENQ30" s="209"/>
      <c r="ENR30" s="209"/>
      <c r="ENS30" s="209"/>
      <c r="ENT30" s="209"/>
      <c r="ENU30" s="209"/>
      <c r="ENV30" s="209"/>
      <c r="ENW30" s="209"/>
      <c r="ENX30" s="209"/>
      <c r="ENY30" s="209"/>
      <c r="ENZ30" s="209"/>
      <c r="EOA30" s="209"/>
      <c r="EOB30" s="209"/>
      <c r="EOC30" s="209"/>
      <c r="EOD30" s="209"/>
      <c r="EOE30" s="209"/>
      <c r="EOF30" s="209"/>
      <c r="EOG30" s="209"/>
      <c r="EOH30" s="209"/>
      <c r="EOI30" s="209"/>
      <c r="EOJ30" s="209"/>
      <c r="EOK30" s="209"/>
      <c r="EOL30" s="209"/>
      <c r="EOM30" s="209"/>
      <c r="EON30" s="209"/>
      <c r="EOO30" s="209"/>
      <c r="EOP30" s="209"/>
      <c r="EOQ30" s="209"/>
      <c r="EOR30" s="209"/>
      <c r="EOS30" s="209"/>
      <c r="EOT30" s="209"/>
      <c r="EOU30" s="209"/>
      <c r="EOV30" s="209"/>
      <c r="EOW30" s="209"/>
      <c r="EOX30" s="209"/>
      <c r="EOY30" s="209"/>
      <c r="EOZ30" s="209"/>
      <c r="EPA30" s="209"/>
      <c r="EPB30" s="209"/>
      <c r="EPC30" s="209"/>
      <c r="EPD30" s="209"/>
      <c r="EPE30" s="209"/>
      <c r="EPF30" s="209"/>
      <c r="EPG30" s="209"/>
      <c r="EPH30" s="209"/>
      <c r="EPI30" s="209"/>
      <c r="EPJ30" s="209"/>
      <c r="EPK30" s="209"/>
      <c r="EPL30" s="209"/>
      <c r="EPM30" s="209"/>
      <c r="EPN30" s="209"/>
      <c r="EPO30" s="209"/>
      <c r="EPP30" s="209"/>
      <c r="EPQ30" s="209"/>
      <c r="EPR30" s="209"/>
      <c r="EPS30" s="209"/>
      <c r="EPT30" s="209"/>
      <c r="EPU30" s="209"/>
      <c r="EPV30" s="209"/>
      <c r="EPW30" s="209"/>
      <c r="EPX30" s="209"/>
      <c r="EPY30" s="209"/>
      <c r="EPZ30" s="209"/>
      <c r="EQA30" s="209"/>
      <c r="EQB30" s="209"/>
      <c r="EQC30" s="209"/>
      <c r="EQD30" s="209"/>
      <c r="EQE30" s="209"/>
      <c r="EQF30" s="209"/>
      <c r="EQG30" s="209"/>
      <c r="EQH30" s="209"/>
      <c r="EQI30" s="209"/>
      <c r="EQJ30" s="209"/>
      <c r="EQK30" s="209"/>
      <c r="EQL30" s="209"/>
      <c r="EQM30" s="209"/>
      <c r="EQN30" s="209"/>
      <c r="EQO30" s="209"/>
      <c r="EQP30" s="209"/>
      <c r="EQQ30" s="209"/>
      <c r="EQR30" s="209"/>
      <c r="EQS30" s="209"/>
      <c r="EQT30" s="209"/>
      <c r="EQU30" s="209"/>
      <c r="EQV30" s="209"/>
      <c r="EQW30" s="209"/>
      <c r="EQX30" s="209"/>
      <c r="EQY30" s="209"/>
      <c r="EQZ30" s="209"/>
      <c r="ERA30" s="209"/>
      <c r="ERB30" s="209"/>
      <c r="ERC30" s="209"/>
      <c r="ERD30" s="209"/>
      <c r="ERE30" s="209"/>
      <c r="ERF30" s="209"/>
      <c r="ERG30" s="209"/>
      <c r="ERH30" s="209"/>
      <c r="ERI30" s="209"/>
      <c r="ERJ30" s="209"/>
      <c r="ERK30" s="209"/>
      <c r="ERL30" s="209"/>
      <c r="ERM30" s="209"/>
      <c r="ERN30" s="209"/>
      <c r="ERO30" s="209"/>
      <c r="ERP30" s="209"/>
      <c r="ERQ30" s="209"/>
      <c r="ERR30" s="209"/>
      <c r="ERS30" s="209"/>
      <c r="ERT30" s="209"/>
      <c r="ERU30" s="209"/>
      <c r="ERV30" s="209"/>
      <c r="ERW30" s="209"/>
      <c r="ERX30" s="209"/>
      <c r="ERY30" s="209"/>
      <c r="ERZ30" s="209"/>
      <c r="ESA30" s="209"/>
      <c r="ESB30" s="209"/>
      <c r="ESC30" s="209"/>
      <c r="ESD30" s="209"/>
      <c r="ESE30" s="209"/>
      <c r="ESF30" s="209"/>
      <c r="ESG30" s="209"/>
      <c r="ESH30" s="209"/>
      <c r="ESI30" s="209"/>
      <c r="ESJ30" s="209"/>
      <c r="ESK30" s="209"/>
      <c r="ESL30" s="209"/>
      <c r="ESM30" s="209"/>
      <c r="ESN30" s="209"/>
      <c r="ESO30" s="209"/>
      <c r="ESP30" s="209"/>
      <c r="ESQ30" s="209"/>
      <c r="ESR30" s="209"/>
      <c r="ESS30" s="209"/>
      <c r="EST30" s="209"/>
      <c r="ESU30" s="209"/>
      <c r="ESV30" s="209"/>
      <c r="ESW30" s="209"/>
      <c r="ESX30" s="209"/>
      <c r="ESY30" s="209"/>
      <c r="ESZ30" s="209"/>
      <c r="ETA30" s="209"/>
      <c r="ETB30" s="209"/>
      <c r="ETC30" s="209"/>
      <c r="ETD30" s="209"/>
      <c r="ETE30" s="209"/>
      <c r="ETF30" s="209"/>
      <c r="ETG30" s="209"/>
      <c r="ETH30" s="209"/>
      <c r="ETI30" s="209"/>
      <c r="ETJ30" s="209"/>
      <c r="ETK30" s="209"/>
      <c r="ETL30" s="209"/>
      <c r="ETM30" s="209"/>
      <c r="ETN30" s="209"/>
      <c r="ETO30" s="209"/>
      <c r="ETP30" s="209"/>
      <c r="ETQ30" s="209"/>
      <c r="ETR30" s="209"/>
      <c r="ETS30" s="209"/>
      <c r="ETT30" s="209"/>
      <c r="ETU30" s="209"/>
      <c r="ETV30" s="209"/>
      <c r="ETW30" s="209"/>
      <c r="ETX30" s="209"/>
      <c r="ETY30" s="209"/>
      <c r="ETZ30" s="209"/>
      <c r="EUA30" s="209"/>
      <c r="EUB30" s="209"/>
      <c r="EUC30" s="209"/>
      <c r="EUD30" s="209"/>
      <c r="EUE30" s="209"/>
      <c r="EUF30" s="209"/>
      <c r="EUG30" s="209"/>
      <c r="EUH30" s="209"/>
      <c r="EUI30" s="209"/>
      <c r="EUJ30" s="209"/>
      <c r="EUK30" s="209"/>
      <c r="EUL30" s="209"/>
      <c r="EUM30" s="209"/>
      <c r="EUN30" s="209"/>
      <c r="EUO30" s="209"/>
      <c r="EUP30" s="209"/>
      <c r="EUQ30" s="209"/>
      <c r="EUR30" s="209"/>
      <c r="EUS30" s="209"/>
      <c r="EUT30" s="209"/>
      <c r="EUU30" s="209"/>
      <c r="EUV30" s="209"/>
      <c r="EUW30" s="209"/>
      <c r="EUX30" s="209"/>
      <c r="EUY30" s="209"/>
      <c r="EUZ30" s="209"/>
      <c r="EVA30" s="209"/>
      <c r="EVB30" s="209"/>
      <c r="EVC30" s="209"/>
      <c r="EVD30" s="209"/>
      <c r="EVE30" s="209"/>
      <c r="EVF30" s="209"/>
      <c r="EVG30" s="209"/>
      <c r="EVH30" s="209"/>
      <c r="EVI30" s="209"/>
      <c r="EVJ30" s="209"/>
      <c r="EVK30" s="209"/>
      <c r="EVL30" s="209"/>
      <c r="EVM30" s="209"/>
      <c r="EVN30" s="209"/>
      <c r="EVO30" s="209"/>
      <c r="EVP30" s="209"/>
      <c r="EVQ30" s="209"/>
      <c r="EVR30" s="209"/>
      <c r="EVS30" s="209"/>
      <c r="EVT30" s="209"/>
      <c r="EVU30" s="209"/>
      <c r="EVV30" s="209"/>
      <c r="EVW30" s="209"/>
      <c r="EVX30" s="209"/>
      <c r="EVY30" s="209"/>
      <c r="EVZ30" s="209"/>
      <c r="EWA30" s="209"/>
      <c r="EWB30" s="209"/>
      <c r="EWC30" s="209"/>
      <c r="EWD30" s="209"/>
      <c r="EWE30" s="209"/>
      <c r="EWF30" s="209"/>
      <c r="EWG30" s="209"/>
      <c r="EWH30" s="209"/>
      <c r="EWI30" s="209"/>
      <c r="EWJ30" s="209"/>
      <c r="EWK30" s="209"/>
      <c r="EWL30" s="209"/>
      <c r="EWM30" s="209"/>
      <c r="EWN30" s="209"/>
      <c r="EWO30" s="209"/>
      <c r="EWP30" s="209"/>
      <c r="EWQ30" s="209"/>
      <c r="EWR30" s="209"/>
      <c r="EWS30" s="209"/>
      <c r="EWT30" s="209"/>
      <c r="EWU30" s="209"/>
      <c r="EWV30" s="209"/>
      <c r="EWW30" s="209"/>
      <c r="EWX30" s="209"/>
      <c r="EWY30" s="209"/>
      <c r="EWZ30" s="209"/>
      <c r="EXA30" s="209"/>
      <c r="EXB30" s="209"/>
      <c r="EXC30" s="209"/>
      <c r="EXD30" s="209"/>
      <c r="EXE30" s="209"/>
      <c r="EXF30" s="209"/>
      <c r="EXG30" s="209"/>
      <c r="EXH30" s="209"/>
      <c r="EXI30" s="209"/>
      <c r="EXJ30" s="209"/>
      <c r="EXK30" s="209"/>
      <c r="EXL30" s="209"/>
      <c r="EXM30" s="209"/>
      <c r="EXN30" s="209"/>
      <c r="EXO30" s="209"/>
      <c r="EXP30" s="209"/>
      <c r="EXQ30" s="209"/>
      <c r="EXR30" s="209"/>
      <c r="EXS30" s="209"/>
      <c r="EXT30" s="209"/>
      <c r="EXU30" s="209"/>
      <c r="EXV30" s="209"/>
      <c r="EXW30" s="209"/>
      <c r="EXX30" s="209"/>
      <c r="EXY30" s="209"/>
      <c r="EXZ30" s="209"/>
      <c r="EYA30" s="209"/>
      <c r="EYB30" s="209"/>
      <c r="EYC30" s="209"/>
      <c r="EYD30" s="209"/>
      <c r="EYE30" s="209"/>
      <c r="EYF30" s="209"/>
      <c r="EYG30" s="209"/>
      <c r="EYH30" s="209"/>
      <c r="EYI30" s="209"/>
      <c r="EYJ30" s="209"/>
      <c r="EYK30" s="209"/>
      <c r="EYL30" s="209"/>
      <c r="EYM30" s="209"/>
      <c r="EYN30" s="209"/>
      <c r="EYO30" s="209"/>
      <c r="EYP30" s="209"/>
      <c r="EYQ30" s="209"/>
      <c r="EYR30" s="209"/>
      <c r="EYS30" s="209"/>
      <c r="EYT30" s="209"/>
      <c r="EYU30" s="209"/>
      <c r="EYV30" s="209"/>
      <c r="EYW30" s="209"/>
      <c r="EYX30" s="209"/>
      <c r="EYY30" s="209"/>
      <c r="EYZ30" s="209"/>
      <c r="EZA30" s="209"/>
      <c r="EZB30" s="209"/>
      <c r="EZC30" s="209"/>
      <c r="EZD30" s="209"/>
      <c r="EZE30" s="209"/>
      <c r="EZF30" s="209"/>
      <c r="EZG30" s="209"/>
      <c r="EZH30" s="209"/>
      <c r="EZI30" s="209"/>
      <c r="EZJ30" s="209"/>
      <c r="EZK30" s="209"/>
      <c r="EZL30" s="209"/>
      <c r="EZM30" s="209"/>
      <c r="EZN30" s="209"/>
      <c r="EZO30" s="209"/>
      <c r="EZP30" s="209"/>
      <c r="EZQ30" s="209"/>
      <c r="EZR30" s="209"/>
      <c r="EZS30" s="209"/>
      <c r="EZT30" s="209"/>
      <c r="EZU30" s="209"/>
      <c r="EZV30" s="209"/>
      <c r="EZW30" s="209"/>
      <c r="EZX30" s="209"/>
      <c r="EZY30" s="209"/>
      <c r="EZZ30" s="209"/>
      <c r="FAA30" s="209"/>
      <c r="FAB30" s="209"/>
      <c r="FAC30" s="209"/>
      <c r="FAD30" s="209"/>
      <c r="FAE30" s="209"/>
      <c r="FAF30" s="209"/>
      <c r="FAG30" s="209"/>
      <c r="FAH30" s="209"/>
      <c r="FAI30" s="209"/>
      <c r="FAJ30" s="209"/>
      <c r="FAK30" s="209"/>
      <c r="FAL30" s="209"/>
      <c r="FAM30" s="209"/>
      <c r="FAN30" s="209"/>
      <c r="FAO30" s="209"/>
      <c r="FAP30" s="209"/>
      <c r="FAQ30" s="209"/>
      <c r="FAR30" s="209"/>
      <c r="FAS30" s="209"/>
      <c r="FAT30" s="209"/>
      <c r="FAU30" s="209"/>
      <c r="FAV30" s="209"/>
      <c r="FAW30" s="209"/>
      <c r="FAX30" s="209"/>
      <c r="FAY30" s="209"/>
      <c r="FAZ30" s="209"/>
      <c r="FBA30" s="209"/>
      <c r="FBB30" s="209"/>
      <c r="FBC30" s="209"/>
      <c r="FBD30" s="209"/>
      <c r="FBE30" s="209"/>
      <c r="FBF30" s="209"/>
      <c r="FBG30" s="209"/>
      <c r="FBH30" s="209"/>
      <c r="FBI30" s="209"/>
      <c r="FBJ30" s="209"/>
      <c r="FBK30" s="209"/>
      <c r="FBL30" s="209"/>
      <c r="FBM30" s="209"/>
      <c r="FBN30" s="209"/>
      <c r="FBO30" s="209"/>
      <c r="FBP30" s="209"/>
      <c r="FBQ30" s="209"/>
      <c r="FBR30" s="209"/>
      <c r="FBS30" s="209"/>
      <c r="FBT30" s="209"/>
      <c r="FBU30" s="209"/>
      <c r="FBV30" s="209"/>
      <c r="FBW30" s="209"/>
      <c r="FBX30" s="209"/>
      <c r="FBY30" s="209"/>
      <c r="FBZ30" s="209"/>
      <c r="FCA30" s="209"/>
      <c r="FCB30" s="209"/>
      <c r="FCC30" s="209"/>
      <c r="FCD30" s="209"/>
      <c r="FCE30" s="209"/>
      <c r="FCF30" s="209"/>
      <c r="FCG30" s="209"/>
      <c r="FCH30" s="209"/>
      <c r="FCI30" s="209"/>
      <c r="FCJ30" s="209"/>
      <c r="FCK30" s="209"/>
      <c r="FCL30" s="209"/>
      <c r="FCM30" s="209"/>
      <c r="FCN30" s="209"/>
      <c r="FCO30" s="209"/>
      <c r="FCP30" s="209"/>
      <c r="FCQ30" s="209"/>
      <c r="FCR30" s="209"/>
      <c r="FCS30" s="209"/>
      <c r="FCT30" s="209"/>
      <c r="FCU30" s="209"/>
      <c r="FCV30" s="209"/>
      <c r="FCW30" s="209"/>
      <c r="FCX30" s="209"/>
      <c r="FCY30" s="209"/>
      <c r="FCZ30" s="209"/>
      <c r="FDA30" s="209"/>
      <c r="FDB30" s="209"/>
      <c r="FDC30" s="209"/>
      <c r="FDD30" s="209"/>
      <c r="FDE30" s="209"/>
      <c r="FDF30" s="209"/>
      <c r="FDG30" s="209"/>
      <c r="FDH30" s="209"/>
      <c r="FDI30" s="209"/>
      <c r="FDJ30" s="209"/>
      <c r="FDK30" s="209"/>
      <c r="FDL30" s="209"/>
      <c r="FDM30" s="209"/>
      <c r="FDN30" s="209"/>
      <c r="FDO30" s="209"/>
      <c r="FDP30" s="209"/>
      <c r="FDQ30" s="209"/>
      <c r="FDR30" s="209"/>
      <c r="FDS30" s="209"/>
      <c r="FDT30" s="209"/>
      <c r="FDU30" s="209"/>
      <c r="FDV30" s="209"/>
      <c r="FDW30" s="209"/>
      <c r="FDX30" s="209"/>
      <c r="FDY30" s="209"/>
      <c r="FDZ30" s="209"/>
      <c r="FEA30" s="209"/>
      <c r="FEB30" s="209"/>
      <c r="FEC30" s="209"/>
      <c r="FED30" s="209"/>
      <c r="FEE30" s="209"/>
      <c r="FEF30" s="209"/>
      <c r="FEG30" s="209"/>
      <c r="FEH30" s="209"/>
      <c r="FEI30" s="209"/>
      <c r="FEJ30" s="209"/>
      <c r="FEK30" s="209"/>
      <c r="FEL30" s="209"/>
      <c r="FEM30" s="209"/>
      <c r="FEN30" s="209"/>
      <c r="FEO30" s="209"/>
      <c r="FEP30" s="209"/>
      <c r="FEQ30" s="209"/>
      <c r="FER30" s="209"/>
      <c r="FES30" s="209"/>
      <c r="FET30" s="209"/>
      <c r="FEU30" s="209"/>
      <c r="FEV30" s="209"/>
      <c r="FEW30" s="209"/>
      <c r="FEX30" s="209"/>
      <c r="FEY30" s="209"/>
      <c r="FEZ30" s="209"/>
      <c r="FFA30" s="209"/>
      <c r="FFB30" s="209"/>
      <c r="FFC30" s="209"/>
      <c r="FFD30" s="209"/>
      <c r="FFE30" s="209"/>
      <c r="FFF30" s="209"/>
      <c r="FFG30" s="209"/>
      <c r="FFH30" s="209"/>
      <c r="FFI30" s="209"/>
      <c r="FFJ30" s="209"/>
      <c r="FFK30" s="209"/>
      <c r="FFL30" s="209"/>
      <c r="FFM30" s="209"/>
      <c r="FFN30" s="209"/>
      <c r="FFO30" s="209"/>
      <c r="FFP30" s="209"/>
      <c r="FFQ30" s="209"/>
      <c r="FFR30" s="209"/>
      <c r="FFS30" s="209"/>
      <c r="FFT30" s="209"/>
      <c r="FFU30" s="209"/>
      <c r="FFV30" s="209"/>
      <c r="FFW30" s="209"/>
      <c r="FFX30" s="209"/>
      <c r="FFY30" s="209"/>
      <c r="FFZ30" s="209"/>
      <c r="FGA30" s="209"/>
      <c r="FGB30" s="209"/>
      <c r="FGC30" s="209"/>
      <c r="FGD30" s="209"/>
      <c r="FGE30" s="209"/>
      <c r="FGF30" s="209"/>
      <c r="FGG30" s="209"/>
      <c r="FGH30" s="209"/>
      <c r="FGI30" s="209"/>
      <c r="FGJ30" s="209"/>
      <c r="FGK30" s="209"/>
      <c r="FGL30" s="209"/>
      <c r="FGM30" s="209"/>
      <c r="FGN30" s="209"/>
      <c r="FGO30" s="209"/>
      <c r="FGP30" s="209"/>
      <c r="FGQ30" s="209"/>
      <c r="FGR30" s="209"/>
      <c r="FGS30" s="209"/>
      <c r="FGT30" s="209"/>
      <c r="FGU30" s="209"/>
      <c r="FGV30" s="209"/>
      <c r="FGW30" s="209"/>
      <c r="FGX30" s="209"/>
      <c r="FGY30" s="209"/>
      <c r="FGZ30" s="209"/>
      <c r="FHA30" s="209"/>
      <c r="FHB30" s="209"/>
      <c r="FHC30" s="209"/>
      <c r="FHD30" s="209"/>
      <c r="FHE30" s="209"/>
      <c r="FHF30" s="209"/>
      <c r="FHG30" s="209"/>
      <c r="FHH30" s="209"/>
      <c r="FHI30" s="209"/>
      <c r="FHJ30" s="209"/>
      <c r="FHK30" s="209"/>
      <c r="FHL30" s="209"/>
      <c r="FHM30" s="209"/>
      <c r="FHN30" s="209"/>
      <c r="FHO30" s="209"/>
      <c r="FHP30" s="209"/>
      <c r="FHQ30" s="209"/>
      <c r="FHR30" s="209"/>
      <c r="FHS30" s="209"/>
      <c r="FHT30" s="209"/>
      <c r="FHU30" s="209"/>
      <c r="FHV30" s="209"/>
      <c r="FHW30" s="209"/>
      <c r="FHX30" s="209"/>
      <c r="FHY30" s="209"/>
      <c r="FHZ30" s="209"/>
      <c r="FIA30" s="209"/>
      <c r="FIB30" s="209"/>
      <c r="FIC30" s="209"/>
      <c r="FID30" s="209"/>
      <c r="FIE30" s="209"/>
      <c r="FIF30" s="209"/>
      <c r="FIG30" s="209"/>
      <c r="FIH30" s="209"/>
      <c r="FII30" s="209"/>
      <c r="FIJ30" s="209"/>
      <c r="FIK30" s="209"/>
      <c r="FIL30" s="209"/>
      <c r="FIM30" s="209"/>
      <c r="FIN30" s="209"/>
      <c r="FIO30" s="209"/>
      <c r="FIP30" s="209"/>
      <c r="FIQ30" s="209"/>
      <c r="FIR30" s="209"/>
      <c r="FIS30" s="209"/>
      <c r="FIT30" s="209"/>
      <c r="FIU30" s="209"/>
      <c r="FIV30" s="209"/>
      <c r="FIW30" s="209"/>
      <c r="FIX30" s="209"/>
      <c r="FIY30" s="209"/>
      <c r="FIZ30" s="209"/>
      <c r="FJA30" s="209"/>
      <c r="FJB30" s="209"/>
      <c r="FJC30" s="209"/>
      <c r="FJD30" s="209"/>
      <c r="FJE30" s="209"/>
      <c r="FJF30" s="209"/>
      <c r="FJG30" s="209"/>
      <c r="FJH30" s="209"/>
      <c r="FJI30" s="209"/>
      <c r="FJJ30" s="209"/>
      <c r="FJK30" s="209"/>
      <c r="FJL30" s="209"/>
      <c r="FJM30" s="209"/>
      <c r="FJN30" s="209"/>
      <c r="FJO30" s="209"/>
      <c r="FJP30" s="209"/>
      <c r="FJQ30" s="209"/>
      <c r="FJR30" s="209"/>
      <c r="FJS30" s="209"/>
      <c r="FJT30" s="209"/>
      <c r="FJU30" s="209"/>
      <c r="FJV30" s="209"/>
      <c r="FJW30" s="209"/>
      <c r="FJX30" s="209"/>
      <c r="FJY30" s="209"/>
      <c r="FJZ30" s="209"/>
      <c r="FKA30" s="209"/>
      <c r="FKB30" s="209"/>
      <c r="FKC30" s="209"/>
      <c r="FKD30" s="209"/>
      <c r="FKE30" s="209"/>
      <c r="FKF30" s="209"/>
      <c r="FKG30" s="209"/>
      <c r="FKH30" s="209"/>
      <c r="FKI30" s="209"/>
      <c r="FKJ30" s="209"/>
      <c r="FKK30" s="209"/>
      <c r="FKL30" s="209"/>
      <c r="FKM30" s="209"/>
      <c r="FKN30" s="209"/>
      <c r="FKO30" s="209"/>
      <c r="FKP30" s="209"/>
      <c r="FKQ30" s="209"/>
      <c r="FKR30" s="209"/>
      <c r="FKS30" s="209"/>
      <c r="FKT30" s="209"/>
      <c r="FKU30" s="209"/>
      <c r="FKV30" s="209"/>
      <c r="FKW30" s="209"/>
      <c r="FKX30" s="209"/>
      <c r="FKY30" s="209"/>
      <c r="FKZ30" s="209"/>
      <c r="FLA30" s="209"/>
      <c r="FLB30" s="209"/>
      <c r="FLC30" s="209"/>
      <c r="FLD30" s="209"/>
      <c r="FLE30" s="209"/>
      <c r="FLF30" s="209"/>
      <c r="FLG30" s="209"/>
      <c r="FLH30" s="209"/>
      <c r="FLI30" s="209"/>
      <c r="FLJ30" s="209"/>
      <c r="FLK30" s="209"/>
      <c r="FLL30" s="209"/>
      <c r="FLM30" s="209"/>
      <c r="FLN30" s="209"/>
      <c r="FLO30" s="209"/>
      <c r="FLP30" s="209"/>
      <c r="FLQ30" s="209"/>
      <c r="FLR30" s="209"/>
      <c r="FLS30" s="209"/>
      <c r="FLT30" s="209"/>
      <c r="FLU30" s="209"/>
      <c r="FLV30" s="209"/>
      <c r="FLW30" s="209"/>
      <c r="FLX30" s="209"/>
      <c r="FLY30" s="209"/>
      <c r="FLZ30" s="209"/>
      <c r="FMA30" s="209"/>
      <c r="FMB30" s="209"/>
      <c r="FMC30" s="209"/>
      <c r="FMD30" s="209"/>
      <c r="FME30" s="209"/>
      <c r="FMF30" s="209"/>
      <c r="FMG30" s="209"/>
      <c r="FMH30" s="209"/>
      <c r="FMI30" s="209"/>
      <c r="FMJ30" s="209"/>
      <c r="FMK30" s="209"/>
      <c r="FML30" s="209"/>
      <c r="FMM30" s="209"/>
      <c r="FMN30" s="209"/>
      <c r="FMO30" s="209"/>
      <c r="FMP30" s="209"/>
      <c r="FMQ30" s="209"/>
      <c r="FMR30" s="209"/>
      <c r="FMS30" s="209"/>
      <c r="FMT30" s="209"/>
      <c r="FMU30" s="209"/>
      <c r="FMV30" s="209"/>
      <c r="FMW30" s="209"/>
      <c r="FMX30" s="209"/>
      <c r="FMY30" s="209"/>
      <c r="FMZ30" s="209"/>
      <c r="FNA30" s="209"/>
      <c r="FNB30" s="209"/>
      <c r="FNC30" s="209"/>
      <c r="FND30" s="209"/>
      <c r="FNE30" s="209"/>
      <c r="FNF30" s="209"/>
      <c r="FNG30" s="209"/>
      <c r="FNH30" s="209"/>
      <c r="FNI30" s="209"/>
      <c r="FNJ30" s="209"/>
      <c r="FNK30" s="209"/>
      <c r="FNL30" s="209"/>
      <c r="FNM30" s="209"/>
      <c r="FNN30" s="209"/>
      <c r="FNO30" s="209"/>
      <c r="FNP30" s="209"/>
      <c r="FNQ30" s="209"/>
      <c r="FNR30" s="209"/>
      <c r="FNS30" s="209"/>
      <c r="FNT30" s="209"/>
      <c r="FNU30" s="209"/>
      <c r="FNV30" s="209"/>
      <c r="FNW30" s="209"/>
      <c r="FNX30" s="209"/>
      <c r="FNY30" s="209"/>
      <c r="FNZ30" s="209"/>
      <c r="FOA30" s="209"/>
      <c r="FOB30" s="209"/>
      <c r="FOC30" s="209"/>
      <c r="FOD30" s="209"/>
      <c r="FOE30" s="209"/>
      <c r="FOF30" s="209"/>
      <c r="FOG30" s="209"/>
      <c r="FOH30" s="209"/>
      <c r="FOI30" s="209"/>
      <c r="FOJ30" s="209"/>
      <c r="FOK30" s="209"/>
      <c r="FOL30" s="209"/>
      <c r="FOM30" s="209"/>
      <c r="FON30" s="209"/>
      <c r="FOO30" s="209"/>
      <c r="FOP30" s="209"/>
      <c r="FOQ30" s="209"/>
      <c r="FOR30" s="209"/>
      <c r="FOS30" s="209"/>
      <c r="FOT30" s="209"/>
      <c r="FOU30" s="209"/>
      <c r="FOV30" s="209"/>
      <c r="FOW30" s="209"/>
      <c r="FOX30" s="209"/>
      <c r="FOY30" s="209"/>
      <c r="FOZ30" s="209"/>
      <c r="FPA30" s="209"/>
      <c r="FPB30" s="209"/>
      <c r="FPC30" s="209"/>
      <c r="FPD30" s="209"/>
      <c r="FPE30" s="209"/>
      <c r="FPF30" s="209"/>
      <c r="FPG30" s="209"/>
      <c r="FPH30" s="209"/>
      <c r="FPI30" s="209"/>
      <c r="FPJ30" s="209"/>
      <c r="FPK30" s="209"/>
      <c r="FPL30" s="209"/>
      <c r="FPM30" s="209"/>
      <c r="FPN30" s="209"/>
      <c r="FPO30" s="209"/>
      <c r="FPP30" s="209"/>
      <c r="FPQ30" s="209"/>
      <c r="FPR30" s="209"/>
      <c r="FPS30" s="209"/>
      <c r="FPT30" s="209"/>
      <c r="FPU30" s="209"/>
      <c r="FPV30" s="209"/>
      <c r="FPW30" s="209"/>
      <c r="FPX30" s="209"/>
      <c r="FPY30" s="209"/>
      <c r="FPZ30" s="209"/>
      <c r="FQA30" s="209"/>
      <c r="FQB30" s="209"/>
      <c r="FQC30" s="209"/>
      <c r="FQD30" s="209"/>
      <c r="FQE30" s="209"/>
      <c r="FQF30" s="209"/>
      <c r="FQG30" s="209"/>
      <c r="FQH30" s="209"/>
      <c r="FQI30" s="209"/>
      <c r="FQJ30" s="209"/>
      <c r="FQK30" s="209"/>
      <c r="FQL30" s="209"/>
      <c r="FQM30" s="209"/>
      <c r="FQN30" s="209"/>
      <c r="FQO30" s="209"/>
      <c r="FQP30" s="209"/>
      <c r="FQQ30" s="209"/>
      <c r="FQR30" s="209"/>
      <c r="FQS30" s="209"/>
      <c r="FQT30" s="209"/>
      <c r="FQU30" s="209"/>
      <c r="FQV30" s="209"/>
      <c r="FQW30" s="209"/>
      <c r="FQX30" s="209"/>
      <c r="FQY30" s="209"/>
      <c r="FQZ30" s="209"/>
      <c r="FRA30" s="209"/>
      <c r="FRB30" s="209"/>
      <c r="FRC30" s="209"/>
      <c r="FRD30" s="209"/>
      <c r="FRE30" s="209"/>
      <c r="FRF30" s="209"/>
      <c r="FRG30" s="209"/>
      <c r="FRH30" s="209"/>
      <c r="FRI30" s="209"/>
      <c r="FRJ30" s="209"/>
      <c r="FRK30" s="209"/>
      <c r="FRL30" s="209"/>
      <c r="FRM30" s="209"/>
      <c r="FRN30" s="209"/>
      <c r="FRO30" s="209"/>
      <c r="FRP30" s="209"/>
      <c r="FRQ30" s="209"/>
      <c r="FRR30" s="209"/>
      <c r="FRS30" s="209"/>
      <c r="FRT30" s="209"/>
      <c r="FRU30" s="209"/>
      <c r="FRV30" s="209"/>
      <c r="FRW30" s="209"/>
      <c r="FRX30" s="209"/>
      <c r="FRY30" s="209"/>
      <c r="FRZ30" s="209"/>
      <c r="FSA30" s="209"/>
      <c r="FSB30" s="209"/>
      <c r="FSC30" s="209"/>
      <c r="FSD30" s="209"/>
      <c r="FSE30" s="209"/>
      <c r="FSF30" s="209"/>
      <c r="FSG30" s="209"/>
      <c r="FSH30" s="209"/>
      <c r="FSI30" s="209"/>
      <c r="FSJ30" s="209"/>
      <c r="FSK30" s="209"/>
      <c r="FSL30" s="209"/>
      <c r="FSM30" s="209"/>
      <c r="FSN30" s="209"/>
      <c r="FSO30" s="209"/>
      <c r="FSP30" s="209"/>
      <c r="FSQ30" s="209"/>
      <c r="FSR30" s="209"/>
      <c r="FSS30" s="209"/>
      <c r="FST30" s="209"/>
      <c r="FSU30" s="209"/>
      <c r="FSV30" s="209"/>
      <c r="FSW30" s="209"/>
      <c r="FSX30" s="209"/>
      <c r="FSY30" s="209"/>
      <c r="FSZ30" s="209"/>
      <c r="FTA30" s="209"/>
      <c r="FTB30" s="209"/>
      <c r="FTC30" s="209"/>
      <c r="FTD30" s="209"/>
      <c r="FTE30" s="209"/>
      <c r="FTF30" s="209"/>
      <c r="FTG30" s="209"/>
      <c r="FTH30" s="209"/>
      <c r="FTI30" s="209"/>
      <c r="FTJ30" s="209"/>
      <c r="FTK30" s="209"/>
      <c r="FTL30" s="209"/>
      <c r="FTM30" s="209"/>
      <c r="FTN30" s="209"/>
      <c r="FTO30" s="209"/>
      <c r="FTP30" s="209"/>
      <c r="FTQ30" s="209"/>
      <c r="FTR30" s="209"/>
      <c r="FTS30" s="209"/>
      <c r="FTT30" s="209"/>
      <c r="FTU30" s="209"/>
      <c r="FTV30" s="209"/>
      <c r="FTW30" s="209"/>
      <c r="FTX30" s="209"/>
      <c r="FTY30" s="209"/>
      <c r="FTZ30" s="209"/>
      <c r="FUA30" s="209"/>
      <c r="FUB30" s="209"/>
      <c r="FUC30" s="209"/>
      <c r="FUD30" s="209"/>
      <c r="FUE30" s="209"/>
      <c r="FUF30" s="209"/>
      <c r="FUG30" s="209"/>
      <c r="FUH30" s="209"/>
      <c r="FUI30" s="209"/>
      <c r="FUJ30" s="209"/>
      <c r="FUK30" s="209"/>
      <c r="FUL30" s="209"/>
      <c r="FUM30" s="209"/>
      <c r="FUN30" s="209"/>
      <c r="FUO30" s="209"/>
      <c r="FUP30" s="209"/>
      <c r="FUQ30" s="209"/>
      <c r="FUR30" s="209"/>
      <c r="FUS30" s="209"/>
      <c r="FUT30" s="209"/>
      <c r="FUU30" s="209"/>
      <c r="FUV30" s="209"/>
      <c r="FUW30" s="209"/>
      <c r="FUX30" s="209"/>
      <c r="FUY30" s="209"/>
      <c r="FUZ30" s="209"/>
      <c r="FVA30" s="209"/>
      <c r="FVB30" s="209"/>
      <c r="FVC30" s="209"/>
      <c r="FVD30" s="209"/>
      <c r="FVE30" s="209"/>
      <c r="FVF30" s="209"/>
      <c r="FVG30" s="209"/>
      <c r="FVH30" s="209"/>
      <c r="FVI30" s="209"/>
      <c r="FVJ30" s="209"/>
      <c r="FVK30" s="209"/>
      <c r="FVL30" s="209"/>
      <c r="FVM30" s="209"/>
      <c r="FVN30" s="209"/>
      <c r="FVO30" s="209"/>
      <c r="FVP30" s="209"/>
      <c r="FVQ30" s="209"/>
      <c r="FVR30" s="209"/>
      <c r="FVS30" s="209"/>
      <c r="FVT30" s="209"/>
      <c r="FVU30" s="209"/>
      <c r="FVV30" s="209"/>
      <c r="FVW30" s="209"/>
      <c r="FVX30" s="209"/>
      <c r="FVY30" s="209"/>
      <c r="FVZ30" s="209"/>
      <c r="FWA30" s="209"/>
      <c r="FWB30" s="209"/>
      <c r="FWC30" s="209"/>
      <c r="FWD30" s="209"/>
      <c r="FWE30" s="209"/>
      <c r="FWF30" s="209"/>
      <c r="FWG30" s="209"/>
      <c r="FWH30" s="209"/>
      <c r="FWI30" s="209"/>
      <c r="FWJ30" s="209"/>
      <c r="FWK30" s="209"/>
      <c r="FWL30" s="209"/>
      <c r="FWM30" s="209"/>
      <c r="FWN30" s="209"/>
      <c r="FWO30" s="209"/>
      <c r="FWP30" s="209"/>
      <c r="FWQ30" s="209"/>
      <c r="FWR30" s="209"/>
      <c r="FWS30" s="209"/>
      <c r="FWT30" s="209"/>
      <c r="FWU30" s="209"/>
      <c r="FWV30" s="209"/>
      <c r="FWW30" s="209"/>
      <c r="FWX30" s="209"/>
      <c r="FWY30" s="209"/>
      <c r="FWZ30" s="209"/>
      <c r="FXA30" s="209"/>
      <c r="FXB30" s="209"/>
      <c r="FXC30" s="209"/>
      <c r="FXD30" s="209"/>
      <c r="FXE30" s="209"/>
      <c r="FXF30" s="209"/>
      <c r="FXG30" s="209"/>
      <c r="FXH30" s="209"/>
      <c r="FXI30" s="209"/>
      <c r="FXJ30" s="209"/>
      <c r="FXK30" s="209"/>
      <c r="FXL30" s="209"/>
      <c r="FXM30" s="209"/>
      <c r="FXN30" s="209"/>
      <c r="FXO30" s="209"/>
      <c r="FXP30" s="209"/>
      <c r="FXQ30" s="209"/>
      <c r="FXR30" s="209"/>
      <c r="FXS30" s="209"/>
      <c r="FXT30" s="209"/>
      <c r="FXU30" s="209"/>
      <c r="FXV30" s="209"/>
      <c r="FXW30" s="209"/>
      <c r="FXX30" s="209"/>
      <c r="FXY30" s="209"/>
      <c r="FXZ30" s="209"/>
      <c r="FYA30" s="209"/>
      <c r="FYB30" s="209"/>
      <c r="FYC30" s="209"/>
      <c r="FYD30" s="209"/>
      <c r="FYE30" s="209"/>
      <c r="FYF30" s="209"/>
      <c r="FYG30" s="209"/>
      <c r="FYH30" s="209"/>
      <c r="FYI30" s="209"/>
      <c r="FYJ30" s="209"/>
      <c r="FYK30" s="209"/>
      <c r="FYL30" s="209"/>
      <c r="FYM30" s="209"/>
      <c r="FYN30" s="209"/>
      <c r="FYO30" s="209"/>
      <c r="FYP30" s="209"/>
      <c r="FYQ30" s="209"/>
      <c r="FYR30" s="209"/>
      <c r="FYS30" s="209"/>
      <c r="FYT30" s="209"/>
      <c r="FYU30" s="209"/>
      <c r="FYV30" s="209"/>
      <c r="FYW30" s="209"/>
      <c r="FYX30" s="209"/>
      <c r="FYY30" s="209"/>
      <c r="FYZ30" s="209"/>
      <c r="FZA30" s="209"/>
      <c r="FZB30" s="209"/>
      <c r="FZC30" s="209"/>
      <c r="FZD30" s="209"/>
      <c r="FZE30" s="209"/>
      <c r="FZF30" s="209"/>
      <c r="FZG30" s="209"/>
      <c r="FZH30" s="209"/>
      <c r="FZI30" s="209"/>
      <c r="FZJ30" s="209"/>
      <c r="FZK30" s="209"/>
      <c r="FZL30" s="209"/>
      <c r="FZM30" s="209"/>
      <c r="FZN30" s="209"/>
      <c r="FZO30" s="209"/>
      <c r="FZP30" s="209"/>
      <c r="FZQ30" s="209"/>
      <c r="FZR30" s="209"/>
      <c r="FZS30" s="209"/>
      <c r="FZT30" s="209"/>
      <c r="FZU30" s="209"/>
      <c r="FZV30" s="209"/>
      <c r="FZW30" s="209"/>
      <c r="FZX30" s="209"/>
      <c r="FZY30" s="209"/>
      <c r="FZZ30" s="209"/>
      <c r="GAA30" s="209"/>
      <c r="GAB30" s="209"/>
      <c r="GAC30" s="209"/>
      <c r="GAD30" s="209"/>
      <c r="GAE30" s="209"/>
      <c r="GAF30" s="209"/>
      <c r="GAG30" s="209"/>
      <c r="GAH30" s="209"/>
      <c r="GAI30" s="209"/>
      <c r="GAJ30" s="209"/>
      <c r="GAK30" s="209"/>
      <c r="GAL30" s="209"/>
      <c r="GAM30" s="209"/>
      <c r="GAN30" s="209"/>
      <c r="GAO30" s="209"/>
      <c r="GAP30" s="209"/>
      <c r="GAQ30" s="209"/>
      <c r="GAR30" s="209"/>
      <c r="GAS30" s="209"/>
      <c r="GAT30" s="209"/>
      <c r="GAU30" s="209"/>
      <c r="GAV30" s="209"/>
      <c r="GAW30" s="209"/>
      <c r="GAX30" s="209"/>
      <c r="GAY30" s="209"/>
      <c r="GAZ30" s="209"/>
      <c r="GBA30" s="209"/>
      <c r="GBB30" s="209"/>
      <c r="GBC30" s="209"/>
      <c r="GBD30" s="209"/>
      <c r="GBE30" s="209"/>
      <c r="GBF30" s="209"/>
      <c r="GBG30" s="209"/>
      <c r="GBH30" s="209"/>
      <c r="GBI30" s="209"/>
      <c r="GBJ30" s="209"/>
      <c r="GBK30" s="209"/>
      <c r="GBL30" s="209"/>
      <c r="GBM30" s="209"/>
      <c r="GBN30" s="209"/>
      <c r="GBO30" s="209"/>
      <c r="GBP30" s="209"/>
      <c r="GBQ30" s="209"/>
      <c r="GBR30" s="209"/>
      <c r="GBS30" s="209"/>
      <c r="GBT30" s="209"/>
      <c r="GBU30" s="209"/>
      <c r="GBV30" s="209"/>
      <c r="GBW30" s="209"/>
      <c r="GBX30" s="209"/>
      <c r="GBY30" s="209"/>
      <c r="GBZ30" s="209"/>
      <c r="GCA30" s="209"/>
      <c r="GCB30" s="209"/>
      <c r="GCC30" s="209"/>
      <c r="GCD30" s="209"/>
      <c r="GCE30" s="209"/>
      <c r="GCF30" s="209"/>
      <c r="GCG30" s="209"/>
      <c r="GCH30" s="209"/>
      <c r="GCI30" s="209"/>
      <c r="GCJ30" s="209"/>
      <c r="GCK30" s="209"/>
      <c r="GCL30" s="209"/>
      <c r="GCM30" s="209"/>
      <c r="GCN30" s="209"/>
      <c r="GCO30" s="209"/>
      <c r="GCP30" s="209"/>
      <c r="GCQ30" s="209"/>
      <c r="GCR30" s="209"/>
      <c r="GCS30" s="209"/>
      <c r="GCT30" s="209"/>
      <c r="GCU30" s="209"/>
      <c r="GCV30" s="209"/>
      <c r="GCW30" s="209"/>
      <c r="GCX30" s="209"/>
      <c r="GCY30" s="209"/>
      <c r="GCZ30" s="209"/>
      <c r="GDA30" s="209"/>
      <c r="GDB30" s="209"/>
      <c r="GDC30" s="209"/>
      <c r="GDD30" s="209"/>
      <c r="GDE30" s="209"/>
      <c r="GDF30" s="209"/>
      <c r="GDG30" s="209"/>
      <c r="GDH30" s="209"/>
      <c r="GDI30" s="209"/>
      <c r="GDJ30" s="209"/>
      <c r="GDK30" s="209"/>
      <c r="GDL30" s="209"/>
      <c r="GDM30" s="209"/>
      <c r="GDN30" s="209"/>
      <c r="GDO30" s="209"/>
      <c r="GDP30" s="209"/>
      <c r="GDQ30" s="209"/>
      <c r="GDR30" s="209"/>
      <c r="GDS30" s="209"/>
      <c r="GDT30" s="209"/>
      <c r="GDU30" s="209"/>
      <c r="GDV30" s="209"/>
      <c r="GDW30" s="209"/>
      <c r="GDX30" s="209"/>
      <c r="GDY30" s="209"/>
      <c r="GDZ30" s="209"/>
      <c r="GEA30" s="209"/>
      <c r="GEB30" s="209"/>
      <c r="GEC30" s="209"/>
      <c r="GED30" s="209"/>
      <c r="GEE30" s="209"/>
      <c r="GEF30" s="209"/>
      <c r="GEG30" s="209"/>
      <c r="GEH30" s="209"/>
      <c r="GEI30" s="209"/>
      <c r="GEJ30" s="209"/>
      <c r="GEK30" s="209"/>
      <c r="GEL30" s="209"/>
      <c r="GEM30" s="209"/>
      <c r="GEN30" s="209"/>
      <c r="GEO30" s="209"/>
      <c r="GEP30" s="209"/>
      <c r="GEQ30" s="209"/>
      <c r="GER30" s="209"/>
      <c r="GES30" s="209"/>
      <c r="GET30" s="209"/>
      <c r="GEU30" s="209"/>
      <c r="GEV30" s="209"/>
      <c r="GEW30" s="209"/>
      <c r="GEX30" s="209"/>
      <c r="GEY30" s="209"/>
      <c r="GEZ30" s="209"/>
      <c r="GFA30" s="209"/>
      <c r="GFB30" s="209"/>
      <c r="GFC30" s="209"/>
      <c r="GFD30" s="209"/>
      <c r="GFE30" s="209"/>
      <c r="GFF30" s="209"/>
      <c r="GFG30" s="209"/>
      <c r="GFH30" s="209"/>
      <c r="GFI30" s="209"/>
      <c r="GFJ30" s="209"/>
      <c r="GFK30" s="209"/>
      <c r="GFL30" s="209"/>
      <c r="GFM30" s="209"/>
      <c r="GFN30" s="209"/>
      <c r="GFO30" s="209"/>
      <c r="GFP30" s="209"/>
      <c r="GFQ30" s="209"/>
      <c r="GFR30" s="209"/>
      <c r="GFS30" s="209"/>
      <c r="GFT30" s="209"/>
      <c r="GFU30" s="209"/>
      <c r="GFV30" s="209"/>
      <c r="GFW30" s="209"/>
      <c r="GFX30" s="209"/>
      <c r="GFY30" s="209"/>
      <c r="GFZ30" s="209"/>
      <c r="GGA30" s="209"/>
      <c r="GGB30" s="209"/>
      <c r="GGC30" s="209"/>
      <c r="GGD30" s="209"/>
      <c r="GGE30" s="209"/>
      <c r="GGF30" s="209"/>
      <c r="GGG30" s="209"/>
      <c r="GGH30" s="209"/>
      <c r="GGI30" s="209"/>
      <c r="GGJ30" s="209"/>
      <c r="GGK30" s="209"/>
      <c r="GGL30" s="209"/>
      <c r="GGM30" s="209"/>
      <c r="GGN30" s="209"/>
      <c r="GGO30" s="209"/>
      <c r="GGP30" s="209"/>
      <c r="GGQ30" s="209"/>
      <c r="GGR30" s="209"/>
      <c r="GGS30" s="209"/>
      <c r="GGT30" s="209"/>
      <c r="GGU30" s="209"/>
      <c r="GGV30" s="209"/>
      <c r="GGW30" s="209"/>
      <c r="GGX30" s="209"/>
      <c r="GGY30" s="209"/>
      <c r="GGZ30" s="209"/>
      <c r="GHA30" s="209"/>
      <c r="GHB30" s="209"/>
      <c r="GHC30" s="209"/>
      <c r="GHD30" s="209"/>
      <c r="GHE30" s="209"/>
      <c r="GHF30" s="209"/>
      <c r="GHG30" s="209"/>
      <c r="GHH30" s="209"/>
      <c r="GHI30" s="209"/>
      <c r="GHJ30" s="209"/>
      <c r="GHK30" s="209"/>
      <c r="GHL30" s="209"/>
      <c r="GHM30" s="209"/>
      <c r="GHN30" s="209"/>
      <c r="GHO30" s="209"/>
      <c r="GHP30" s="209"/>
      <c r="GHQ30" s="209"/>
      <c r="GHR30" s="209"/>
      <c r="GHS30" s="209"/>
      <c r="GHT30" s="209"/>
      <c r="GHU30" s="209"/>
      <c r="GHV30" s="209"/>
      <c r="GHW30" s="209"/>
      <c r="GHX30" s="209"/>
      <c r="GHY30" s="209"/>
      <c r="GHZ30" s="209"/>
      <c r="GIA30" s="209"/>
      <c r="GIB30" s="209"/>
      <c r="GIC30" s="209"/>
      <c r="GID30" s="209"/>
      <c r="GIE30" s="209"/>
      <c r="GIF30" s="209"/>
      <c r="GIG30" s="209"/>
      <c r="GIH30" s="209"/>
      <c r="GII30" s="209"/>
      <c r="GIJ30" s="209"/>
      <c r="GIK30" s="209"/>
      <c r="GIL30" s="209"/>
      <c r="GIM30" s="209"/>
      <c r="GIN30" s="209"/>
      <c r="GIO30" s="209"/>
      <c r="GIP30" s="209"/>
      <c r="GIQ30" s="209"/>
      <c r="GIR30" s="209"/>
      <c r="GIS30" s="209"/>
      <c r="GIT30" s="209"/>
      <c r="GIU30" s="209"/>
      <c r="GIV30" s="209"/>
      <c r="GIW30" s="209"/>
      <c r="GIX30" s="209"/>
      <c r="GIY30" s="209"/>
      <c r="GIZ30" s="209"/>
      <c r="GJA30" s="209"/>
      <c r="GJB30" s="209"/>
      <c r="GJC30" s="209"/>
      <c r="GJD30" s="209"/>
      <c r="GJE30" s="209"/>
      <c r="GJF30" s="209"/>
      <c r="GJG30" s="209"/>
      <c r="GJH30" s="209"/>
      <c r="GJI30" s="209"/>
      <c r="GJJ30" s="209"/>
      <c r="GJK30" s="209"/>
      <c r="GJL30" s="209"/>
      <c r="GJM30" s="209"/>
      <c r="GJN30" s="209"/>
      <c r="GJO30" s="209"/>
      <c r="GJP30" s="209"/>
      <c r="GJQ30" s="209"/>
      <c r="GJR30" s="209"/>
      <c r="GJS30" s="209"/>
      <c r="GJT30" s="209"/>
      <c r="GJU30" s="209"/>
      <c r="GJV30" s="209"/>
      <c r="GJW30" s="209"/>
      <c r="GJX30" s="209"/>
      <c r="GJY30" s="209"/>
      <c r="GJZ30" s="209"/>
      <c r="GKA30" s="209"/>
      <c r="GKB30" s="209"/>
      <c r="GKC30" s="209"/>
      <c r="GKD30" s="209"/>
      <c r="GKE30" s="209"/>
      <c r="GKF30" s="209"/>
      <c r="GKG30" s="209"/>
      <c r="GKH30" s="209"/>
      <c r="GKI30" s="209"/>
      <c r="GKJ30" s="209"/>
      <c r="GKK30" s="209"/>
      <c r="GKL30" s="209"/>
      <c r="GKM30" s="209"/>
      <c r="GKN30" s="209"/>
      <c r="GKO30" s="209"/>
      <c r="GKP30" s="209"/>
      <c r="GKQ30" s="209"/>
      <c r="GKR30" s="209"/>
      <c r="GKS30" s="209"/>
      <c r="GKT30" s="209"/>
      <c r="GKU30" s="209"/>
      <c r="GKV30" s="209"/>
      <c r="GKW30" s="209"/>
      <c r="GKX30" s="209"/>
      <c r="GKY30" s="209"/>
      <c r="GKZ30" s="209"/>
      <c r="GLA30" s="209"/>
      <c r="GLB30" s="209"/>
      <c r="GLC30" s="209"/>
      <c r="GLD30" s="209"/>
      <c r="GLE30" s="209"/>
      <c r="GLF30" s="209"/>
      <c r="GLG30" s="209"/>
      <c r="GLH30" s="209"/>
      <c r="GLI30" s="209"/>
      <c r="GLJ30" s="209"/>
      <c r="GLK30" s="209"/>
      <c r="GLL30" s="209"/>
      <c r="GLM30" s="209"/>
      <c r="GLN30" s="209"/>
      <c r="GLO30" s="209"/>
      <c r="GLP30" s="209"/>
      <c r="GLQ30" s="209"/>
      <c r="GLR30" s="209"/>
      <c r="GLS30" s="209"/>
      <c r="GLT30" s="209"/>
      <c r="GLU30" s="209"/>
      <c r="GLV30" s="209"/>
      <c r="GLW30" s="209"/>
      <c r="GLX30" s="209"/>
      <c r="GLY30" s="209"/>
      <c r="GLZ30" s="209"/>
      <c r="GMA30" s="209"/>
      <c r="GMB30" s="209"/>
      <c r="GMC30" s="209"/>
      <c r="GMD30" s="209"/>
      <c r="GME30" s="209"/>
      <c r="GMF30" s="209"/>
      <c r="GMG30" s="209"/>
      <c r="GMH30" s="209"/>
      <c r="GMI30" s="209"/>
      <c r="GMJ30" s="209"/>
      <c r="GMK30" s="209"/>
      <c r="GML30" s="209"/>
      <c r="GMM30" s="209"/>
      <c r="GMN30" s="209"/>
      <c r="GMO30" s="209"/>
      <c r="GMP30" s="209"/>
      <c r="GMQ30" s="209"/>
      <c r="GMR30" s="209"/>
      <c r="GMS30" s="209"/>
      <c r="GMT30" s="209"/>
      <c r="GMU30" s="209"/>
      <c r="GMV30" s="209"/>
      <c r="GMW30" s="209"/>
      <c r="GMX30" s="209"/>
      <c r="GMY30" s="209"/>
      <c r="GMZ30" s="209"/>
      <c r="GNA30" s="209"/>
      <c r="GNB30" s="209"/>
      <c r="GNC30" s="209"/>
      <c r="GND30" s="209"/>
      <c r="GNE30" s="209"/>
      <c r="GNF30" s="209"/>
      <c r="GNG30" s="209"/>
      <c r="GNH30" s="209"/>
      <c r="GNI30" s="209"/>
      <c r="GNJ30" s="209"/>
      <c r="GNK30" s="209"/>
      <c r="GNL30" s="209"/>
      <c r="GNM30" s="209"/>
      <c r="GNN30" s="209"/>
      <c r="GNO30" s="209"/>
      <c r="GNP30" s="209"/>
      <c r="GNQ30" s="209"/>
      <c r="GNR30" s="209"/>
      <c r="GNS30" s="209"/>
      <c r="GNT30" s="209"/>
      <c r="GNU30" s="209"/>
      <c r="GNV30" s="209"/>
      <c r="GNW30" s="209"/>
      <c r="GNX30" s="209"/>
      <c r="GNY30" s="209"/>
      <c r="GNZ30" s="209"/>
      <c r="GOA30" s="209"/>
      <c r="GOB30" s="209"/>
      <c r="GOC30" s="209"/>
      <c r="GOD30" s="209"/>
      <c r="GOE30" s="209"/>
      <c r="GOF30" s="209"/>
      <c r="GOG30" s="209"/>
      <c r="GOH30" s="209"/>
      <c r="GOI30" s="209"/>
      <c r="GOJ30" s="209"/>
      <c r="GOK30" s="209"/>
      <c r="GOL30" s="209"/>
      <c r="GOM30" s="209"/>
      <c r="GON30" s="209"/>
      <c r="GOO30" s="209"/>
      <c r="GOP30" s="209"/>
      <c r="GOQ30" s="209"/>
      <c r="GOR30" s="209"/>
      <c r="GOS30" s="209"/>
      <c r="GOT30" s="209"/>
      <c r="GOU30" s="209"/>
      <c r="GOV30" s="209"/>
      <c r="GOW30" s="209"/>
      <c r="GOX30" s="209"/>
      <c r="GOY30" s="209"/>
      <c r="GOZ30" s="209"/>
      <c r="GPA30" s="209"/>
      <c r="GPB30" s="209"/>
      <c r="GPC30" s="209"/>
      <c r="GPD30" s="209"/>
      <c r="GPE30" s="209"/>
      <c r="GPF30" s="209"/>
      <c r="GPG30" s="209"/>
      <c r="GPH30" s="209"/>
      <c r="GPI30" s="209"/>
      <c r="GPJ30" s="209"/>
      <c r="GPK30" s="209"/>
      <c r="GPL30" s="209"/>
      <c r="GPM30" s="209"/>
      <c r="GPN30" s="209"/>
      <c r="GPO30" s="209"/>
      <c r="GPP30" s="209"/>
      <c r="GPQ30" s="209"/>
      <c r="GPR30" s="209"/>
      <c r="GPS30" s="209"/>
      <c r="GPT30" s="209"/>
      <c r="GPU30" s="209"/>
      <c r="GPV30" s="209"/>
      <c r="GPW30" s="209"/>
      <c r="GPX30" s="209"/>
      <c r="GPY30" s="209"/>
      <c r="GPZ30" s="209"/>
      <c r="GQA30" s="209"/>
      <c r="GQB30" s="209"/>
      <c r="GQC30" s="209"/>
      <c r="GQD30" s="209"/>
      <c r="GQE30" s="209"/>
      <c r="GQF30" s="209"/>
      <c r="GQG30" s="209"/>
      <c r="GQH30" s="209"/>
      <c r="GQI30" s="209"/>
      <c r="GQJ30" s="209"/>
      <c r="GQK30" s="209"/>
      <c r="GQL30" s="209"/>
      <c r="GQM30" s="209"/>
      <c r="GQN30" s="209"/>
      <c r="GQO30" s="209"/>
      <c r="GQP30" s="209"/>
      <c r="GQQ30" s="209"/>
      <c r="GQR30" s="209"/>
      <c r="GQS30" s="209"/>
      <c r="GQT30" s="209"/>
      <c r="GQU30" s="209"/>
      <c r="GQV30" s="209"/>
      <c r="GQW30" s="209"/>
      <c r="GQX30" s="209"/>
      <c r="GQY30" s="209"/>
      <c r="GQZ30" s="209"/>
      <c r="GRA30" s="209"/>
      <c r="GRB30" s="209"/>
      <c r="GRC30" s="209"/>
      <c r="GRD30" s="209"/>
      <c r="GRE30" s="209"/>
      <c r="GRF30" s="209"/>
      <c r="GRG30" s="209"/>
      <c r="GRH30" s="209"/>
      <c r="GRI30" s="209"/>
      <c r="GRJ30" s="209"/>
      <c r="GRK30" s="209"/>
      <c r="GRL30" s="209"/>
      <c r="GRM30" s="209"/>
      <c r="GRN30" s="209"/>
      <c r="GRO30" s="209"/>
      <c r="GRP30" s="209"/>
      <c r="GRQ30" s="209"/>
      <c r="GRR30" s="209"/>
      <c r="GRS30" s="209"/>
      <c r="GRT30" s="209"/>
      <c r="GRU30" s="209"/>
      <c r="GRV30" s="209"/>
      <c r="GRW30" s="209"/>
      <c r="GRX30" s="209"/>
      <c r="GRY30" s="209"/>
      <c r="GRZ30" s="209"/>
      <c r="GSA30" s="209"/>
      <c r="GSB30" s="209"/>
      <c r="GSC30" s="209"/>
      <c r="GSD30" s="209"/>
      <c r="GSE30" s="209"/>
      <c r="GSF30" s="209"/>
      <c r="GSG30" s="209"/>
      <c r="GSH30" s="209"/>
      <c r="GSI30" s="209"/>
      <c r="GSJ30" s="209"/>
      <c r="GSK30" s="209"/>
      <c r="GSL30" s="209"/>
      <c r="GSM30" s="209"/>
      <c r="GSN30" s="209"/>
      <c r="GSO30" s="209"/>
      <c r="GSP30" s="209"/>
      <c r="GSQ30" s="209"/>
      <c r="GSR30" s="209"/>
      <c r="GSS30" s="209"/>
      <c r="GST30" s="209"/>
      <c r="GSU30" s="209"/>
      <c r="GSV30" s="209"/>
      <c r="GSW30" s="209"/>
      <c r="GSX30" s="209"/>
      <c r="GSY30" s="209"/>
      <c r="GSZ30" s="209"/>
      <c r="GTA30" s="209"/>
      <c r="GTB30" s="209"/>
      <c r="GTC30" s="209"/>
      <c r="GTD30" s="209"/>
      <c r="GTE30" s="209"/>
      <c r="GTF30" s="209"/>
      <c r="GTG30" s="209"/>
      <c r="GTH30" s="209"/>
      <c r="GTI30" s="209"/>
      <c r="GTJ30" s="209"/>
      <c r="GTK30" s="209"/>
      <c r="GTL30" s="209"/>
      <c r="GTM30" s="209"/>
      <c r="GTN30" s="209"/>
      <c r="GTO30" s="209"/>
      <c r="GTP30" s="209"/>
      <c r="GTQ30" s="209"/>
      <c r="GTR30" s="209"/>
      <c r="GTS30" s="209"/>
      <c r="GTT30" s="209"/>
      <c r="GTU30" s="209"/>
      <c r="GTV30" s="209"/>
      <c r="GTW30" s="209"/>
      <c r="GTX30" s="209"/>
      <c r="GTY30" s="209"/>
      <c r="GTZ30" s="209"/>
      <c r="GUA30" s="209"/>
      <c r="GUB30" s="209"/>
      <c r="GUC30" s="209"/>
      <c r="GUD30" s="209"/>
      <c r="GUE30" s="209"/>
      <c r="GUF30" s="209"/>
      <c r="GUG30" s="209"/>
      <c r="GUH30" s="209"/>
      <c r="GUI30" s="209"/>
      <c r="GUJ30" s="209"/>
      <c r="GUK30" s="209"/>
      <c r="GUL30" s="209"/>
      <c r="GUM30" s="209"/>
      <c r="GUN30" s="209"/>
      <c r="GUO30" s="209"/>
      <c r="GUP30" s="209"/>
      <c r="GUQ30" s="209"/>
      <c r="GUR30" s="209"/>
      <c r="GUS30" s="209"/>
      <c r="GUT30" s="209"/>
      <c r="GUU30" s="209"/>
      <c r="GUV30" s="209"/>
      <c r="GUW30" s="209"/>
      <c r="GUX30" s="209"/>
      <c r="GUY30" s="209"/>
      <c r="GUZ30" s="209"/>
      <c r="GVA30" s="209"/>
      <c r="GVB30" s="209"/>
      <c r="GVC30" s="209"/>
      <c r="GVD30" s="209"/>
      <c r="GVE30" s="209"/>
      <c r="GVF30" s="209"/>
      <c r="GVG30" s="209"/>
      <c r="GVH30" s="209"/>
      <c r="GVI30" s="209"/>
      <c r="GVJ30" s="209"/>
      <c r="GVK30" s="209"/>
      <c r="GVL30" s="209"/>
      <c r="GVM30" s="209"/>
      <c r="GVN30" s="209"/>
      <c r="GVO30" s="209"/>
      <c r="GVP30" s="209"/>
      <c r="GVQ30" s="209"/>
      <c r="GVR30" s="209"/>
      <c r="GVS30" s="209"/>
      <c r="GVT30" s="209"/>
      <c r="GVU30" s="209"/>
      <c r="GVV30" s="209"/>
      <c r="GVW30" s="209"/>
      <c r="GVX30" s="209"/>
      <c r="GVY30" s="209"/>
      <c r="GVZ30" s="209"/>
      <c r="GWA30" s="209"/>
      <c r="GWB30" s="209"/>
      <c r="GWC30" s="209"/>
      <c r="GWD30" s="209"/>
      <c r="GWE30" s="209"/>
      <c r="GWF30" s="209"/>
      <c r="GWG30" s="209"/>
      <c r="GWH30" s="209"/>
      <c r="GWI30" s="209"/>
      <c r="GWJ30" s="209"/>
      <c r="GWK30" s="209"/>
      <c r="GWL30" s="209"/>
      <c r="GWM30" s="209"/>
      <c r="GWN30" s="209"/>
      <c r="GWO30" s="209"/>
      <c r="GWP30" s="209"/>
      <c r="GWQ30" s="209"/>
      <c r="GWR30" s="209"/>
      <c r="GWS30" s="209"/>
      <c r="GWT30" s="209"/>
      <c r="GWU30" s="209"/>
      <c r="GWV30" s="209"/>
      <c r="GWW30" s="209"/>
      <c r="GWX30" s="209"/>
      <c r="GWY30" s="209"/>
      <c r="GWZ30" s="209"/>
      <c r="GXA30" s="209"/>
      <c r="GXB30" s="209"/>
      <c r="GXC30" s="209"/>
      <c r="GXD30" s="209"/>
      <c r="GXE30" s="209"/>
      <c r="GXF30" s="209"/>
      <c r="GXG30" s="209"/>
      <c r="GXH30" s="209"/>
      <c r="GXI30" s="209"/>
      <c r="GXJ30" s="209"/>
      <c r="GXK30" s="209"/>
      <c r="GXL30" s="209"/>
      <c r="GXM30" s="209"/>
      <c r="GXN30" s="209"/>
      <c r="GXO30" s="209"/>
      <c r="GXP30" s="209"/>
      <c r="GXQ30" s="209"/>
      <c r="GXR30" s="209"/>
      <c r="GXS30" s="209"/>
      <c r="GXT30" s="209"/>
      <c r="GXU30" s="209"/>
      <c r="GXV30" s="209"/>
      <c r="GXW30" s="209"/>
      <c r="GXX30" s="209"/>
      <c r="GXY30" s="209"/>
      <c r="GXZ30" s="209"/>
      <c r="GYA30" s="209"/>
      <c r="GYB30" s="209"/>
      <c r="GYC30" s="209"/>
      <c r="GYD30" s="209"/>
      <c r="GYE30" s="209"/>
      <c r="GYF30" s="209"/>
      <c r="GYG30" s="209"/>
      <c r="GYH30" s="209"/>
      <c r="GYI30" s="209"/>
      <c r="GYJ30" s="209"/>
      <c r="GYK30" s="209"/>
      <c r="GYL30" s="209"/>
      <c r="GYM30" s="209"/>
      <c r="GYN30" s="209"/>
      <c r="GYO30" s="209"/>
      <c r="GYP30" s="209"/>
      <c r="GYQ30" s="209"/>
      <c r="GYR30" s="209"/>
      <c r="GYS30" s="209"/>
      <c r="GYT30" s="209"/>
      <c r="GYU30" s="209"/>
      <c r="GYV30" s="209"/>
      <c r="GYW30" s="209"/>
      <c r="GYX30" s="209"/>
      <c r="GYY30" s="209"/>
      <c r="GYZ30" s="209"/>
      <c r="GZA30" s="209"/>
      <c r="GZB30" s="209"/>
      <c r="GZC30" s="209"/>
      <c r="GZD30" s="209"/>
      <c r="GZE30" s="209"/>
      <c r="GZF30" s="209"/>
      <c r="GZG30" s="209"/>
      <c r="GZH30" s="209"/>
      <c r="GZI30" s="209"/>
      <c r="GZJ30" s="209"/>
      <c r="GZK30" s="209"/>
      <c r="GZL30" s="209"/>
      <c r="GZM30" s="209"/>
      <c r="GZN30" s="209"/>
      <c r="GZO30" s="209"/>
      <c r="GZP30" s="209"/>
      <c r="GZQ30" s="209"/>
      <c r="GZR30" s="209"/>
      <c r="GZS30" s="209"/>
      <c r="GZT30" s="209"/>
      <c r="GZU30" s="209"/>
      <c r="GZV30" s="209"/>
      <c r="GZW30" s="209"/>
      <c r="GZX30" s="209"/>
      <c r="GZY30" s="209"/>
      <c r="GZZ30" s="209"/>
      <c r="HAA30" s="209"/>
      <c r="HAB30" s="209"/>
      <c r="HAC30" s="209"/>
      <c r="HAD30" s="209"/>
      <c r="HAE30" s="209"/>
      <c r="HAF30" s="209"/>
      <c r="HAG30" s="209"/>
      <c r="HAH30" s="209"/>
      <c r="HAI30" s="209"/>
      <c r="HAJ30" s="209"/>
      <c r="HAK30" s="209"/>
      <c r="HAL30" s="209"/>
      <c r="HAM30" s="209"/>
      <c r="HAN30" s="209"/>
      <c r="HAO30" s="209"/>
      <c r="HAP30" s="209"/>
      <c r="HAQ30" s="209"/>
      <c r="HAR30" s="209"/>
      <c r="HAS30" s="209"/>
      <c r="HAT30" s="209"/>
      <c r="HAU30" s="209"/>
      <c r="HAV30" s="209"/>
      <c r="HAW30" s="209"/>
      <c r="HAX30" s="209"/>
      <c r="HAY30" s="209"/>
      <c r="HAZ30" s="209"/>
      <c r="HBA30" s="209"/>
      <c r="HBB30" s="209"/>
      <c r="HBC30" s="209"/>
      <c r="HBD30" s="209"/>
      <c r="HBE30" s="209"/>
      <c r="HBF30" s="209"/>
      <c r="HBG30" s="209"/>
      <c r="HBH30" s="209"/>
      <c r="HBI30" s="209"/>
      <c r="HBJ30" s="209"/>
      <c r="HBK30" s="209"/>
      <c r="HBL30" s="209"/>
      <c r="HBM30" s="209"/>
      <c r="HBN30" s="209"/>
      <c r="HBO30" s="209"/>
      <c r="HBP30" s="209"/>
      <c r="HBQ30" s="209"/>
      <c r="HBR30" s="209"/>
      <c r="HBS30" s="209"/>
      <c r="HBT30" s="209"/>
      <c r="HBU30" s="209"/>
      <c r="HBV30" s="209"/>
      <c r="HBW30" s="209"/>
      <c r="HBX30" s="209"/>
      <c r="HBY30" s="209"/>
      <c r="HBZ30" s="209"/>
      <c r="HCA30" s="209"/>
      <c r="HCB30" s="209"/>
      <c r="HCC30" s="209"/>
      <c r="HCD30" s="209"/>
      <c r="HCE30" s="209"/>
      <c r="HCF30" s="209"/>
      <c r="HCG30" s="209"/>
      <c r="HCH30" s="209"/>
      <c r="HCI30" s="209"/>
      <c r="HCJ30" s="209"/>
      <c r="HCK30" s="209"/>
      <c r="HCL30" s="209"/>
      <c r="HCM30" s="209"/>
      <c r="HCN30" s="209"/>
      <c r="HCO30" s="209"/>
      <c r="HCP30" s="209"/>
      <c r="HCQ30" s="209"/>
      <c r="HCR30" s="209"/>
      <c r="HCS30" s="209"/>
      <c r="HCT30" s="209"/>
      <c r="HCU30" s="209"/>
      <c r="HCV30" s="209"/>
      <c r="HCW30" s="209"/>
      <c r="HCX30" s="209"/>
      <c r="HCY30" s="209"/>
      <c r="HCZ30" s="209"/>
      <c r="HDA30" s="209"/>
      <c r="HDB30" s="209"/>
      <c r="HDC30" s="209"/>
      <c r="HDD30" s="209"/>
      <c r="HDE30" s="209"/>
      <c r="HDF30" s="209"/>
      <c r="HDG30" s="209"/>
      <c r="HDH30" s="209"/>
      <c r="HDI30" s="209"/>
      <c r="HDJ30" s="209"/>
      <c r="HDK30" s="209"/>
      <c r="HDL30" s="209"/>
      <c r="HDM30" s="209"/>
      <c r="HDN30" s="209"/>
      <c r="HDO30" s="209"/>
      <c r="HDP30" s="209"/>
      <c r="HDQ30" s="209"/>
      <c r="HDR30" s="209"/>
      <c r="HDS30" s="209"/>
      <c r="HDT30" s="209"/>
      <c r="HDU30" s="209"/>
      <c r="HDV30" s="209"/>
      <c r="HDW30" s="209"/>
      <c r="HDX30" s="209"/>
      <c r="HDY30" s="209"/>
      <c r="HDZ30" s="209"/>
      <c r="HEA30" s="209"/>
      <c r="HEB30" s="209"/>
      <c r="HEC30" s="209"/>
      <c r="HED30" s="209"/>
      <c r="HEE30" s="209"/>
      <c r="HEF30" s="209"/>
      <c r="HEG30" s="209"/>
      <c r="HEH30" s="209"/>
      <c r="HEI30" s="209"/>
      <c r="HEJ30" s="209"/>
      <c r="HEK30" s="209"/>
      <c r="HEL30" s="209"/>
      <c r="HEM30" s="209"/>
      <c r="HEN30" s="209"/>
      <c r="HEO30" s="209"/>
      <c r="HEP30" s="209"/>
      <c r="HEQ30" s="209"/>
      <c r="HER30" s="209"/>
      <c r="HES30" s="209"/>
      <c r="HET30" s="209"/>
      <c r="HEU30" s="209"/>
      <c r="HEV30" s="209"/>
      <c r="HEW30" s="209"/>
      <c r="HEX30" s="209"/>
      <c r="HEY30" s="209"/>
      <c r="HEZ30" s="209"/>
      <c r="HFA30" s="209"/>
      <c r="HFB30" s="209"/>
      <c r="HFC30" s="209"/>
      <c r="HFD30" s="209"/>
      <c r="HFE30" s="209"/>
      <c r="HFF30" s="209"/>
      <c r="HFG30" s="209"/>
      <c r="HFH30" s="209"/>
      <c r="HFI30" s="209"/>
      <c r="HFJ30" s="209"/>
      <c r="HFK30" s="209"/>
      <c r="HFL30" s="209"/>
      <c r="HFM30" s="209"/>
      <c r="HFN30" s="209"/>
      <c r="HFO30" s="209"/>
      <c r="HFP30" s="209"/>
      <c r="HFQ30" s="209"/>
      <c r="HFR30" s="209"/>
      <c r="HFS30" s="209"/>
      <c r="HFT30" s="209"/>
      <c r="HFU30" s="209"/>
      <c r="HFV30" s="209"/>
      <c r="HFW30" s="209"/>
      <c r="HFX30" s="209"/>
      <c r="HFY30" s="209"/>
      <c r="HFZ30" s="209"/>
      <c r="HGA30" s="209"/>
      <c r="HGB30" s="209"/>
      <c r="HGC30" s="209"/>
      <c r="HGD30" s="209"/>
      <c r="HGE30" s="209"/>
      <c r="HGF30" s="209"/>
      <c r="HGG30" s="209"/>
      <c r="HGH30" s="209"/>
      <c r="HGI30" s="209"/>
      <c r="HGJ30" s="209"/>
      <c r="HGK30" s="209"/>
      <c r="HGL30" s="209"/>
      <c r="HGM30" s="209"/>
      <c r="HGN30" s="209"/>
      <c r="HGO30" s="209"/>
      <c r="HGP30" s="209"/>
      <c r="HGQ30" s="209"/>
      <c r="HGR30" s="209"/>
      <c r="HGS30" s="209"/>
      <c r="HGT30" s="209"/>
      <c r="HGU30" s="209"/>
      <c r="HGV30" s="209"/>
      <c r="HGW30" s="209"/>
      <c r="HGX30" s="209"/>
      <c r="HGY30" s="209"/>
      <c r="HGZ30" s="209"/>
      <c r="HHA30" s="209"/>
      <c r="HHB30" s="209"/>
      <c r="HHC30" s="209"/>
      <c r="HHD30" s="209"/>
      <c r="HHE30" s="209"/>
      <c r="HHF30" s="209"/>
      <c r="HHG30" s="209"/>
      <c r="HHH30" s="209"/>
      <c r="HHI30" s="209"/>
      <c r="HHJ30" s="209"/>
      <c r="HHK30" s="209"/>
      <c r="HHL30" s="209"/>
      <c r="HHM30" s="209"/>
      <c r="HHN30" s="209"/>
      <c r="HHO30" s="209"/>
      <c r="HHP30" s="209"/>
      <c r="HHQ30" s="209"/>
      <c r="HHR30" s="209"/>
      <c r="HHS30" s="209"/>
      <c r="HHT30" s="209"/>
      <c r="HHU30" s="209"/>
      <c r="HHV30" s="209"/>
      <c r="HHW30" s="209"/>
      <c r="HHX30" s="209"/>
      <c r="HHY30" s="209"/>
      <c r="HHZ30" s="209"/>
      <c r="HIA30" s="209"/>
      <c r="HIB30" s="209"/>
      <c r="HIC30" s="209"/>
      <c r="HID30" s="209"/>
      <c r="HIE30" s="209"/>
      <c r="HIF30" s="209"/>
      <c r="HIG30" s="209"/>
      <c r="HIH30" s="209"/>
      <c r="HII30" s="209"/>
      <c r="HIJ30" s="209"/>
      <c r="HIK30" s="209"/>
      <c r="HIL30" s="209"/>
      <c r="HIM30" s="209"/>
      <c r="HIN30" s="209"/>
      <c r="HIO30" s="209"/>
      <c r="HIP30" s="209"/>
      <c r="HIQ30" s="209"/>
      <c r="HIR30" s="209"/>
      <c r="HIS30" s="209"/>
      <c r="HIT30" s="209"/>
      <c r="HIU30" s="209"/>
      <c r="HIV30" s="209"/>
      <c r="HIW30" s="209"/>
      <c r="HIX30" s="209"/>
      <c r="HIY30" s="209"/>
      <c r="HIZ30" s="209"/>
      <c r="HJA30" s="209"/>
      <c r="HJB30" s="209"/>
      <c r="HJC30" s="209"/>
      <c r="HJD30" s="209"/>
      <c r="HJE30" s="209"/>
      <c r="HJF30" s="209"/>
      <c r="HJG30" s="209"/>
      <c r="HJH30" s="209"/>
      <c r="HJI30" s="209"/>
      <c r="HJJ30" s="209"/>
      <c r="HJK30" s="209"/>
      <c r="HJL30" s="209"/>
      <c r="HJM30" s="209"/>
      <c r="HJN30" s="209"/>
      <c r="HJO30" s="209"/>
      <c r="HJP30" s="209"/>
      <c r="HJQ30" s="209"/>
      <c r="HJR30" s="209"/>
      <c r="HJS30" s="209"/>
      <c r="HJT30" s="209"/>
      <c r="HJU30" s="209"/>
      <c r="HJV30" s="209"/>
      <c r="HJW30" s="209"/>
      <c r="HJX30" s="209"/>
      <c r="HJY30" s="209"/>
      <c r="HJZ30" s="209"/>
      <c r="HKA30" s="209"/>
      <c r="HKB30" s="209"/>
      <c r="HKC30" s="209"/>
      <c r="HKD30" s="209"/>
      <c r="HKE30" s="209"/>
      <c r="HKF30" s="209"/>
      <c r="HKG30" s="209"/>
      <c r="HKH30" s="209"/>
      <c r="HKI30" s="209"/>
      <c r="HKJ30" s="209"/>
      <c r="HKK30" s="209"/>
      <c r="HKL30" s="209"/>
      <c r="HKM30" s="209"/>
      <c r="HKN30" s="209"/>
      <c r="HKO30" s="209"/>
      <c r="HKP30" s="209"/>
      <c r="HKQ30" s="209"/>
      <c r="HKR30" s="209"/>
      <c r="HKS30" s="209"/>
      <c r="HKT30" s="209"/>
      <c r="HKU30" s="209"/>
      <c r="HKV30" s="209"/>
      <c r="HKW30" s="209"/>
      <c r="HKX30" s="209"/>
      <c r="HKY30" s="209"/>
      <c r="HKZ30" s="209"/>
      <c r="HLA30" s="209"/>
      <c r="HLB30" s="209"/>
      <c r="HLC30" s="209"/>
      <c r="HLD30" s="209"/>
      <c r="HLE30" s="209"/>
      <c r="HLF30" s="209"/>
      <c r="HLG30" s="209"/>
      <c r="HLH30" s="209"/>
      <c r="HLI30" s="209"/>
      <c r="HLJ30" s="209"/>
      <c r="HLK30" s="209"/>
      <c r="HLL30" s="209"/>
      <c r="HLM30" s="209"/>
      <c r="HLN30" s="209"/>
      <c r="HLO30" s="209"/>
      <c r="HLP30" s="209"/>
      <c r="HLQ30" s="209"/>
      <c r="HLR30" s="209"/>
      <c r="HLS30" s="209"/>
      <c r="HLT30" s="209"/>
      <c r="HLU30" s="209"/>
      <c r="HLV30" s="209"/>
      <c r="HLW30" s="209"/>
      <c r="HLX30" s="209"/>
      <c r="HLY30" s="209"/>
      <c r="HLZ30" s="209"/>
      <c r="HMA30" s="209"/>
      <c r="HMB30" s="209"/>
      <c r="HMC30" s="209"/>
      <c r="HMD30" s="209"/>
      <c r="HME30" s="209"/>
      <c r="HMF30" s="209"/>
      <c r="HMG30" s="209"/>
      <c r="HMH30" s="209"/>
      <c r="HMI30" s="209"/>
      <c r="HMJ30" s="209"/>
      <c r="HMK30" s="209"/>
      <c r="HML30" s="209"/>
      <c r="HMM30" s="209"/>
      <c r="HMN30" s="209"/>
      <c r="HMO30" s="209"/>
      <c r="HMP30" s="209"/>
      <c r="HMQ30" s="209"/>
      <c r="HMR30" s="209"/>
      <c r="HMS30" s="209"/>
      <c r="HMT30" s="209"/>
      <c r="HMU30" s="209"/>
      <c r="HMV30" s="209"/>
      <c r="HMW30" s="209"/>
      <c r="HMX30" s="209"/>
      <c r="HMY30" s="209"/>
      <c r="HMZ30" s="209"/>
      <c r="HNA30" s="209"/>
      <c r="HNB30" s="209"/>
      <c r="HNC30" s="209"/>
      <c r="HND30" s="209"/>
      <c r="HNE30" s="209"/>
      <c r="HNF30" s="209"/>
      <c r="HNG30" s="209"/>
      <c r="HNH30" s="209"/>
      <c r="HNI30" s="209"/>
      <c r="HNJ30" s="209"/>
      <c r="HNK30" s="209"/>
      <c r="HNL30" s="209"/>
      <c r="HNM30" s="209"/>
      <c r="HNN30" s="209"/>
      <c r="HNO30" s="209"/>
      <c r="HNP30" s="209"/>
      <c r="HNQ30" s="209"/>
      <c r="HNR30" s="209"/>
      <c r="HNS30" s="209"/>
      <c r="HNT30" s="209"/>
      <c r="HNU30" s="209"/>
      <c r="HNV30" s="209"/>
      <c r="HNW30" s="209"/>
      <c r="HNX30" s="209"/>
      <c r="HNY30" s="209"/>
      <c r="HNZ30" s="209"/>
      <c r="HOA30" s="209"/>
      <c r="HOB30" s="209"/>
      <c r="HOC30" s="209"/>
      <c r="HOD30" s="209"/>
      <c r="HOE30" s="209"/>
      <c r="HOF30" s="209"/>
      <c r="HOG30" s="209"/>
      <c r="HOH30" s="209"/>
      <c r="HOI30" s="209"/>
      <c r="HOJ30" s="209"/>
      <c r="HOK30" s="209"/>
      <c r="HOL30" s="209"/>
      <c r="HOM30" s="209"/>
      <c r="HON30" s="209"/>
      <c r="HOO30" s="209"/>
      <c r="HOP30" s="209"/>
      <c r="HOQ30" s="209"/>
      <c r="HOR30" s="209"/>
      <c r="HOS30" s="209"/>
      <c r="HOT30" s="209"/>
      <c r="HOU30" s="209"/>
      <c r="HOV30" s="209"/>
      <c r="HOW30" s="209"/>
      <c r="HOX30" s="209"/>
      <c r="HOY30" s="209"/>
      <c r="HOZ30" s="209"/>
      <c r="HPA30" s="209"/>
      <c r="HPB30" s="209"/>
      <c r="HPC30" s="209"/>
      <c r="HPD30" s="209"/>
      <c r="HPE30" s="209"/>
      <c r="HPF30" s="209"/>
      <c r="HPG30" s="209"/>
      <c r="HPH30" s="209"/>
      <c r="HPI30" s="209"/>
      <c r="HPJ30" s="209"/>
      <c r="HPK30" s="209"/>
      <c r="HPL30" s="209"/>
      <c r="HPM30" s="209"/>
      <c r="HPN30" s="209"/>
      <c r="HPO30" s="209"/>
      <c r="HPP30" s="209"/>
      <c r="HPQ30" s="209"/>
      <c r="HPR30" s="209"/>
      <c r="HPS30" s="209"/>
      <c r="HPT30" s="209"/>
      <c r="HPU30" s="209"/>
      <c r="HPV30" s="209"/>
      <c r="HPW30" s="209"/>
      <c r="HPX30" s="209"/>
      <c r="HPY30" s="209"/>
      <c r="HPZ30" s="209"/>
      <c r="HQA30" s="209"/>
      <c r="HQB30" s="209"/>
      <c r="HQC30" s="209"/>
      <c r="HQD30" s="209"/>
      <c r="HQE30" s="209"/>
      <c r="HQF30" s="209"/>
      <c r="HQG30" s="209"/>
      <c r="HQH30" s="209"/>
      <c r="HQI30" s="209"/>
      <c r="HQJ30" s="209"/>
      <c r="HQK30" s="209"/>
      <c r="HQL30" s="209"/>
      <c r="HQM30" s="209"/>
      <c r="HQN30" s="209"/>
      <c r="HQO30" s="209"/>
      <c r="HQP30" s="209"/>
      <c r="HQQ30" s="209"/>
      <c r="HQR30" s="209"/>
      <c r="HQS30" s="209"/>
      <c r="HQT30" s="209"/>
      <c r="HQU30" s="209"/>
      <c r="HQV30" s="209"/>
      <c r="HQW30" s="209"/>
      <c r="HQX30" s="209"/>
      <c r="HQY30" s="209"/>
      <c r="HQZ30" s="209"/>
      <c r="HRA30" s="209"/>
      <c r="HRB30" s="209"/>
      <c r="HRC30" s="209"/>
      <c r="HRD30" s="209"/>
      <c r="HRE30" s="209"/>
      <c r="HRF30" s="209"/>
      <c r="HRG30" s="209"/>
      <c r="HRH30" s="209"/>
      <c r="HRI30" s="209"/>
      <c r="HRJ30" s="209"/>
      <c r="HRK30" s="209"/>
      <c r="HRL30" s="209"/>
      <c r="HRM30" s="209"/>
      <c r="HRN30" s="209"/>
      <c r="HRO30" s="209"/>
      <c r="HRP30" s="209"/>
      <c r="HRQ30" s="209"/>
      <c r="HRR30" s="209"/>
      <c r="HRS30" s="209"/>
      <c r="HRT30" s="209"/>
      <c r="HRU30" s="209"/>
      <c r="HRV30" s="209"/>
      <c r="HRW30" s="209"/>
      <c r="HRX30" s="209"/>
      <c r="HRY30" s="209"/>
      <c r="HRZ30" s="209"/>
      <c r="HSA30" s="209"/>
      <c r="HSB30" s="209"/>
      <c r="HSC30" s="209"/>
      <c r="HSD30" s="209"/>
      <c r="HSE30" s="209"/>
      <c r="HSF30" s="209"/>
      <c r="HSG30" s="209"/>
      <c r="HSH30" s="209"/>
      <c r="HSI30" s="209"/>
      <c r="HSJ30" s="209"/>
      <c r="HSK30" s="209"/>
      <c r="HSL30" s="209"/>
      <c r="HSM30" s="209"/>
      <c r="HSN30" s="209"/>
      <c r="HSO30" s="209"/>
      <c r="HSP30" s="209"/>
      <c r="HSQ30" s="209"/>
      <c r="HSR30" s="209"/>
      <c r="HSS30" s="209"/>
      <c r="HST30" s="209"/>
      <c r="HSU30" s="209"/>
      <c r="HSV30" s="209"/>
      <c r="HSW30" s="209"/>
      <c r="HSX30" s="209"/>
      <c r="HSY30" s="209"/>
      <c r="HSZ30" s="209"/>
      <c r="HTA30" s="209"/>
      <c r="HTB30" s="209"/>
      <c r="HTC30" s="209"/>
      <c r="HTD30" s="209"/>
      <c r="HTE30" s="209"/>
      <c r="HTF30" s="209"/>
      <c r="HTG30" s="209"/>
      <c r="HTH30" s="209"/>
      <c r="HTI30" s="209"/>
      <c r="HTJ30" s="209"/>
      <c r="HTK30" s="209"/>
      <c r="HTL30" s="209"/>
      <c r="HTM30" s="209"/>
      <c r="HTN30" s="209"/>
      <c r="HTO30" s="209"/>
      <c r="HTP30" s="209"/>
      <c r="HTQ30" s="209"/>
      <c r="HTR30" s="209"/>
      <c r="HTS30" s="209"/>
      <c r="HTT30" s="209"/>
      <c r="HTU30" s="209"/>
      <c r="HTV30" s="209"/>
      <c r="HTW30" s="209"/>
      <c r="HTX30" s="209"/>
      <c r="HTY30" s="209"/>
      <c r="HTZ30" s="209"/>
      <c r="HUA30" s="209"/>
      <c r="HUB30" s="209"/>
      <c r="HUC30" s="209"/>
      <c r="HUD30" s="209"/>
      <c r="HUE30" s="209"/>
      <c r="HUF30" s="209"/>
      <c r="HUG30" s="209"/>
      <c r="HUH30" s="209"/>
      <c r="HUI30" s="209"/>
      <c r="HUJ30" s="209"/>
      <c r="HUK30" s="209"/>
      <c r="HUL30" s="209"/>
      <c r="HUM30" s="209"/>
      <c r="HUN30" s="209"/>
      <c r="HUO30" s="209"/>
      <c r="HUP30" s="209"/>
      <c r="HUQ30" s="209"/>
      <c r="HUR30" s="209"/>
      <c r="HUS30" s="209"/>
      <c r="HUT30" s="209"/>
      <c r="HUU30" s="209"/>
      <c r="HUV30" s="209"/>
      <c r="HUW30" s="209"/>
      <c r="HUX30" s="209"/>
      <c r="HUY30" s="209"/>
      <c r="HUZ30" s="209"/>
      <c r="HVA30" s="209"/>
      <c r="HVB30" s="209"/>
      <c r="HVC30" s="209"/>
      <c r="HVD30" s="209"/>
      <c r="HVE30" s="209"/>
      <c r="HVF30" s="209"/>
      <c r="HVG30" s="209"/>
      <c r="HVH30" s="209"/>
      <c r="HVI30" s="209"/>
      <c r="HVJ30" s="209"/>
      <c r="HVK30" s="209"/>
      <c r="HVL30" s="209"/>
      <c r="HVM30" s="209"/>
      <c r="HVN30" s="209"/>
      <c r="HVO30" s="209"/>
      <c r="HVP30" s="209"/>
      <c r="HVQ30" s="209"/>
      <c r="HVR30" s="209"/>
      <c r="HVS30" s="209"/>
      <c r="HVT30" s="209"/>
      <c r="HVU30" s="209"/>
      <c r="HVV30" s="209"/>
      <c r="HVW30" s="209"/>
      <c r="HVX30" s="209"/>
      <c r="HVY30" s="209"/>
      <c r="HVZ30" s="209"/>
      <c r="HWA30" s="209"/>
      <c r="HWB30" s="209"/>
      <c r="HWC30" s="209"/>
      <c r="HWD30" s="209"/>
      <c r="HWE30" s="209"/>
      <c r="HWF30" s="209"/>
      <c r="HWG30" s="209"/>
      <c r="HWH30" s="209"/>
      <c r="HWI30" s="209"/>
      <c r="HWJ30" s="209"/>
      <c r="HWK30" s="209"/>
      <c r="HWL30" s="209"/>
      <c r="HWM30" s="209"/>
      <c r="HWN30" s="209"/>
      <c r="HWO30" s="209"/>
      <c r="HWP30" s="209"/>
      <c r="HWQ30" s="209"/>
      <c r="HWR30" s="209"/>
      <c r="HWS30" s="209"/>
      <c r="HWT30" s="209"/>
      <c r="HWU30" s="209"/>
      <c r="HWV30" s="209"/>
      <c r="HWW30" s="209"/>
      <c r="HWX30" s="209"/>
      <c r="HWY30" s="209"/>
      <c r="HWZ30" s="209"/>
      <c r="HXA30" s="209"/>
      <c r="HXB30" s="209"/>
      <c r="HXC30" s="209"/>
      <c r="HXD30" s="209"/>
      <c r="HXE30" s="209"/>
      <c r="HXF30" s="209"/>
      <c r="HXG30" s="209"/>
      <c r="HXH30" s="209"/>
      <c r="HXI30" s="209"/>
      <c r="HXJ30" s="209"/>
      <c r="HXK30" s="209"/>
      <c r="HXL30" s="209"/>
      <c r="HXM30" s="209"/>
      <c r="HXN30" s="209"/>
      <c r="HXO30" s="209"/>
      <c r="HXP30" s="209"/>
      <c r="HXQ30" s="209"/>
      <c r="HXR30" s="209"/>
      <c r="HXS30" s="209"/>
      <c r="HXT30" s="209"/>
      <c r="HXU30" s="209"/>
      <c r="HXV30" s="209"/>
      <c r="HXW30" s="209"/>
      <c r="HXX30" s="209"/>
      <c r="HXY30" s="209"/>
      <c r="HXZ30" s="209"/>
      <c r="HYA30" s="209"/>
      <c r="HYB30" s="209"/>
      <c r="HYC30" s="209"/>
      <c r="HYD30" s="209"/>
      <c r="HYE30" s="209"/>
      <c r="HYF30" s="209"/>
      <c r="HYG30" s="209"/>
      <c r="HYH30" s="209"/>
      <c r="HYI30" s="209"/>
      <c r="HYJ30" s="209"/>
      <c r="HYK30" s="209"/>
      <c r="HYL30" s="209"/>
      <c r="HYM30" s="209"/>
      <c r="HYN30" s="209"/>
      <c r="HYO30" s="209"/>
      <c r="HYP30" s="209"/>
      <c r="HYQ30" s="209"/>
      <c r="HYR30" s="209"/>
      <c r="HYS30" s="209"/>
      <c r="HYT30" s="209"/>
      <c r="HYU30" s="209"/>
      <c r="HYV30" s="209"/>
      <c r="HYW30" s="209"/>
      <c r="HYX30" s="209"/>
      <c r="HYY30" s="209"/>
      <c r="HYZ30" s="209"/>
      <c r="HZA30" s="209"/>
      <c r="HZB30" s="209"/>
      <c r="HZC30" s="209"/>
      <c r="HZD30" s="209"/>
      <c r="HZE30" s="209"/>
      <c r="HZF30" s="209"/>
      <c r="HZG30" s="209"/>
      <c r="HZH30" s="209"/>
      <c r="HZI30" s="209"/>
      <c r="HZJ30" s="209"/>
      <c r="HZK30" s="209"/>
      <c r="HZL30" s="209"/>
      <c r="HZM30" s="209"/>
      <c r="HZN30" s="209"/>
      <c r="HZO30" s="209"/>
      <c r="HZP30" s="209"/>
      <c r="HZQ30" s="209"/>
      <c r="HZR30" s="209"/>
      <c r="HZS30" s="209"/>
      <c r="HZT30" s="209"/>
      <c r="HZU30" s="209"/>
      <c r="HZV30" s="209"/>
      <c r="HZW30" s="209"/>
      <c r="HZX30" s="209"/>
      <c r="HZY30" s="209"/>
      <c r="HZZ30" s="209"/>
      <c r="IAA30" s="209"/>
      <c r="IAB30" s="209"/>
      <c r="IAC30" s="209"/>
      <c r="IAD30" s="209"/>
      <c r="IAE30" s="209"/>
      <c r="IAF30" s="209"/>
      <c r="IAG30" s="209"/>
      <c r="IAH30" s="209"/>
      <c r="IAI30" s="209"/>
      <c r="IAJ30" s="209"/>
      <c r="IAK30" s="209"/>
      <c r="IAL30" s="209"/>
      <c r="IAM30" s="209"/>
      <c r="IAN30" s="209"/>
      <c r="IAO30" s="209"/>
      <c r="IAP30" s="209"/>
      <c r="IAQ30" s="209"/>
      <c r="IAR30" s="209"/>
      <c r="IAS30" s="209"/>
      <c r="IAT30" s="209"/>
      <c r="IAU30" s="209"/>
      <c r="IAV30" s="209"/>
      <c r="IAW30" s="209"/>
      <c r="IAX30" s="209"/>
      <c r="IAY30" s="209"/>
      <c r="IAZ30" s="209"/>
      <c r="IBA30" s="209"/>
      <c r="IBB30" s="209"/>
      <c r="IBC30" s="209"/>
      <c r="IBD30" s="209"/>
      <c r="IBE30" s="209"/>
      <c r="IBF30" s="209"/>
      <c r="IBG30" s="209"/>
      <c r="IBH30" s="209"/>
      <c r="IBI30" s="209"/>
      <c r="IBJ30" s="209"/>
      <c r="IBK30" s="209"/>
      <c r="IBL30" s="209"/>
      <c r="IBM30" s="209"/>
      <c r="IBN30" s="209"/>
      <c r="IBO30" s="209"/>
      <c r="IBP30" s="209"/>
      <c r="IBQ30" s="209"/>
      <c r="IBR30" s="209"/>
      <c r="IBS30" s="209"/>
      <c r="IBT30" s="209"/>
      <c r="IBU30" s="209"/>
      <c r="IBV30" s="209"/>
      <c r="IBW30" s="209"/>
      <c r="IBX30" s="209"/>
      <c r="IBY30" s="209"/>
      <c r="IBZ30" s="209"/>
      <c r="ICA30" s="209"/>
      <c r="ICB30" s="209"/>
      <c r="ICC30" s="209"/>
      <c r="ICD30" s="209"/>
      <c r="ICE30" s="209"/>
      <c r="ICF30" s="209"/>
      <c r="ICG30" s="209"/>
      <c r="ICH30" s="209"/>
      <c r="ICI30" s="209"/>
      <c r="ICJ30" s="209"/>
      <c r="ICK30" s="209"/>
      <c r="ICL30" s="209"/>
      <c r="ICM30" s="209"/>
      <c r="ICN30" s="209"/>
      <c r="ICO30" s="209"/>
      <c r="ICP30" s="209"/>
      <c r="ICQ30" s="209"/>
      <c r="ICR30" s="209"/>
      <c r="ICS30" s="209"/>
      <c r="ICT30" s="209"/>
      <c r="ICU30" s="209"/>
      <c r="ICV30" s="209"/>
      <c r="ICW30" s="209"/>
      <c r="ICX30" s="209"/>
      <c r="ICY30" s="209"/>
      <c r="ICZ30" s="209"/>
      <c r="IDA30" s="209"/>
      <c r="IDB30" s="209"/>
      <c r="IDC30" s="209"/>
      <c r="IDD30" s="209"/>
      <c r="IDE30" s="209"/>
      <c r="IDF30" s="209"/>
      <c r="IDG30" s="209"/>
      <c r="IDH30" s="209"/>
      <c r="IDI30" s="209"/>
      <c r="IDJ30" s="209"/>
      <c r="IDK30" s="209"/>
      <c r="IDL30" s="209"/>
      <c r="IDM30" s="209"/>
      <c r="IDN30" s="209"/>
      <c r="IDO30" s="209"/>
      <c r="IDP30" s="209"/>
      <c r="IDQ30" s="209"/>
      <c r="IDR30" s="209"/>
      <c r="IDS30" s="209"/>
      <c r="IDT30" s="209"/>
      <c r="IDU30" s="209"/>
      <c r="IDV30" s="209"/>
      <c r="IDW30" s="209"/>
      <c r="IDX30" s="209"/>
      <c r="IDY30" s="209"/>
      <c r="IDZ30" s="209"/>
      <c r="IEA30" s="209"/>
      <c r="IEB30" s="209"/>
      <c r="IEC30" s="209"/>
      <c r="IED30" s="209"/>
      <c r="IEE30" s="209"/>
      <c r="IEF30" s="209"/>
      <c r="IEG30" s="209"/>
      <c r="IEH30" s="209"/>
      <c r="IEI30" s="209"/>
      <c r="IEJ30" s="209"/>
      <c r="IEK30" s="209"/>
      <c r="IEL30" s="209"/>
      <c r="IEM30" s="209"/>
      <c r="IEN30" s="209"/>
      <c r="IEO30" s="209"/>
      <c r="IEP30" s="209"/>
      <c r="IEQ30" s="209"/>
      <c r="IER30" s="209"/>
      <c r="IES30" s="209"/>
      <c r="IET30" s="209"/>
      <c r="IEU30" s="209"/>
      <c r="IEV30" s="209"/>
      <c r="IEW30" s="209"/>
      <c r="IEX30" s="209"/>
      <c r="IEY30" s="209"/>
      <c r="IEZ30" s="209"/>
      <c r="IFA30" s="209"/>
      <c r="IFB30" s="209"/>
      <c r="IFC30" s="209"/>
      <c r="IFD30" s="209"/>
      <c r="IFE30" s="209"/>
      <c r="IFF30" s="209"/>
      <c r="IFG30" s="209"/>
      <c r="IFH30" s="209"/>
      <c r="IFI30" s="209"/>
      <c r="IFJ30" s="209"/>
      <c r="IFK30" s="209"/>
      <c r="IFL30" s="209"/>
      <c r="IFM30" s="209"/>
      <c r="IFN30" s="209"/>
      <c r="IFO30" s="209"/>
      <c r="IFP30" s="209"/>
      <c r="IFQ30" s="209"/>
      <c r="IFR30" s="209"/>
      <c r="IFS30" s="209"/>
      <c r="IFT30" s="209"/>
      <c r="IFU30" s="209"/>
      <c r="IFV30" s="209"/>
      <c r="IFW30" s="209"/>
      <c r="IFX30" s="209"/>
      <c r="IFY30" s="209"/>
      <c r="IFZ30" s="209"/>
      <c r="IGA30" s="209"/>
      <c r="IGB30" s="209"/>
      <c r="IGC30" s="209"/>
      <c r="IGD30" s="209"/>
      <c r="IGE30" s="209"/>
      <c r="IGF30" s="209"/>
      <c r="IGG30" s="209"/>
      <c r="IGH30" s="209"/>
      <c r="IGI30" s="209"/>
      <c r="IGJ30" s="209"/>
      <c r="IGK30" s="209"/>
      <c r="IGL30" s="209"/>
      <c r="IGM30" s="209"/>
      <c r="IGN30" s="209"/>
      <c r="IGO30" s="209"/>
      <c r="IGP30" s="209"/>
      <c r="IGQ30" s="209"/>
      <c r="IGR30" s="209"/>
      <c r="IGS30" s="209"/>
      <c r="IGT30" s="209"/>
      <c r="IGU30" s="209"/>
      <c r="IGV30" s="209"/>
      <c r="IGW30" s="209"/>
      <c r="IGX30" s="209"/>
      <c r="IGY30" s="209"/>
      <c r="IGZ30" s="209"/>
      <c r="IHA30" s="209"/>
      <c r="IHB30" s="209"/>
      <c r="IHC30" s="209"/>
      <c r="IHD30" s="209"/>
      <c r="IHE30" s="209"/>
      <c r="IHF30" s="209"/>
      <c r="IHG30" s="209"/>
      <c r="IHH30" s="209"/>
      <c r="IHI30" s="209"/>
      <c r="IHJ30" s="209"/>
      <c r="IHK30" s="209"/>
      <c r="IHL30" s="209"/>
      <c r="IHM30" s="209"/>
      <c r="IHN30" s="209"/>
      <c r="IHO30" s="209"/>
      <c r="IHP30" s="209"/>
      <c r="IHQ30" s="209"/>
      <c r="IHR30" s="209"/>
      <c r="IHS30" s="209"/>
      <c r="IHT30" s="209"/>
      <c r="IHU30" s="209"/>
      <c r="IHV30" s="209"/>
      <c r="IHW30" s="209"/>
      <c r="IHX30" s="209"/>
      <c r="IHY30" s="209"/>
      <c r="IHZ30" s="209"/>
      <c r="IIA30" s="209"/>
      <c r="IIB30" s="209"/>
      <c r="IIC30" s="209"/>
      <c r="IID30" s="209"/>
      <c r="IIE30" s="209"/>
      <c r="IIF30" s="209"/>
      <c r="IIG30" s="209"/>
      <c r="IIH30" s="209"/>
      <c r="III30" s="209"/>
      <c r="IIJ30" s="209"/>
      <c r="IIK30" s="209"/>
      <c r="IIL30" s="209"/>
      <c r="IIM30" s="209"/>
      <c r="IIN30" s="209"/>
      <c r="IIO30" s="209"/>
      <c r="IIP30" s="209"/>
      <c r="IIQ30" s="209"/>
      <c r="IIR30" s="209"/>
      <c r="IIS30" s="209"/>
      <c r="IIT30" s="209"/>
      <c r="IIU30" s="209"/>
      <c r="IIV30" s="209"/>
      <c r="IIW30" s="209"/>
      <c r="IIX30" s="209"/>
      <c r="IIY30" s="209"/>
      <c r="IIZ30" s="209"/>
      <c r="IJA30" s="209"/>
      <c r="IJB30" s="209"/>
      <c r="IJC30" s="209"/>
      <c r="IJD30" s="209"/>
      <c r="IJE30" s="209"/>
      <c r="IJF30" s="209"/>
      <c r="IJG30" s="209"/>
      <c r="IJH30" s="209"/>
      <c r="IJI30" s="209"/>
      <c r="IJJ30" s="209"/>
      <c r="IJK30" s="209"/>
      <c r="IJL30" s="209"/>
      <c r="IJM30" s="209"/>
      <c r="IJN30" s="209"/>
      <c r="IJO30" s="209"/>
      <c r="IJP30" s="209"/>
      <c r="IJQ30" s="209"/>
      <c r="IJR30" s="209"/>
      <c r="IJS30" s="209"/>
      <c r="IJT30" s="209"/>
      <c r="IJU30" s="209"/>
      <c r="IJV30" s="209"/>
      <c r="IJW30" s="209"/>
      <c r="IJX30" s="209"/>
      <c r="IJY30" s="209"/>
      <c r="IJZ30" s="209"/>
      <c r="IKA30" s="209"/>
      <c r="IKB30" s="209"/>
      <c r="IKC30" s="209"/>
      <c r="IKD30" s="209"/>
      <c r="IKE30" s="209"/>
      <c r="IKF30" s="209"/>
      <c r="IKG30" s="209"/>
      <c r="IKH30" s="209"/>
      <c r="IKI30" s="209"/>
      <c r="IKJ30" s="209"/>
      <c r="IKK30" s="209"/>
      <c r="IKL30" s="209"/>
      <c r="IKM30" s="209"/>
      <c r="IKN30" s="209"/>
      <c r="IKO30" s="209"/>
      <c r="IKP30" s="209"/>
      <c r="IKQ30" s="209"/>
      <c r="IKR30" s="209"/>
      <c r="IKS30" s="209"/>
      <c r="IKT30" s="209"/>
      <c r="IKU30" s="209"/>
      <c r="IKV30" s="209"/>
      <c r="IKW30" s="209"/>
      <c r="IKX30" s="209"/>
      <c r="IKY30" s="209"/>
      <c r="IKZ30" s="209"/>
      <c r="ILA30" s="209"/>
      <c r="ILB30" s="209"/>
      <c r="ILC30" s="209"/>
      <c r="ILD30" s="209"/>
      <c r="ILE30" s="209"/>
      <c r="ILF30" s="209"/>
      <c r="ILG30" s="209"/>
      <c r="ILH30" s="209"/>
      <c r="ILI30" s="209"/>
      <c r="ILJ30" s="209"/>
      <c r="ILK30" s="209"/>
      <c r="ILL30" s="209"/>
      <c r="ILM30" s="209"/>
      <c r="ILN30" s="209"/>
      <c r="ILO30" s="209"/>
      <c r="ILP30" s="209"/>
      <c r="ILQ30" s="209"/>
      <c r="ILR30" s="209"/>
      <c r="ILS30" s="209"/>
      <c r="ILT30" s="209"/>
      <c r="ILU30" s="209"/>
      <c r="ILV30" s="209"/>
      <c r="ILW30" s="209"/>
      <c r="ILX30" s="209"/>
      <c r="ILY30" s="209"/>
      <c r="ILZ30" s="209"/>
      <c r="IMA30" s="209"/>
      <c r="IMB30" s="209"/>
      <c r="IMC30" s="209"/>
      <c r="IMD30" s="209"/>
      <c r="IME30" s="209"/>
      <c r="IMF30" s="209"/>
      <c r="IMG30" s="209"/>
      <c r="IMH30" s="209"/>
      <c r="IMI30" s="209"/>
      <c r="IMJ30" s="209"/>
      <c r="IMK30" s="209"/>
      <c r="IML30" s="209"/>
      <c r="IMM30" s="209"/>
      <c r="IMN30" s="209"/>
      <c r="IMO30" s="209"/>
      <c r="IMP30" s="209"/>
      <c r="IMQ30" s="209"/>
      <c r="IMR30" s="209"/>
      <c r="IMS30" s="209"/>
      <c r="IMT30" s="209"/>
      <c r="IMU30" s="209"/>
      <c r="IMV30" s="209"/>
      <c r="IMW30" s="209"/>
      <c r="IMX30" s="209"/>
      <c r="IMY30" s="209"/>
      <c r="IMZ30" s="209"/>
      <c r="INA30" s="209"/>
      <c r="INB30" s="209"/>
      <c r="INC30" s="209"/>
      <c r="IND30" s="209"/>
      <c r="INE30" s="209"/>
      <c r="INF30" s="209"/>
      <c r="ING30" s="209"/>
      <c r="INH30" s="209"/>
      <c r="INI30" s="209"/>
      <c r="INJ30" s="209"/>
      <c r="INK30" s="209"/>
      <c r="INL30" s="209"/>
      <c r="INM30" s="209"/>
      <c r="INN30" s="209"/>
      <c r="INO30" s="209"/>
      <c r="INP30" s="209"/>
      <c r="INQ30" s="209"/>
      <c r="INR30" s="209"/>
      <c r="INS30" s="209"/>
      <c r="INT30" s="209"/>
      <c r="INU30" s="209"/>
      <c r="INV30" s="209"/>
      <c r="INW30" s="209"/>
      <c r="INX30" s="209"/>
      <c r="INY30" s="209"/>
      <c r="INZ30" s="209"/>
      <c r="IOA30" s="209"/>
      <c r="IOB30" s="209"/>
      <c r="IOC30" s="209"/>
      <c r="IOD30" s="209"/>
      <c r="IOE30" s="209"/>
      <c r="IOF30" s="209"/>
      <c r="IOG30" s="209"/>
      <c r="IOH30" s="209"/>
      <c r="IOI30" s="209"/>
      <c r="IOJ30" s="209"/>
      <c r="IOK30" s="209"/>
      <c r="IOL30" s="209"/>
      <c r="IOM30" s="209"/>
      <c r="ION30" s="209"/>
      <c r="IOO30" s="209"/>
      <c r="IOP30" s="209"/>
      <c r="IOQ30" s="209"/>
      <c r="IOR30" s="209"/>
      <c r="IOS30" s="209"/>
      <c r="IOT30" s="209"/>
      <c r="IOU30" s="209"/>
      <c r="IOV30" s="209"/>
      <c r="IOW30" s="209"/>
      <c r="IOX30" s="209"/>
      <c r="IOY30" s="209"/>
      <c r="IOZ30" s="209"/>
      <c r="IPA30" s="209"/>
      <c r="IPB30" s="209"/>
      <c r="IPC30" s="209"/>
      <c r="IPD30" s="209"/>
      <c r="IPE30" s="209"/>
      <c r="IPF30" s="209"/>
      <c r="IPG30" s="209"/>
      <c r="IPH30" s="209"/>
      <c r="IPI30" s="209"/>
      <c r="IPJ30" s="209"/>
      <c r="IPK30" s="209"/>
      <c r="IPL30" s="209"/>
      <c r="IPM30" s="209"/>
      <c r="IPN30" s="209"/>
      <c r="IPO30" s="209"/>
      <c r="IPP30" s="209"/>
      <c r="IPQ30" s="209"/>
      <c r="IPR30" s="209"/>
      <c r="IPS30" s="209"/>
      <c r="IPT30" s="209"/>
      <c r="IPU30" s="209"/>
      <c r="IPV30" s="209"/>
      <c r="IPW30" s="209"/>
      <c r="IPX30" s="209"/>
      <c r="IPY30" s="209"/>
      <c r="IPZ30" s="209"/>
      <c r="IQA30" s="209"/>
      <c r="IQB30" s="209"/>
      <c r="IQC30" s="209"/>
      <c r="IQD30" s="209"/>
      <c r="IQE30" s="209"/>
      <c r="IQF30" s="209"/>
      <c r="IQG30" s="209"/>
      <c r="IQH30" s="209"/>
      <c r="IQI30" s="209"/>
      <c r="IQJ30" s="209"/>
      <c r="IQK30" s="209"/>
      <c r="IQL30" s="209"/>
      <c r="IQM30" s="209"/>
      <c r="IQN30" s="209"/>
      <c r="IQO30" s="209"/>
      <c r="IQP30" s="209"/>
      <c r="IQQ30" s="209"/>
      <c r="IQR30" s="209"/>
      <c r="IQS30" s="209"/>
      <c r="IQT30" s="209"/>
      <c r="IQU30" s="209"/>
      <c r="IQV30" s="209"/>
      <c r="IQW30" s="209"/>
      <c r="IQX30" s="209"/>
      <c r="IQY30" s="209"/>
      <c r="IQZ30" s="209"/>
      <c r="IRA30" s="209"/>
      <c r="IRB30" s="209"/>
      <c r="IRC30" s="209"/>
      <c r="IRD30" s="209"/>
      <c r="IRE30" s="209"/>
      <c r="IRF30" s="209"/>
      <c r="IRG30" s="209"/>
      <c r="IRH30" s="209"/>
      <c r="IRI30" s="209"/>
      <c r="IRJ30" s="209"/>
      <c r="IRK30" s="209"/>
      <c r="IRL30" s="209"/>
      <c r="IRM30" s="209"/>
      <c r="IRN30" s="209"/>
      <c r="IRO30" s="209"/>
      <c r="IRP30" s="209"/>
      <c r="IRQ30" s="209"/>
      <c r="IRR30" s="209"/>
      <c r="IRS30" s="209"/>
      <c r="IRT30" s="209"/>
      <c r="IRU30" s="209"/>
      <c r="IRV30" s="209"/>
      <c r="IRW30" s="209"/>
      <c r="IRX30" s="209"/>
      <c r="IRY30" s="209"/>
      <c r="IRZ30" s="209"/>
      <c r="ISA30" s="209"/>
      <c r="ISB30" s="209"/>
      <c r="ISC30" s="209"/>
      <c r="ISD30" s="209"/>
      <c r="ISE30" s="209"/>
      <c r="ISF30" s="209"/>
      <c r="ISG30" s="209"/>
      <c r="ISH30" s="209"/>
      <c r="ISI30" s="209"/>
      <c r="ISJ30" s="209"/>
      <c r="ISK30" s="209"/>
      <c r="ISL30" s="209"/>
      <c r="ISM30" s="209"/>
      <c r="ISN30" s="209"/>
      <c r="ISO30" s="209"/>
      <c r="ISP30" s="209"/>
      <c r="ISQ30" s="209"/>
      <c r="ISR30" s="209"/>
      <c r="ISS30" s="209"/>
      <c r="IST30" s="209"/>
      <c r="ISU30" s="209"/>
      <c r="ISV30" s="209"/>
      <c r="ISW30" s="209"/>
      <c r="ISX30" s="209"/>
      <c r="ISY30" s="209"/>
      <c r="ISZ30" s="209"/>
      <c r="ITA30" s="209"/>
      <c r="ITB30" s="209"/>
      <c r="ITC30" s="209"/>
      <c r="ITD30" s="209"/>
      <c r="ITE30" s="209"/>
      <c r="ITF30" s="209"/>
      <c r="ITG30" s="209"/>
      <c r="ITH30" s="209"/>
      <c r="ITI30" s="209"/>
      <c r="ITJ30" s="209"/>
      <c r="ITK30" s="209"/>
      <c r="ITL30" s="209"/>
      <c r="ITM30" s="209"/>
      <c r="ITN30" s="209"/>
      <c r="ITO30" s="209"/>
      <c r="ITP30" s="209"/>
      <c r="ITQ30" s="209"/>
      <c r="ITR30" s="209"/>
      <c r="ITS30" s="209"/>
      <c r="ITT30" s="209"/>
      <c r="ITU30" s="209"/>
      <c r="ITV30" s="209"/>
      <c r="ITW30" s="209"/>
      <c r="ITX30" s="209"/>
      <c r="ITY30" s="209"/>
      <c r="ITZ30" s="209"/>
      <c r="IUA30" s="209"/>
      <c r="IUB30" s="209"/>
      <c r="IUC30" s="209"/>
      <c r="IUD30" s="209"/>
      <c r="IUE30" s="209"/>
      <c r="IUF30" s="209"/>
      <c r="IUG30" s="209"/>
      <c r="IUH30" s="209"/>
      <c r="IUI30" s="209"/>
      <c r="IUJ30" s="209"/>
      <c r="IUK30" s="209"/>
      <c r="IUL30" s="209"/>
      <c r="IUM30" s="209"/>
      <c r="IUN30" s="209"/>
      <c r="IUO30" s="209"/>
      <c r="IUP30" s="209"/>
      <c r="IUQ30" s="209"/>
      <c r="IUR30" s="209"/>
      <c r="IUS30" s="209"/>
      <c r="IUT30" s="209"/>
      <c r="IUU30" s="209"/>
      <c r="IUV30" s="209"/>
      <c r="IUW30" s="209"/>
      <c r="IUX30" s="209"/>
      <c r="IUY30" s="209"/>
      <c r="IUZ30" s="209"/>
      <c r="IVA30" s="209"/>
      <c r="IVB30" s="209"/>
      <c r="IVC30" s="209"/>
      <c r="IVD30" s="209"/>
      <c r="IVE30" s="209"/>
      <c r="IVF30" s="209"/>
      <c r="IVG30" s="209"/>
      <c r="IVH30" s="209"/>
      <c r="IVI30" s="209"/>
      <c r="IVJ30" s="209"/>
      <c r="IVK30" s="209"/>
      <c r="IVL30" s="209"/>
      <c r="IVM30" s="209"/>
      <c r="IVN30" s="209"/>
      <c r="IVO30" s="209"/>
      <c r="IVP30" s="209"/>
      <c r="IVQ30" s="209"/>
      <c r="IVR30" s="209"/>
      <c r="IVS30" s="209"/>
      <c r="IVT30" s="209"/>
      <c r="IVU30" s="209"/>
      <c r="IVV30" s="209"/>
      <c r="IVW30" s="209"/>
      <c r="IVX30" s="209"/>
      <c r="IVY30" s="209"/>
      <c r="IVZ30" s="209"/>
      <c r="IWA30" s="209"/>
      <c r="IWB30" s="209"/>
      <c r="IWC30" s="209"/>
      <c r="IWD30" s="209"/>
      <c r="IWE30" s="209"/>
      <c r="IWF30" s="209"/>
      <c r="IWG30" s="209"/>
      <c r="IWH30" s="209"/>
      <c r="IWI30" s="209"/>
      <c r="IWJ30" s="209"/>
      <c r="IWK30" s="209"/>
      <c r="IWL30" s="209"/>
      <c r="IWM30" s="209"/>
      <c r="IWN30" s="209"/>
      <c r="IWO30" s="209"/>
      <c r="IWP30" s="209"/>
      <c r="IWQ30" s="209"/>
      <c r="IWR30" s="209"/>
      <c r="IWS30" s="209"/>
      <c r="IWT30" s="209"/>
      <c r="IWU30" s="209"/>
      <c r="IWV30" s="209"/>
      <c r="IWW30" s="209"/>
      <c r="IWX30" s="209"/>
      <c r="IWY30" s="209"/>
      <c r="IWZ30" s="209"/>
      <c r="IXA30" s="209"/>
      <c r="IXB30" s="209"/>
      <c r="IXC30" s="209"/>
      <c r="IXD30" s="209"/>
      <c r="IXE30" s="209"/>
      <c r="IXF30" s="209"/>
      <c r="IXG30" s="209"/>
      <c r="IXH30" s="209"/>
      <c r="IXI30" s="209"/>
      <c r="IXJ30" s="209"/>
      <c r="IXK30" s="209"/>
      <c r="IXL30" s="209"/>
      <c r="IXM30" s="209"/>
      <c r="IXN30" s="209"/>
      <c r="IXO30" s="209"/>
      <c r="IXP30" s="209"/>
      <c r="IXQ30" s="209"/>
      <c r="IXR30" s="209"/>
      <c r="IXS30" s="209"/>
      <c r="IXT30" s="209"/>
      <c r="IXU30" s="209"/>
      <c r="IXV30" s="209"/>
      <c r="IXW30" s="209"/>
      <c r="IXX30" s="209"/>
      <c r="IXY30" s="209"/>
      <c r="IXZ30" s="209"/>
      <c r="IYA30" s="209"/>
      <c r="IYB30" s="209"/>
      <c r="IYC30" s="209"/>
      <c r="IYD30" s="209"/>
      <c r="IYE30" s="209"/>
      <c r="IYF30" s="209"/>
      <c r="IYG30" s="209"/>
      <c r="IYH30" s="209"/>
      <c r="IYI30" s="209"/>
      <c r="IYJ30" s="209"/>
      <c r="IYK30" s="209"/>
      <c r="IYL30" s="209"/>
      <c r="IYM30" s="209"/>
      <c r="IYN30" s="209"/>
      <c r="IYO30" s="209"/>
      <c r="IYP30" s="209"/>
      <c r="IYQ30" s="209"/>
      <c r="IYR30" s="209"/>
      <c r="IYS30" s="209"/>
      <c r="IYT30" s="209"/>
      <c r="IYU30" s="209"/>
      <c r="IYV30" s="209"/>
      <c r="IYW30" s="209"/>
      <c r="IYX30" s="209"/>
      <c r="IYY30" s="209"/>
      <c r="IYZ30" s="209"/>
      <c r="IZA30" s="209"/>
      <c r="IZB30" s="209"/>
      <c r="IZC30" s="209"/>
      <c r="IZD30" s="209"/>
      <c r="IZE30" s="209"/>
      <c r="IZF30" s="209"/>
      <c r="IZG30" s="209"/>
      <c r="IZH30" s="209"/>
      <c r="IZI30" s="209"/>
      <c r="IZJ30" s="209"/>
      <c r="IZK30" s="209"/>
      <c r="IZL30" s="209"/>
      <c r="IZM30" s="209"/>
      <c r="IZN30" s="209"/>
      <c r="IZO30" s="209"/>
      <c r="IZP30" s="209"/>
      <c r="IZQ30" s="209"/>
      <c r="IZR30" s="209"/>
      <c r="IZS30" s="209"/>
      <c r="IZT30" s="209"/>
      <c r="IZU30" s="209"/>
      <c r="IZV30" s="209"/>
      <c r="IZW30" s="209"/>
      <c r="IZX30" s="209"/>
      <c r="IZY30" s="209"/>
      <c r="IZZ30" s="209"/>
      <c r="JAA30" s="209"/>
      <c r="JAB30" s="209"/>
      <c r="JAC30" s="209"/>
      <c r="JAD30" s="209"/>
      <c r="JAE30" s="209"/>
      <c r="JAF30" s="209"/>
      <c r="JAG30" s="209"/>
      <c r="JAH30" s="209"/>
      <c r="JAI30" s="209"/>
      <c r="JAJ30" s="209"/>
      <c r="JAK30" s="209"/>
      <c r="JAL30" s="209"/>
      <c r="JAM30" s="209"/>
      <c r="JAN30" s="209"/>
      <c r="JAO30" s="209"/>
      <c r="JAP30" s="209"/>
      <c r="JAQ30" s="209"/>
      <c r="JAR30" s="209"/>
      <c r="JAS30" s="209"/>
      <c r="JAT30" s="209"/>
      <c r="JAU30" s="209"/>
      <c r="JAV30" s="209"/>
      <c r="JAW30" s="209"/>
      <c r="JAX30" s="209"/>
      <c r="JAY30" s="209"/>
      <c r="JAZ30" s="209"/>
      <c r="JBA30" s="209"/>
      <c r="JBB30" s="209"/>
      <c r="JBC30" s="209"/>
      <c r="JBD30" s="209"/>
      <c r="JBE30" s="209"/>
      <c r="JBF30" s="209"/>
      <c r="JBG30" s="209"/>
      <c r="JBH30" s="209"/>
      <c r="JBI30" s="209"/>
      <c r="JBJ30" s="209"/>
      <c r="JBK30" s="209"/>
      <c r="JBL30" s="209"/>
      <c r="JBM30" s="209"/>
      <c r="JBN30" s="209"/>
      <c r="JBO30" s="209"/>
      <c r="JBP30" s="209"/>
      <c r="JBQ30" s="209"/>
      <c r="JBR30" s="209"/>
      <c r="JBS30" s="209"/>
      <c r="JBT30" s="209"/>
      <c r="JBU30" s="209"/>
      <c r="JBV30" s="209"/>
      <c r="JBW30" s="209"/>
      <c r="JBX30" s="209"/>
      <c r="JBY30" s="209"/>
      <c r="JBZ30" s="209"/>
      <c r="JCA30" s="209"/>
      <c r="JCB30" s="209"/>
      <c r="JCC30" s="209"/>
      <c r="JCD30" s="209"/>
      <c r="JCE30" s="209"/>
      <c r="JCF30" s="209"/>
      <c r="JCG30" s="209"/>
      <c r="JCH30" s="209"/>
      <c r="JCI30" s="209"/>
      <c r="JCJ30" s="209"/>
      <c r="JCK30" s="209"/>
      <c r="JCL30" s="209"/>
      <c r="JCM30" s="209"/>
      <c r="JCN30" s="209"/>
      <c r="JCO30" s="209"/>
      <c r="JCP30" s="209"/>
      <c r="JCQ30" s="209"/>
      <c r="JCR30" s="209"/>
      <c r="JCS30" s="209"/>
      <c r="JCT30" s="209"/>
      <c r="JCU30" s="209"/>
      <c r="JCV30" s="209"/>
      <c r="JCW30" s="209"/>
      <c r="JCX30" s="209"/>
      <c r="JCY30" s="209"/>
      <c r="JCZ30" s="209"/>
      <c r="JDA30" s="209"/>
      <c r="JDB30" s="209"/>
      <c r="JDC30" s="209"/>
      <c r="JDD30" s="209"/>
      <c r="JDE30" s="209"/>
      <c r="JDF30" s="209"/>
      <c r="JDG30" s="209"/>
      <c r="JDH30" s="209"/>
      <c r="JDI30" s="209"/>
      <c r="JDJ30" s="209"/>
      <c r="JDK30" s="209"/>
      <c r="JDL30" s="209"/>
      <c r="JDM30" s="209"/>
      <c r="JDN30" s="209"/>
      <c r="JDO30" s="209"/>
      <c r="JDP30" s="209"/>
      <c r="JDQ30" s="209"/>
      <c r="JDR30" s="209"/>
      <c r="JDS30" s="209"/>
      <c r="JDT30" s="209"/>
      <c r="JDU30" s="209"/>
      <c r="JDV30" s="209"/>
      <c r="JDW30" s="209"/>
      <c r="JDX30" s="209"/>
      <c r="JDY30" s="209"/>
      <c r="JDZ30" s="209"/>
      <c r="JEA30" s="209"/>
      <c r="JEB30" s="209"/>
      <c r="JEC30" s="209"/>
      <c r="JED30" s="209"/>
      <c r="JEE30" s="209"/>
      <c r="JEF30" s="209"/>
      <c r="JEG30" s="209"/>
      <c r="JEH30" s="209"/>
      <c r="JEI30" s="209"/>
      <c r="JEJ30" s="209"/>
      <c r="JEK30" s="209"/>
      <c r="JEL30" s="209"/>
      <c r="JEM30" s="209"/>
      <c r="JEN30" s="209"/>
      <c r="JEO30" s="209"/>
      <c r="JEP30" s="209"/>
      <c r="JEQ30" s="209"/>
      <c r="JER30" s="209"/>
      <c r="JES30" s="209"/>
      <c r="JET30" s="209"/>
      <c r="JEU30" s="209"/>
      <c r="JEV30" s="209"/>
      <c r="JEW30" s="209"/>
      <c r="JEX30" s="209"/>
      <c r="JEY30" s="209"/>
      <c r="JEZ30" s="209"/>
      <c r="JFA30" s="209"/>
      <c r="JFB30" s="209"/>
      <c r="JFC30" s="209"/>
      <c r="JFD30" s="209"/>
      <c r="JFE30" s="209"/>
      <c r="JFF30" s="209"/>
      <c r="JFG30" s="209"/>
      <c r="JFH30" s="209"/>
      <c r="JFI30" s="209"/>
      <c r="JFJ30" s="209"/>
      <c r="JFK30" s="209"/>
      <c r="JFL30" s="209"/>
      <c r="JFM30" s="209"/>
      <c r="JFN30" s="209"/>
      <c r="JFO30" s="209"/>
      <c r="JFP30" s="209"/>
      <c r="JFQ30" s="209"/>
      <c r="JFR30" s="209"/>
      <c r="JFS30" s="209"/>
      <c r="JFT30" s="209"/>
      <c r="JFU30" s="209"/>
      <c r="JFV30" s="209"/>
      <c r="JFW30" s="209"/>
      <c r="JFX30" s="209"/>
      <c r="JFY30" s="209"/>
      <c r="JFZ30" s="209"/>
      <c r="JGA30" s="209"/>
      <c r="JGB30" s="209"/>
      <c r="JGC30" s="209"/>
      <c r="JGD30" s="209"/>
      <c r="JGE30" s="209"/>
      <c r="JGF30" s="209"/>
      <c r="JGG30" s="209"/>
      <c r="JGH30" s="209"/>
      <c r="JGI30" s="209"/>
      <c r="JGJ30" s="209"/>
      <c r="JGK30" s="209"/>
      <c r="JGL30" s="209"/>
      <c r="JGM30" s="209"/>
      <c r="JGN30" s="209"/>
      <c r="JGO30" s="209"/>
      <c r="JGP30" s="209"/>
      <c r="JGQ30" s="209"/>
      <c r="JGR30" s="209"/>
      <c r="JGS30" s="209"/>
      <c r="JGT30" s="209"/>
      <c r="JGU30" s="209"/>
      <c r="JGV30" s="209"/>
      <c r="JGW30" s="209"/>
      <c r="JGX30" s="209"/>
      <c r="JGY30" s="209"/>
      <c r="JGZ30" s="209"/>
      <c r="JHA30" s="209"/>
      <c r="JHB30" s="209"/>
      <c r="JHC30" s="209"/>
      <c r="JHD30" s="209"/>
      <c r="JHE30" s="209"/>
      <c r="JHF30" s="209"/>
      <c r="JHG30" s="209"/>
      <c r="JHH30" s="209"/>
      <c r="JHI30" s="209"/>
      <c r="JHJ30" s="209"/>
      <c r="JHK30" s="209"/>
      <c r="JHL30" s="209"/>
      <c r="JHM30" s="209"/>
      <c r="JHN30" s="209"/>
      <c r="JHO30" s="209"/>
      <c r="JHP30" s="209"/>
      <c r="JHQ30" s="209"/>
      <c r="JHR30" s="209"/>
      <c r="JHS30" s="209"/>
      <c r="JHT30" s="209"/>
      <c r="JHU30" s="209"/>
      <c r="JHV30" s="209"/>
      <c r="JHW30" s="209"/>
      <c r="JHX30" s="209"/>
      <c r="JHY30" s="209"/>
      <c r="JHZ30" s="209"/>
      <c r="JIA30" s="209"/>
      <c r="JIB30" s="209"/>
      <c r="JIC30" s="209"/>
      <c r="JID30" s="209"/>
      <c r="JIE30" s="209"/>
      <c r="JIF30" s="209"/>
      <c r="JIG30" s="209"/>
      <c r="JIH30" s="209"/>
      <c r="JII30" s="209"/>
      <c r="JIJ30" s="209"/>
      <c r="JIK30" s="209"/>
      <c r="JIL30" s="209"/>
      <c r="JIM30" s="209"/>
      <c r="JIN30" s="209"/>
      <c r="JIO30" s="209"/>
      <c r="JIP30" s="209"/>
      <c r="JIQ30" s="209"/>
      <c r="JIR30" s="209"/>
      <c r="JIS30" s="209"/>
      <c r="JIT30" s="209"/>
      <c r="JIU30" s="209"/>
      <c r="JIV30" s="209"/>
      <c r="JIW30" s="209"/>
      <c r="JIX30" s="209"/>
      <c r="JIY30" s="209"/>
      <c r="JIZ30" s="209"/>
      <c r="JJA30" s="209"/>
      <c r="JJB30" s="209"/>
      <c r="JJC30" s="209"/>
      <c r="JJD30" s="209"/>
      <c r="JJE30" s="209"/>
      <c r="JJF30" s="209"/>
      <c r="JJG30" s="209"/>
      <c r="JJH30" s="209"/>
      <c r="JJI30" s="209"/>
      <c r="JJJ30" s="209"/>
      <c r="JJK30" s="209"/>
      <c r="JJL30" s="209"/>
      <c r="JJM30" s="209"/>
      <c r="JJN30" s="209"/>
      <c r="JJO30" s="209"/>
      <c r="JJP30" s="209"/>
      <c r="JJQ30" s="209"/>
      <c r="JJR30" s="209"/>
      <c r="JJS30" s="209"/>
      <c r="JJT30" s="209"/>
      <c r="JJU30" s="209"/>
      <c r="JJV30" s="209"/>
      <c r="JJW30" s="209"/>
      <c r="JJX30" s="209"/>
      <c r="JJY30" s="209"/>
      <c r="JJZ30" s="209"/>
      <c r="JKA30" s="209"/>
      <c r="JKB30" s="209"/>
      <c r="JKC30" s="209"/>
      <c r="JKD30" s="209"/>
      <c r="JKE30" s="209"/>
      <c r="JKF30" s="209"/>
      <c r="JKG30" s="209"/>
      <c r="JKH30" s="209"/>
      <c r="JKI30" s="209"/>
      <c r="JKJ30" s="209"/>
      <c r="JKK30" s="209"/>
      <c r="JKL30" s="209"/>
      <c r="JKM30" s="209"/>
      <c r="JKN30" s="209"/>
      <c r="JKO30" s="209"/>
      <c r="JKP30" s="209"/>
      <c r="JKQ30" s="209"/>
      <c r="JKR30" s="209"/>
      <c r="JKS30" s="209"/>
      <c r="JKT30" s="209"/>
      <c r="JKU30" s="209"/>
      <c r="JKV30" s="209"/>
      <c r="JKW30" s="209"/>
      <c r="JKX30" s="209"/>
      <c r="JKY30" s="209"/>
      <c r="JKZ30" s="209"/>
      <c r="JLA30" s="209"/>
      <c r="JLB30" s="209"/>
      <c r="JLC30" s="209"/>
      <c r="JLD30" s="209"/>
      <c r="JLE30" s="209"/>
      <c r="JLF30" s="209"/>
      <c r="JLG30" s="209"/>
      <c r="JLH30" s="209"/>
      <c r="JLI30" s="209"/>
      <c r="JLJ30" s="209"/>
      <c r="JLK30" s="209"/>
      <c r="JLL30" s="209"/>
      <c r="JLM30" s="209"/>
      <c r="JLN30" s="209"/>
      <c r="JLO30" s="209"/>
      <c r="JLP30" s="209"/>
      <c r="JLQ30" s="209"/>
      <c r="JLR30" s="209"/>
      <c r="JLS30" s="209"/>
      <c r="JLT30" s="209"/>
      <c r="JLU30" s="209"/>
      <c r="JLV30" s="209"/>
      <c r="JLW30" s="209"/>
      <c r="JLX30" s="209"/>
      <c r="JLY30" s="209"/>
      <c r="JLZ30" s="209"/>
      <c r="JMA30" s="209"/>
      <c r="JMB30" s="209"/>
      <c r="JMC30" s="209"/>
      <c r="JMD30" s="209"/>
      <c r="JME30" s="209"/>
      <c r="JMF30" s="209"/>
      <c r="JMG30" s="209"/>
      <c r="JMH30" s="209"/>
      <c r="JMI30" s="209"/>
      <c r="JMJ30" s="209"/>
      <c r="JMK30" s="209"/>
      <c r="JML30" s="209"/>
      <c r="JMM30" s="209"/>
      <c r="JMN30" s="209"/>
      <c r="JMO30" s="209"/>
      <c r="JMP30" s="209"/>
      <c r="JMQ30" s="209"/>
      <c r="JMR30" s="209"/>
      <c r="JMS30" s="209"/>
      <c r="JMT30" s="209"/>
      <c r="JMU30" s="209"/>
      <c r="JMV30" s="209"/>
      <c r="JMW30" s="209"/>
      <c r="JMX30" s="209"/>
      <c r="JMY30" s="209"/>
      <c r="JMZ30" s="209"/>
      <c r="JNA30" s="209"/>
      <c r="JNB30" s="209"/>
      <c r="JNC30" s="209"/>
      <c r="JND30" s="209"/>
      <c r="JNE30" s="209"/>
      <c r="JNF30" s="209"/>
      <c r="JNG30" s="209"/>
      <c r="JNH30" s="209"/>
      <c r="JNI30" s="209"/>
      <c r="JNJ30" s="209"/>
      <c r="JNK30" s="209"/>
      <c r="JNL30" s="209"/>
      <c r="JNM30" s="209"/>
      <c r="JNN30" s="209"/>
      <c r="JNO30" s="209"/>
      <c r="JNP30" s="209"/>
      <c r="JNQ30" s="209"/>
      <c r="JNR30" s="209"/>
      <c r="JNS30" s="209"/>
      <c r="JNT30" s="209"/>
      <c r="JNU30" s="209"/>
      <c r="JNV30" s="209"/>
      <c r="JNW30" s="209"/>
      <c r="JNX30" s="209"/>
      <c r="JNY30" s="209"/>
      <c r="JNZ30" s="209"/>
      <c r="JOA30" s="209"/>
      <c r="JOB30" s="209"/>
      <c r="JOC30" s="209"/>
      <c r="JOD30" s="209"/>
      <c r="JOE30" s="209"/>
      <c r="JOF30" s="209"/>
      <c r="JOG30" s="209"/>
      <c r="JOH30" s="209"/>
      <c r="JOI30" s="209"/>
      <c r="JOJ30" s="209"/>
      <c r="JOK30" s="209"/>
      <c r="JOL30" s="209"/>
      <c r="JOM30" s="209"/>
      <c r="JON30" s="209"/>
      <c r="JOO30" s="209"/>
      <c r="JOP30" s="209"/>
      <c r="JOQ30" s="209"/>
      <c r="JOR30" s="209"/>
      <c r="JOS30" s="209"/>
      <c r="JOT30" s="209"/>
      <c r="JOU30" s="209"/>
      <c r="JOV30" s="209"/>
      <c r="JOW30" s="209"/>
      <c r="JOX30" s="209"/>
      <c r="JOY30" s="209"/>
      <c r="JOZ30" s="209"/>
      <c r="JPA30" s="209"/>
      <c r="JPB30" s="209"/>
      <c r="JPC30" s="209"/>
      <c r="JPD30" s="209"/>
      <c r="JPE30" s="209"/>
      <c r="JPF30" s="209"/>
      <c r="JPG30" s="209"/>
      <c r="JPH30" s="209"/>
      <c r="JPI30" s="209"/>
      <c r="JPJ30" s="209"/>
      <c r="JPK30" s="209"/>
      <c r="JPL30" s="209"/>
      <c r="JPM30" s="209"/>
      <c r="JPN30" s="209"/>
      <c r="JPO30" s="209"/>
      <c r="JPP30" s="209"/>
      <c r="JPQ30" s="209"/>
      <c r="JPR30" s="209"/>
      <c r="JPS30" s="209"/>
      <c r="JPT30" s="209"/>
      <c r="JPU30" s="209"/>
      <c r="JPV30" s="209"/>
      <c r="JPW30" s="209"/>
      <c r="JPX30" s="209"/>
      <c r="JPY30" s="209"/>
      <c r="JPZ30" s="209"/>
      <c r="JQA30" s="209"/>
      <c r="JQB30" s="209"/>
      <c r="JQC30" s="209"/>
      <c r="JQD30" s="209"/>
      <c r="JQE30" s="209"/>
      <c r="JQF30" s="209"/>
      <c r="JQG30" s="209"/>
      <c r="JQH30" s="209"/>
      <c r="JQI30" s="209"/>
      <c r="JQJ30" s="209"/>
      <c r="JQK30" s="209"/>
      <c r="JQL30" s="209"/>
      <c r="JQM30" s="209"/>
      <c r="JQN30" s="209"/>
      <c r="JQO30" s="209"/>
      <c r="JQP30" s="209"/>
      <c r="JQQ30" s="209"/>
      <c r="JQR30" s="209"/>
      <c r="JQS30" s="209"/>
      <c r="JQT30" s="209"/>
      <c r="JQU30" s="209"/>
      <c r="JQV30" s="209"/>
      <c r="JQW30" s="209"/>
      <c r="JQX30" s="209"/>
      <c r="JQY30" s="209"/>
      <c r="JQZ30" s="209"/>
      <c r="JRA30" s="209"/>
      <c r="JRB30" s="209"/>
      <c r="JRC30" s="209"/>
      <c r="JRD30" s="209"/>
      <c r="JRE30" s="209"/>
      <c r="JRF30" s="209"/>
      <c r="JRG30" s="209"/>
      <c r="JRH30" s="209"/>
      <c r="JRI30" s="209"/>
      <c r="JRJ30" s="209"/>
      <c r="JRK30" s="209"/>
      <c r="JRL30" s="209"/>
      <c r="JRM30" s="209"/>
      <c r="JRN30" s="209"/>
      <c r="JRO30" s="209"/>
      <c r="JRP30" s="209"/>
      <c r="JRQ30" s="209"/>
      <c r="JRR30" s="209"/>
      <c r="JRS30" s="209"/>
      <c r="JRT30" s="209"/>
      <c r="JRU30" s="209"/>
      <c r="JRV30" s="209"/>
      <c r="JRW30" s="209"/>
      <c r="JRX30" s="209"/>
      <c r="JRY30" s="209"/>
      <c r="JRZ30" s="209"/>
      <c r="JSA30" s="209"/>
      <c r="JSB30" s="209"/>
      <c r="JSC30" s="209"/>
      <c r="JSD30" s="209"/>
      <c r="JSE30" s="209"/>
      <c r="JSF30" s="209"/>
      <c r="JSG30" s="209"/>
      <c r="JSH30" s="209"/>
      <c r="JSI30" s="209"/>
      <c r="JSJ30" s="209"/>
      <c r="JSK30" s="209"/>
      <c r="JSL30" s="209"/>
      <c r="JSM30" s="209"/>
      <c r="JSN30" s="209"/>
      <c r="JSO30" s="209"/>
      <c r="JSP30" s="209"/>
      <c r="JSQ30" s="209"/>
      <c r="JSR30" s="209"/>
      <c r="JSS30" s="209"/>
      <c r="JST30" s="209"/>
      <c r="JSU30" s="209"/>
      <c r="JSV30" s="209"/>
      <c r="JSW30" s="209"/>
      <c r="JSX30" s="209"/>
      <c r="JSY30" s="209"/>
      <c r="JSZ30" s="209"/>
      <c r="JTA30" s="209"/>
      <c r="JTB30" s="209"/>
      <c r="JTC30" s="209"/>
      <c r="JTD30" s="209"/>
      <c r="JTE30" s="209"/>
      <c r="JTF30" s="209"/>
      <c r="JTG30" s="209"/>
      <c r="JTH30" s="209"/>
      <c r="JTI30" s="209"/>
      <c r="JTJ30" s="209"/>
      <c r="JTK30" s="209"/>
      <c r="JTL30" s="209"/>
      <c r="JTM30" s="209"/>
      <c r="JTN30" s="209"/>
      <c r="JTO30" s="209"/>
      <c r="JTP30" s="209"/>
      <c r="JTQ30" s="209"/>
      <c r="JTR30" s="209"/>
      <c r="JTS30" s="209"/>
      <c r="JTT30" s="209"/>
      <c r="JTU30" s="209"/>
      <c r="JTV30" s="209"/>
      <c r="JTW30" s="209"/>
      <c r="JTX30" s="209"/>
      <c r="JTY30" s="209"/>
      <c r="JTZ30" s="209"/>
      <c r="JUA30" s="209"/>
      <c r="JUB30" s="209"/>
      <c r="JUC30" s="209"/>
      <c r="JUD30" s="209"/>
      <c r="JUE30" s="209"/>
      <c r="JUF30" s="209"/>
      <c r="JUG30" s="209"/>
      <c r="JUH30" s="209"/>
      <c r="JUI30" s="209"/>
      <c r="JUJ30" s="209"/>
      <c r="JUK30" s="209"/>
      <c r="JUL30" s="209"/>
      <c r="JUM30" s="209"/>
      <c r="JUN30" s="209"/>
      <c r="JUO30" s="209"/>
      <c r="JUP30" s="209"/>
      <c r="JUQ30" s="209"/>
      <c r="JUR30" s="209"/>
      <c r="JUS30" s="209"/>
      <c r="JUT30" s="209"/>
      <c r="JUU30" s="209"/>
      <c r="JUV30" s="209"/>
      <c r="JUW30" s="209"/>
      <c r="JUX30" s="209"/>
      <c r="JUY30" s="209"/>
      <c r="JUZ30" s="209"/>
      <c r="JVA30" s="209"/>
      <c r="JVB30" s="209"/>
      <c r="JVC30" s="209"/>
      <c r="JVD30" s="209"/>
      <c r="JVE30" s="209"/>
      <c r="JVF30" s="209"/>
      <c r="JVG30" s="209"/>
      <c r="JVH30" s="209"/>
      <c r="JVI30" s="209"/>
      <c r="JVJ30" s="209"/>
      <c r="JVK30" s="209"/>
      <c r="JVL30" s="209"/>
      <c r="JVM30" s="209"/>
      <c r="JVN30" s="209"/>
      <c r="JVO30" s="209"/>
      <c r="JVP30" s="209"/>
      <c r="JVQ30" s="209"/>
      <c r="JVR30" s="209"/>
      <c r="JVS30" s="209"/>
      <c r="JVT30" s="209"/>
      <c r="JVU30" s="209"/>
      <c r="JVV30" s="209"/>
      <c r="JVW30" s="209"/>
      <c r="JVX30" s="209"/>
      <c r="JVY30" s="209"/>
      <c r="JVZ30" s="209"/>
      <c r="JWA30" s="209"/>
      <c r="JWB30" s="209"/>
      <c r="JWC30" s="209"/>
      <c r="JWD30" s="209"/>
      <c r="JWE30" s="209"/>
      <c r="JWF30" s="209"/>
      <c r="JWG30" s="209"/>
      <c r="JWH30" s="209"/>
      <c r="JWI30" s="209"/>
      <c r="JWJ30" s="209"/>
      <c r="JWK30" s="209"/>
      <c r="JWL30" s="209"/>
      <c r="JWM30" s="209"/>
      <c r="JWN30" s="209"/>
      <c r="JWO30" s="209"/>
      <c r="JWP30" s="209"/>
      <c r="JWQ30" s="209"/>
      <c r="JWR30" s="209"/>
      <c r="JWS30" s="209"/>
      <c r="JWT30" s="209"/>
      <c r="JWU30" s="209"/>
      <c r="JWV30" s="209"/>
      <c r="JWW30" s="209"/>
      <c r="JWX30" s="209"/>
      <c r="JWY30" s="209"/>
      <c r="JWZ30" s="209"/>
      <c r="JXA30" s="209"/>
      <c r="JXB30" s="209"/>
      <c r="JXC30" s="209"/>
      <c r="JXD30" s="209"/>
      <c r="JXE30" s="209"/>
      <c r="JXF30" s="209"/>
      <c r="JXG30" s="209"/>
      <c r="JXH30" s="209"/>
      <c r="JXI30" s="209"/>
      <c r="JXJ30" s="209"/>
      <c r="JXK30" s="209"/>
      <c r="JXL30" s="209"/>
      <c r="JXM30" s="209"/>
      <c r="JXN30" s="209"/>
      <c r="JXO30" s="209"/>
      <c r="JXP30" s="209"/>
      <c r="JXQ30" s="209"/>
      <c r="JXR30" s="209"/>
      <c r="JXS30" s="209"/>
      <c r="JXT30" s="209"/>
      <c r="JXU30" s="209"/>
      <c r="JXV30" s="209"/>
      <c r="JXW30" s="209"/>
      <c r="JXX30" s="209"/>
      <c r="JXY30" s="209"/>
      <c r="JXZ30" s="209"/>
      <c r="JYA30" s="209"/>
      <c r="JYB30" s="209"/>
      <c r="JYC30" s="209"/>
      <c r="JYD30" s="209"/>
      <c r="JYE30" s="209"/>
      <c r="JYF30" s="209"/>
      <c r="JYG30" s="209"/>
      <c r="JYH30" s="209"/>
      <c r="JYI30" s="209"/>
      <c r="JYJ30" s="209"/>
      <c r="JYK30" s="209"/>
      <c r="JYL30" s="209"/>
      <c r="JYM30" s="209"/>
      <c r="JYN30" s="209"/>
      <c r="JYO30" s="209"/>
      <c r="JYP30" s="209"/>
      <c r="JYQ30" s="209"/>
      <c r="JYR30" s="209"/>
      <c r="JYS30" s="209"/>
      <c r="JYT30" s="209"/>
      <c r="JYU30" s="209"/>
      <c r="JYV30" s="209"/>
      <c r="JYW30" s="209"/>
      <c r="JYX30" s="209"/>
      <c r="JYY30" s="209"/>
      <c r="JYZ30" s="209"/>
      <c r="JZA30" s="209"/>
      <c r="JZB30" s="209"/>
      <c r="JZC30" s="209"/>
      <c r="JZD30" s="209"/>
      <c r="JZE30" s="209"/>
      <c r="JZF30" s="209"/>
      <c r="JZG30" s="209"/>
      <c r="JZH30" s="209"/>
      <c r="JZI30" s="209"/>
      <c r="JZJ30" s="209"/>
      <c r="JZK30" s="209"/>
      <c r="JZL30" s="209"/>
      <c r="JZM30" s="209"/>
      <c r="JZN30" s="209"/>
      <c r="JZO30" s="209"/>
      <c r="JZP30" s="209"/>
      <c r="JZQ30" s="209"/>
      <c r="JZR30" s="209"/>
      <c r="JZS30" s="209"/>
      <c r="JZT30" s="209"/>
      <c r="JZU30" s="209"/>
      <c r="JZV30" s="209"/>
      <c r="JZW30" s="209"/>
      <c r="JZX30" s="209"/>
      <c r="JZY30" s="209"/>
      <c r="JZZ30" s="209"/>
      <c r="KAA30" s="209"/>
      <c r="KAB30" s="209"/>
      <c r="KAC30" s="209"/>
      <c r="KAD30" s="209"/>
      <c r="KAE30" s="209"/>
      <c r="KAF30" s="209"/>
      <c r="KAG30" s="209"/>
      <c r="KAH30" s="209"/>
      <c r="KAI30" s="209"/>
      <c r="KAJ30" s="209"/>
      <c r="KAK30" s="209"/>
      <c r="KAL30" s="209"/>
      <c r="KAM30" s="209"/>
      <c r="KAN30" s="209"/>
      <c r="KAO30" s="209"/>
      <c r="KAP30" s="209"/>
      <c r="KAQ30" s="209"/>
      <c r="KAR30" s="209"/>
      <c r="KAS30" s="209"/>
      <c r="KAT30" s="209"/>
      <c r="KAU30" s="209"/>
      <c r="KAV30" s="209"/>
      <c r="KAW30" s="209"/>
      <c r="KAX30" s="209"/>
      <c r="KAY30" s="209"/>
      <c r="KAZ30" s="209"/>
      <c r="KBA30" s="209"/>
      <c r="KBB30" s="209"/>
      <c r="KBC30" s="209"/>
      <c r="KBD30" s="209"/>
      <c r="KBE30" s="209"/>
      <c r="KBF30" s="209"/>
      <c r="KBG30" s="209"/>
      <c r="KBH30" s="209"/>
      <c r="KBI30" s="209"/>
      <c r="KBJ30" s="209"/>
      <c r="KBK30" s="209"/>
      <c r="KBL30" s="209"/>
      <c r="KBM30" s="209"/>
      <c r="KBN30" s="209"/>
      <c r="KBO30" s="209"/>
      <c r="KBP30" s="209"/>
      <c r="KBQ30" s="209"/>
      <c r="KBR30" s="209"/>
      <c r="KBS30" s="209"/>
      <c r="KBT30" s="209"/>
      <c r="KBU30" s="209"/>
      <c r="KBV30" s="209"/>
      <c r="KBW30" s="209"/>
      <c r="KBX30" s="209"/>
      <c r="KBY30" s="209"/>
      <c r="KBZ30" s="209"/>
      <c r="KCA30" s="209"/>
      <c r="KCB30" s="209"/>
      <c r="KCC30" s="209"/>
      <c r="KCD30" s="209"/>
      <c r="KCE30" s="209"/>
      <c r="KCF30" s="209"/>
      <c r="KCG30" s="209"/>
      <c r="KCH30" s="209"/>
      <c r="KCI30" s="209"/>
      <c r="KCJ30" s="209"/>
      <c r="KCK30" s="209"/>
      <c r="KCL30" s="209"/>
      <c r="KCM30" s="209"/>
      <c r="KCN30" s="209"/>
      <c r="KCO30" s="209"/>
      <c r="KCP30" s="209"/>
      <c r="KCQ30" s="209"/>
      <c r="KCR30" s="209"/>
      <c r="KCS30" s="209"/>
      <c r="KCT30" s="209"/>
      <c r="KCU30" s="209"/>
      <c r="KCV30" s="209"/>
      <c r="KCW30" s="209"/>
      <c r="KCX30" s="209"/>
      <c r="KCY30" s="209"/>
      <c r="KCZ30" s="209"/>
      <c r="KDA30" s="209"/>
      <c r="KDB30" s="209"/>
      <c r="KDC30" s="209"/>
      <c r="KDD30" s="209"/>
      <c r="KDE30" s="209"/>
      <c r="KDF30" s="209"/>
      <c r="KDG30" s="209"/>
      <c r="KDH30" s="209"/>
      <c r="KDI30" s="209"/>
      <c r="KDJ30" s="209"/>
      <c r="KDK30" s="209"/>
      <c r="KDL30" s="209"/>
      <c r="KDM30" s="209"/>
      <c r="KDN30" s="209"/>
      <c r="KDO30" s="209"/>
      <c r="KDP30" s="209"/>
      <c r="KDQ30" s="209"/>
      <c r="KDR30" s="209"/>
      <c r="KDS30" s="209"/>
      <c r="KDT30" s="209"/>
      <c r="KDU30" s="209"/>
      <c r="KDV30" s="209"/>
      <c r="KDW30" s="209"/>
      <c r="KDX30" s="209"/>
      <c r="KDY30" s="209"/>
      <c r="KDZ30" s="209"/>
      <c r="KEA30" s="209"/>
      <c r="KEB30" s="209"/>
      <c r="KEC30" s="209"/>
      <c r="KED30" s="209"/>
      <c r="KEE30" s="209"/>
      <c r="KEF30" s="209"/>
      <c r="KEG30" s="209"/>
      <c r="KEH30" s="209"/>
      <c r="KEI30" s="209"/>
      <c r="KEJ30" s="209"/>
      <c r="KEK30" s="209"/>
      <c r="KEL30" s="209"/>
      <c r="KEM30" s="209"/>
      <c r="KEN30" s="209"/>
      <c r="KEO30" s="209"/>
      <c r="KEP30" s="209"/>
      <c r="KEQ30" s="209"/>
      <c r="KER30" s="209"/>
      <c r="KES30" s="209"/>
      <c r="KET30" s="209"/>
      <c r="KEU30" s="209"/>
      <c r="KEV30" s="209"/>
      <c r="KEW30" s="209"/>
      <c r="KEX30" s="209"/>
      <c r="KEY30" s="209"/>
      <c r="KEZ30" s="209"/>
      <c r="KFA30" s="209"/>
      <c r="KFB30" s="209"/>
      <c r="KFC30" s="209"/>
      <c r="KFD30" s="209"/>
      <c r="KFE30" s="209"/>
      <c r="KFF30" s="209"/>
      <c r="KFG30" s="209"/>
      <c r="KFH30" s="209"/>
      <c r="KFI30" s="209"/>
      <c r="KFJ30" s="209"/>
      <c r="KFK30" s="209"/>
      <c r="KFL30" s="209"/>
      <c r="KFM30" s="209"/>
      <c r="KFN30" s="209"/>
      <c r="KFO30" s="209"/>
      <c r="KFP30" s="209"/>
      <c r="KFQ30" s="209"/>
      <c r="KFR30" s="209"/>
      <c r="KFS30" s="209"/>
      <c r="KFT30" s="209"/>
      <c r="KFU30" s="209"/>
      <c r="KFV30" s="209"/>
      <c r="KFW30" s="209"/>
      <c r="KFX30" s="209"/>
      <c r="KFY30" s="209"/>
      <c r="KFZ30" s="209"/>
      <c r="KGA30" s="209"/>
      <c r="KGB30" s="209"/>
      <c r="KGC30" s="209"/>
      <c r="KGD30" s="209"/>
      <c r="KGE30" s="209"/>
      <c r="KGF30" s="209"/>
      <c r="KGG30" s="209"/>
      <c r="KGH30" s="209"/>
      <c r="KGI30" s="209"/>
      <c r="KGJ30" s="209"/>
      <c r="KGK30" s="209"/>
      <c r="KGL30" s="209"/>
      <c r="KGM30" s="209"/>
      <c r="KGN30" s="209"/>
      <c r="KGO30" s="209"/>
      <c r="KGP30" s="209"/>
      <c r="KGQ30" s="209"/>
      <c r="KGR30" s="209"/>
      <c r="KGS30" s="209"/>
      <c r="KGT30" s="209"/>
      <c r="KGU30" s="209"/>
      <c r="KGV30" s="209"/>
      <c r="KGW30" s="209"/>
      <c r="KGX30" s="209"/>
      <c r="KGY30" s="209"/>
      <c r="KGZ30" s="209"/>
      <c r="KHA30" s="209"/>
      <c r="KHB30" s="209"/>
      <c r="KHC30" s="209"/>
      <c r="KHD30" s="209"/>
      <c r="KHE30" s="209"/>
      <c r="KHF30" s="209"/>
      <c r="KHG30" s="209"/>
      <c r="KHH30" s="209"/>
      <c r="KHI30" s="209"/>
      <c r="KHJ30" s="209"/>
      <c r="KHK30" s="209"/>
      <c r="KHL30" s="209"/>
      <c r="KHM30" s="209"/>
      <c r="KHN30" s="209"/>
      <c r="KHO30" s="209"/>
      <c r="KHP30" s="209"/>
      <c r="KHQ30" s="209"/>
      <c r="KHR30" s="209"/>
      <c r="KHS30" s="209"/>
      <c r="KHT30" s="209"/>
      <c r="KHU30" s="209"/>
      <c r="KHV30" s="209"/>
      <c r="KHW30" s="209"/>
      <c r="KHX30" s="209"/>
      <c r="KHY30" s="209"/>
      <c r="KHZ30" s="209"/>
      <c r="KIA30" s="209"/>
      <c r="KIB30" s="209"/>
      <c r="KIC30" s="209"/>
      <c r="KID30" s="209"/>
      <c r="KIE30" s="209"/>
      <c r="KIF30" s="209"/>
      <c r="KIG30" s="209"/>
      <c r="KIH30" s="209"/>
      <c r="KII30" s="209"/>
      <c r="KIJ30" s="209"/>
      <c r="KIK30" s="209"/>
      <c r="KIL30" s="209"/>
      <c r="KIM30" s="209"/>
      <c r="KIN30" s="209"/>
      <c r="KIO30" s="209"/>
      <c r="KIP30" s="209"/>
      <c r="KIQ30" s="209"/>
      <c r="KIR30" s="209"/>
      <c r="KIS30" s="209"/>
      <c r="KIT30" s="209"/>
      <c r="KIU30" s="209"/>
      <c r="KIV30" s="209"/>
      <c r="KIW30" s="209"/>
      <c r="KIX30" s="209"/>
      <c r="KIY30" s="209"/>
      <c r="KIZ30" s="209"/>
      <c r="KJA30" s="209"/>
      <c r="KJB30" s="209"/>
      <c r="KJC30" s="209"/>
      <c r="KJD30" s="209"/>
      <c r="KJE30" s="209"/>
      <c r="KJF30" s="209"/>
      <c r="KJG30" s="209"/>
      <c r="KJH30" s="209"/>
      <c r="KJI30" s="209"/>
      <c r="KJJ30" s="209"/>
      <c r="KJK30" s="209"/>
      <c r="KJL30" s="209"/>
      <c r="KJM30" s="209"/>
      <c r="KJN30" s="209"/>
      <c r="KJO30" s="209"/>
      <c r="KJP30" s="209"/>
      <c r="KJQ30" s="209"/>
      <c r="KJR30" s="209"/>
      <c r="KJS30" s="209"/>
      <c r="KJT30" s="209"/>
      <c r="KJU30" s="209"/>
      <c r="KJV30" s="209"/>
      <c r="KJW30" s="209"/>
      <c r="KJX30" s="209"/>
      <c r="KJY30" s="209"/>
      <c r="KJZ30" s="209"/>
      <c r="KKA30" s="209"/>
      <c r="KKB30" s="209"/>
      <c r="KKC30" s="209"/>
      <c r="KKD30" s="209"/>
      <c r="KKE30" s="209"/>
      <c r="KKF30" s="209"/>
      <c r="KKG30" s="209"/>
      <c r="KKH30" s="209"/>
      <c r="KKI30" s="209"/>
      <c r="KKJ30" s="209"/>
      <c r="KKK30" s="209"/>
      <c r="KKL30" s="209"/>
      <c r="KKM30" s="209"/>
      <c r="KKN30" s="209"/>
      <c r="KKO30" s="209"/>
      <c r="KKP30" s="209"/>
      <c r="KKQ30" s="209"/>
      <c r="KKR30" s="209"/>
      <c r="KKS30" s="209"/>
      <c r="KKT30" s="209"/>
      <c r="KKU30" s="209"/>
      <c r="KKV30" s="209"/>
      <c r="KKW30" s="209"/>
      <c r="KKX30" s="209"/>
      <c r="KKY30" s="209"/>
      <c r="KKZ30" s="209"/>
      <c r="KLA30" s="209"/>
      <c r="KLB30" s="209"/>
      <c r="KLC30" s="209"/>
      <c r="KLD30" s="209"/>
      <c r="KLE30" s="209"/>
      <c r="KLF30" s="209"/>
      <c r="KLG30" s="209"/>
      <c r="KLH30" s="209"/>
      <c r="KLI30" s="209"/>
      <c r="KLJ30" s="209"/>
      <c r="KLK30" s="209"/>
      <c r="KLL30" s="209"/>
      <c r="KLM30" s="209"/>
      <c r="KLN30" s="209"/>
      <c r="KLO30" s="209"/>
      <c r="KLP30" s="209"/>
      <c r="KLQ30" s="209"/>
      <c r="KLR30" s="209"/>
      <c r="KLS30" s="209"/>
      <c r="KLT30" s="209"/>
      <c r="KLU30" s="209"/>
      <c r="KLV30" s="209"/>
      <c r="KLW30" s="209"/>
      <c r="KLX30" s="209"/>
      <c r="KLY30" s="209"/>
      <c r="KLZ30" s="209"/>
      <c r="KMA30" s="209"/>
      <c r="KMB30" s="209"/>
      <c r="KMC30" s="209"/>
      <c r="KMD30" s="209"/>
      <c r="KME30" s="209"/>
      <c r="KMF30" s="209"/>
      <c r="KMG30" s="209"/>
      <c r="KMH30" s="209"/>
      <c r="KMI30" s="209"/>
      <c r="KMJ30" s="209"/>
      <c r="KMK30" s="209"/>
      <c r="KML30" s="209"/>
      <c r="KMM30" s="209"/>
      <c r="KMN30" s="209"/>
      <c r="KMO30" s="209"/>
      <c r="KMP30" s="209"/>
      <c r="KMQ30" s="209"/>
      <c r="KMR30" s="209"/>
      <c r="KMS30" s="209"/>
      <c r="KMT30" s="209"/>
      <c r="KMU30" s="209"/>
      <c r="KMV30" s="209"/>
      <c r="KMW30" s="209"/>
      <c r="KMX30" s="209"/>
      <c r="KMY30" s="209"/>
      <c r="KMZ30" s="209"/>
      <c r="KNA30" s="209"/>
      <c r="KNB30" s="209"/>
      <c r="KNC30" s="209"/>
      <c r="KND30" s="209"/>
      <c r="KNE30" s="209"/>
      <c r="KNF30" s="209"/>
      <c r="KNG30" s="209"/>
      <c r="KNH30" s="209"/>
      <c r="KNI30" s="209"/>
      <c r="KNJ30" s="209"/>
      <c r="KNK30" s="209"/>
      <c r="KNL30" s="209"/>
      <c r="KNM30" s="209"/>
      <c r="KNN30" s="209"/>
      <c r="KNO30" s="209"/>
      <c r="KNP30" s="209"/>
      <c r="KNQ30" s="209"/>
      <c r="KNR30" s="209"/>
      <c r="KNS30" s="209"/>
      <c r="KNT30" s="209"/>
      <c r="KNU30" s="209"/>
      <c r="KNV30" s="209"/>
      <c r="KNW30" s="209"/>
      <c r="KNX30" s="209"/>
      <c r="KNY30" s="209"/>
      <c r="KNZ30" s="209"/>
      <c r="KOA30" s="209"/>
      <c r="KOB30" s="209"/>
      <c r="KOC30" s="209"/>
      <c r="KOD30" s="209"/>
      <c r="KOE30" s="209"/>
      <c r="KOF30" s="209"/>
      <c r="KOG30" s="209"/>
      <c r="KOH30" s="209"/>
      <c r="KOI30" s="209"/>
      <c r="KOJ30" s="209"/>
      <c r="KOK30" s="209"/>
      <c r="KOL30" s="209"/>
      <c r="KOM30" s="209"/>
      <c r="KON30" s="209"/>
      <c r="KOO30" s="209"/>
      <c r="KOP30" s="209"/>
      <c r="KOQ30" s="209"/>
      <c r="KOR30" s="209"/>
      <c r="KOS30" s="209"/>
      <c r="KOT30" s="209"/>
      <c r="KOU30" s="209"/>
      <c r="KOV30" s="209"/>
      <c r="KOW30" s="209"/>
      <c r="KOX30" s="209"/>
      <c r="KOY30" s="209"/>
      <c r="KOZ30" s="209"/>
      <c r="KPA30" s="209"/>
      <c r="KPB30" s="209"/>
      <c r="KPC30" s="209"/>
      <c r="KPD30" s="209"/>
      <c r="KPE30" s="209"/>
      <c r="KPF30" s="209"/>
      <c r="KPG30" s="209"/>
      <c r="KPH30" s="209"/>
      <c r="KPI30" s="209"/>
      <c r="KPJ30" s="209"/>
      <c r="KPK30" s="209"/>
      <c r="KPL30" s="209"/>
      <c r="KPM30" s="209"/>
      <c r="KPN30" s="209"/>
      <c r="KPO30" s="209"/>
      <c r="KPP30" s="209"/>
      <c r="KPQ30" s="209"/>
      <c r="KPR30" s="209"/>
      <c r="KPS30" s="209"/>
      <c r="KPT30" s="209"/>
      <c r="KPU30" s="209"/>
      <c r="KPV30" s="209"/>
      <c r="KPW30" s="209"/>
      <c r="KPX30" s="209"/>
      <c r="KPY30" s="209"/>
      <c r="KPZ30" s="209"/>
      <c r="KQA30" s="209"/>
      <c r="KQB30" s="209"/>
      <c r="KQC30" s="209"/>
      <c r="KQD30" s="209"/>
      <c r="KQE30" s="209"/>
      <c r="KQF30" s="209"/>
      <c r="KQG30" s="209"/>
      <c r="KQH30" s="209"/>
      <c r="KQI30" s="209"/>
      <c r="KQJ30" s="209"/>
      <c r="KQK30" s="209"/>
      <c r="KQL30" s="209"/>
      <c r="KQM30" s="209"/>
      <c r="KQN30" s="209"/>
      <c r="KQO30" s="209"/>
      <c r="KQP30" s="209"/>
      <c r="KQQ30" s="209"/>
      <c r="KQR30" s="209"/>
      <c r="KQS30" s="209"/>
      <c r="KQT30" s="209"/>
      <c r="KQU30" s="209"/>
      <c r="KQV30" s="209"/>
      <c r="KQW30" s="209"/>
      <c r="KQX30" s="209"/>
      <c r="KQY30" s="209"/>
      <c r="KQZ30" s="209"/>
      <c r="KRA30" s="209"/>
      <c r="KRB30" s="209"/>
      <c r="KRC30" s="209"/>
      <c r="KRD30" s="209"/>
      <c r="KRE30" s="209"/>
      <c r="KRF30" s="209"/>
      <c r="KRG30" s="209"/>
      <c r="KRH30" s="209"/>
      <c r="KRI30" s="209"/>
      <c r="KRJ30" s="209"/>
      <c r="KRK30" s="209"/>
      <c r="KRL30" s="209"/>
      <c r="KRM30" s="209"/>
      <c r="KRN30" s="209"/>
      <c r="KRO30" s="209"/>
      <c r="KRP30" s="209"/>
      <c r="KRQ30" s="209"/>
      <c r="KRR30" s="209"/>
      <c r="KRS30" s="209"/>
      <c r="KRT30" s="209"/>
      <c r="KRU30" s="209"/>
      <c r="KRV30" s="209"/>
      <c r="KRW30" s="209"/>
      <c r="KRX30" s="209"/>
      <c r="KRY30" s="209"/>
      <c r="KRZ30" s="209"/>
      <c r="KSA30" s="209"/>
      <c r="KSB30" s="209"/>
      <c r="KSC30" s="209"/>
      <c r="KSD30" s="209"/>
      <c r="KSE30" s="209"/>
      <c r="KSF30" s="209"/>
      <c r="KSG30" s="209"/>
      <c r="KSH30" s="209"/>
      <c r="KSI30" s="209"/>
      <c r="KSJ30" s="209"/>
      <c r="KSK30" s="209"/>
      <c r="KSL30" s="209"/>
      <c r="KSM30" s="209"/>
      <c r="KSN30" s="209"/>
      <c r="KSO30" s="209"/>
      <c r="KSP30" s="209"/>
      <c r="KSQ30" s="209"/>
      <c r="KSR30" s="209"/>
      <c r="KSS30" s="209"/>
      <c r="KST30" s="209"/>
      <c r="KSU30" s="209"/>
      <c r="KSV30" s="209"/>
      <c r="KSW30" s="209"/>
      <c r="KSX30" s="209"/>
      <c r="KSY30" s="209"/>
      <c r="KSZ30" s="209"/>
      <c r="KTA30" s="209"/>
      <c r="KTB30" s="209"/>
      <c r="KTC30" s="209"/>
      <c r="KTD30" s="209"/>
      <c r="KTE30" s="209"/>
      <c r="KTF30" s="209"/>
      <c r="KTG30" s="209"/>
      <c r="KTH30" s="209"/>
      <c r="KTI30" s="209"/>
      <c r="KTJ30" s="209"/>
      <c r="KTK30" s="209"/>
      <c r="KTL30" s="209"/>
      <c r="KTM30" s="209"/>
      <c r="KTN30" s="209"/>
      <c r="KTO30" s="209"/>
      <c r="KTP30" s="209"/>
      <c r="KTQ30" s="209"/>
      <c r="KTR30" s="209"/>
      <c r="KTS30" s="209"/>
      <c r="KTT30" s="209"/>
      <c r="KTU30" s="209"/>
      <c r="KTV30" s="209"/>
      <c r="KTW30" s="209"/>
      <c r="KTX30" s="209"/>
      <c r="KTY30" s="209"/>
      <c r="KTZ30" s="209"/>
      <c r="KUA30" s="209"/>
      <c r="KUB30" s="209"/>
      <c r="KUC30" s="209"/>
      <c r="KUD30" s="209"/>
      <c r="KUE30" s="209"/>
      <c r="KUF30" s="209"/>
      <c r="KUG30" s="209"/>
      <c r="KUH30" s="209"/>
      <c r="KUI30" s="209"/>
      <c r="KUJ30" s="209"/>
      <c r="KUK30" s="209"/>
      <c r="KUL30" s="209"/>
      <c r="KUM30" s="209"/>
      <c r="KUN30" s="209"/>
      <c r="KUO30" s="209"/>
      <c r="KUP30" s="209"/>
      <c r="KUQ30" s="209"/>
      <c r="KUR30" s="209"/>
      <c r="KUS30" s="209"/>
      <c r="KUT30" s="209"/>
      <c r="KUU30" s="209"/>
      <c r="KUV30" s="209"/>
      <c r="KUW30" s="209"/>
      <c r="KUX30" s="209"/>
      <c r="KUY30" s="209"/>
      <c r="KUZ30" s="209"/>
      <c r="KVA30" s="209"/>
      <c r="KVB30" s="209"/>
      <c r="KVC30" s="209"/>
      <c r="KVD30" s="209"/>
      <c r="KVE30" s="209"/>
      <c r="KVF30" s="209"/>
      <c r="KVG30" s="209"/>
      <c r="KVH30" s="209"/>
      <c r="KVI30" s="209"/>
      <c r="KVJ30" s="209"/>
      <c r="KVK30" s="209"/>
      <c r="KVL30" s="209"/>
      <c r="KVM30" s="209"/>
      <c r="KVN30" s="209"/>
      <c r="KVO30" s="209"/>
      <c r="KVP30" s="209"/>
      <c r="KVQ30" s="209"/>
      <c r="KVR30" s="209"/>
      <c r="KVS30" s="209"/>
      <c r="KVT30" s="209"/>
      <c r="KVU30" s="209"/>
      <c r="KVV30" s="209"/>
      <c r="KVW30" s="209"/>
      <c r="KVX30" s="209"/>
      <c r="KVY30" s="209"/>
      <c r="KVZ30" s="209"/>
      <c r="KWA30" s="209"/>
      <c r="KWB30" s="209"/>
      <c r="KWC30" s="209"/>
      <c r="KWD30" s="209"/>
      <c r="KWE30" s="209"/>
      <c r="KWF30" s="209"/>
      <c r="KWG30" s="209"/>
      <c r="KWH30" s="209"/>
      <c r="KWI30" s="209"/>
      <c r="KWJ30" s="209"/>
      <c r="KWK30" s="209"/>
      <c r="KWL30" s="209"/>
      <c r="KWM30" s="209"/>
      <c r="KWN30" s="209"/>
      <c r="KWO30" s="209"/>
      <c r="KWP30" s="209"/>
      <c r="KWQ30" s="209"/>
      <c r="KWR30" s="209"/>
      <c r="KWS30" s="209"/>
      <c r="KWT30" s="209"/>
      <c r="KWU30" s="209"/>
      <c r="KWV30" s="209"/>
      <c r="KWW30" s="209"/>
      <c r="KWX30" s="209"/>
      <c r="KWY30" s="209"/>
      <c r="KWZ30" s="209"/>
      <c r="KXA30" s="209"/>
      <c r="KXB30" s="209"/>
      <c r="KXC30" s="209"/>
      <c r="KXD30" s="209"/>
      <c r="KXE30" s="209"/>
      <c r="KXF30" s="209"/>
      <c r="KXG30" s="209"/>
      <c r="KXH30" s="209"/>
      <c r="KXI30" s="209"/>
      <c r="KXJ30" s="209"/>
      <c r="KXK30" s="209"/>
      <c r="KXL30" s="209"/>
      <c r="KXM30" s="209"/>
      <c r="KXN30" s="209"/>
      <c r="KXO30" s="209"/>
      <c r="KXP30" s="209"/>
      <c r="KXQ30" s="209"/>
      <c r="KXR30" s="209"/>
      <c r="KXS30" s="209"/>
      <c r="KXT30" s="209"/>
      <c r="KXU30" s="209"/>
      <c r="KXV30" s="209"/>
      <c r="KXW30" s="209"/>
      <c r="KXX30" s="209"/>
      <c r="KXY30" s="209"/>
      <c r="KXZ30" s="209"/>
      <c r="KYA30" s="209"/>
      <c r="KYB30" s="209"/>
      <c r="KYC30" s="209"/>
      <c r="KYD30" s="209"/>
      <c r="KYE30" s="209"/>
      <c r="KYF30" s="209"/>
      <c r="KYG30" s="209"/>
      <c r="KYH30" s="209"/>
      <c r="KYI30" s="209"/>
      <c r="KYJ30" s="209"/>
      <c r="KYK30" s="209"/>
      <c r="KYL30" s="209"/>
      <c r="KYM30" s="209"/>
      <c r="KYN30" s="209"/>
      <c r="KYO30" s="209"/>
      <c r="KYP30" s="209"/>
      <c r="KYQ30" s="209"/>
      <c r="KYR30" s="209"/>
      <c r="KYS30" s="209"/>
      <c r="KYT30" s="209"/>
      <c r="KYU30" s="209"/>
      <c r="KYV30" s="209"/>
      <c r="KYW30" s="209"/>
      <c r="KYX30" s="209"/>
      <c r="KYY30" s="209"/>
      <c r="KYZ30" s="209"/>
      <c r="KZA30" s="209"/>
      <c r="KZB30" s="209"/>
      <c r="KZC30" s="209"/>
      <c r="KZD30" s="209"/>
      <c r="KZE30" s="209"/>
      <c r="KZF30" s="209"/>
      <c r="KZG30" s="209"/>
      <c r="KZH30" s="209"/>
      <c r="KZI30" s="209"/>
      <c r="KZJ30" s="209"/>
      <c r="KZK30" s="209"/>
      <c r="KZL30" s="209"/>
      <c r="KZM30" s="209"/>
      <c r="KZN30" s="209"/>
      <c r="KZO30" s="209"/>
      <c r="KZP30" s="209"/>
      <c r="KZQ30" s="209"/>
      <c r="KZR30" s="209"/>
      <c r="KZS30" s="209"/>
      <c r="KZT30" s="209"/>
      <c r="KZU30" s="209"/>
      <c r="KZV30" s="209"/>
      <c r="KZW30" s="209"/>
      <c r="KZX30" s="209"/>
      <c r="KZY30" s="209"/>
      <c r="KZZ30" s="209"/>
      <c r="LAA30" s="209"/>
      <c r="LAB30" s="209"/>
      <c r="LAC30" s="209"/>
      <c r="LAD30" s="209"/>
      <c r="LAE30" s="209"/>
      <c r="LAF30" s="209"/>
      <c r="LAG30" s="209"/>
      <c r="LAH30" s="209"/>
      <c r="LAI30" s="209"/>
      <c r="LAJ30" s="209"/>
      <c r="LAK30" s="209"/>
      <c r="LAL30" s="209"/>
      <c r="LAM30" s="209"/>
      <c r="LAN30" s="209"/>
      <c r="LAO30" s="209"/>
      <c r="LAP30" s="209"/>
      <c r="LAQ30" s="209"/>
      <c r="LAR30" s="209"/>
      <c r="LAS30" s="209"/>
      <c r="LAT30" s="209"/>
      <c r="LAU30" s="209"/>
      <c r="LAV30" s="209"/>
      <c r="LAW30" s="209"/>
      <c r="LAX30" s="209"/>
      <c r="LAY30" s="209"/>
      <c r="LAZ30" s="209"/>
      <c r="LBA30" s="209"/>
      <c r="LBB30" s="209"/>
      <c r="LBC30" s="209"/>
      <c r="LBD30" s="209"/>
      <c r="LBE30" s="209"/>
      <c r="LBF30" s="209"/>
      <c r="LBG30" s="209"/>
      <c r="LBH30" s="209"/>
      <c r="LBI30" s="209"/>
      <c r="LBJ30" s="209"/>
      <c r="LBK30" s="209"/>
      <c r="LBL30" s="209"/>
      <c r="LBM30" s="209"/>
      <c r="LBN30" s="209"/>
      <c r="LBO30" s="209"/>
      <c r="LBP30" s="209"/>
      <c r="LBQ30" s="209"/>
      <c r="LBR30" s="209"/>
      <c r="LBS30" s="209"/>
      <c r="LBT30" s="209"/>
      <c r="LBU30" s="209"/>
      <c r="LBV30" s="209"/>
      <c r="LBW30" s="209"/>
      <c r="LBX30" s="209"/>
      <c r="LBY30" s="209"/>
      <c r="LBZ30" s="209"/>
      <c r="LCA30" s="209"/>
      <c r="LCB30" s="209"/>
      <c r="LCC30" s="209"/>
      <c r="LCD30" s="209"/>
      <c r="LCE30" s="209"/>
      <c r="LCF30" s="209"/>
      <c r="LCG30" s="209"/>
      <c r="LCH30" s="209"/>
      <c r="LCI30" s="209"/>
      <c r="LCJ30" s="209"/>
      <c r="LCK30" s="209"/>
      <c r="LCL30" s="209"/>
      <c r="LCM30" s="209"/>
      <c r="LCN30" s="209"/>
      <c r="LCO30" s="209"/>
      <c r="LCP30" s="209"/>
      <c r="LCQ30" s="209"/>
      <c r="LCR30" s="209"/>
      <c r="LCS30" s="209"/>
      <c r="LCT30" s="209"/>
      <c r="LCU30" s="209"/>
      <c r="LCV30" s="209"/>
      <c r="LCW30" s="209"/>
      <c r="LCX30" s="209"/>
      <c r="LCY30" s="209"/>
      <c r="LCZ30" s="209"/>
      <c r="LDA30" s="209"/>
      <c r="LDB30" s="209"/>
      <c r="LDC30" s="209"/>
      <c r="LDD30" s="209"/>
      <c r="LDE30" s="209"/>
      <c r="LDF30" s="209"/>
      <c r="LDG30" s="209"/>
      <c r="LDH30" s="209"/>
      <c r="LDI30" s="209"/>
      <c r="LDJ30" s="209"/>
      <c r="LDK30" s="209"/>
      <c r="LDL30" s="209"/>
      <c r="LDM30" s="209"/>
      <c r="LDN30" s="209"/>
      <c r="LDO30" s="209"/>
      <c r="LDP30" s="209"/>
      <c r="LDQ30" s="209"/>
      <c r="LDR30" s="209"/>
      <c r="LDS30" s="209"/>
      <c r="LDT30" s="209"/>
      <c r="LDU30" s="209"/>
      <c r="LDV30" s="209"/>
      <c r="LDW30" s="209"/>
      <c r="LDX30" s="209"/>
      <c r="LDY30" s="209"/>
      <c r="LDZ30" s="209"/>
      <c r="LEA30" s="209"/>
      <c r="LEB30" s="209"/>
      <c r="LEC30" s="209"/>
      <c r="LED30" s="209"/>
      <c r="LEE30" s="209"/>
      <c r="LEF30" s="209"/>
      <c r="LEG30" s="209"/>
      <c r="LEH30" s="209"/>
      <c r="LEI30" s="209"/>
      <c r="LEJ30" s="209"/>
      <c r="LEK30" s="209"/>
      <c r="LEL30" s="209"/>
      <c r="LEM30" s="209"/>
      <c r="LEN30" s="209"/>
      <c r="LEO30" s="209"/>
      <c r="LEP30" s="209"/>
      <c r="LEQ30" s="209"/>
      <c r="LER30" s="209"/>
      <c r="LES30" s="209"/>
      <c r="LET30" s="209"/>
      <c r="LEU30" s="209"/>
      <c r="LEV30" s="209"/>
      <c r="LEW30" s="209"/>
      <c r="LEX30" s="209"/>
      <c r="LEY30" s="209"/>
      <c r="LEZ30" s="209"/>
      <c r="LFA30" s="209"/>
      <c r="LFB30" s="209"/>
      <c r="LFC30" s="209"/>
      <c r="LFD30" s="209"/>
      <c r="LFE30" s="209"/>
      <c r="LFF30" s="209"/>
      <c r="LFG30" s="209"/>
      <c r="LFH30" s="209"/>
      <c r="LFI30" s="209"/>
      <c r="LFJ30" s="209"/>
      <c r="LFK30" s="209"/>
      <c r="LFL30" s="209"/>
      <c r="LFM30" s="209"/>
      <c r="LFN30" s="209"/>
      <c r="LFO30" s="209"/>
      <c r="LFP30" s="209"/>
      <c r="LFQ30" s="209"/>
      <c r="LFR30" s="209"/>
      <c r="LFS30" s="209"/>
      <c r="LFT30" s="209"/>
      <c r="LFU30" s="209"/>
      <c r="LFV30" s="209"/>
      <c r="LFW30" s="209"/>
      <c r="LFX30" s="209"/>
      <c r="LFY30" s="209"/>
      <c r="LFZ30" s="209"/>
      <c r="LGA30" s="209"/>
      <c r="LGB30" s="209"/>
      <c r="LGC30" s="209"/>
      <c r="LGD30" s="209"/>
      <c r="LGE30" s="209"/>
      <c r="LGF30" s="209"/>
      <c r="LGG30" s="209"/>
      <c r="LGH30" s="209"/>
      <c r="LGI30" s="209"/>
      <c r="LGJ30" s="209"/>
      <c r="LGK30" s="209"/>
      <c r="LGL30" s="209"/>
      <c r="LGM30" s="209"/>
      <c r="LGN30" s="209"/>
      <c r="LGO30" s="209"/>
      <c r="LGP30" s="209"/>
      <c r="LGQ30" s="209"/>
      <c r="LGR30" s="209"/>
      <c r="LGS30" s="209"/>
      <c r="LGT30" s="209"/>
      <c r="LGU30" s="209"/>
      <c r="LGV30" s="209"/>
      <c r="LGW30" s="209"/>
      <c r="LGX30" s="209"/>
      <c r="LGY30" s="209"/>
      <c r="LGZ30" s="209"/>
      <c r="LHA30" s="209"/>
      <c r="LHB30" s="209"/>
      <c r="LHC30" s="209"/>
      <c r="LHD30" s="209"/>
      <c r="LHE30" s="209"/>
      <c r="LHF30" s="209"/>
      <c r="LHG30" s="209"/>
      <c r="LHH30" s="209"/>
      <c r="LHI30" s="209"/>
      <c r="LHJ30" s="209"/>
      <c r="LHK30" s="209"/>
      <c r="LHL30" s="209"/>
      <c r="LHM30" s="209"/>
      <c r="LHN30" s="209"/>
      <c r="LHO30" s="209"/>
      <c r="LHP30" s="209"/>
      <c r="LHQ30" s="209"/>
      <c r="LHR30" s="209"/>
      <c r="LHS30" s="209"/>
      <c r="LHT30" s="209"/>
      <c r="LHU30" s="209"/>
      <c r="LHV30" s="209"/>
      <c r="LHW30" s="209"/>
      <c r="LHX30" s="209"/>
      <c r="LHY30" s="209"/>
      <c r="LHZ30" s="209"/>
      <c r="LIA30" s="209"/>
      <c r="LIB30" s="209"/>
      <c r="LIC30" s="209"/>
      <c r="LID30" s="209"/>
      <c r="LIE30" s="209"/>
      <c r="LIF30" s="209"/>
      <c r="LIG30" s="209"/>
      <c r="LIH30" s="209"/>
      <c r="LII30" s="209"/>
      <c r="LIJ30" s="209"/>
      <c r="LIK30" s="209"/>
      <c r="LIL30" s="209"/>
      <c r="LIM30" s="209"/>
      <c r="LIN30" s="209"/>
      <c r="LIO30" s="209"/>
      <c r="LIP30" s="209"/>
      <c r="LIQ30" s="209"/>
      <c r="LIR30" s="209"/>
      <c r="LIS30" s="209"/>
      <c r="LIT30" s="209"/>
      <c r="LIU30" s="209"/>
      <c r="LIV30" s="209"/>
      <c r="LIW30" s="209"/>
      <c r="LIX30" s="209"/>
      <c r="LIY30" s="209"/>
      <c r="LIZ30" s="209"/>
      <c r="LJA30" s="209"/>
      <c r="LJB30" s="209"/>
      <c r="LJC30" s="209"/>
      <c r="LJD30" s="209"/>
      <c r="LJE30" s="209"/>
      <c r="LJF30" s="209"/>
      <c r="LJG30" s="209"/>
      <c r="LJH30" s="209"/>
      <c r="LJI30" s="209"/>
      <c r="LJJ30" s="209"/>
      <c r="LJK30" s="209"/>
      <c r="LJL30" s="209"/>
      <c r="LJM30" s="209"/>
      <c r="LJN30" s="209"/>
      <c r="LJO30" s="209"/>
      <c r="LJP30" s="209"/>
      <c r="LJQ30" s="209"/>
      <c r="LJR30" s="209"/>
      <c r="LJS30" s="209"/>
      <c r="LJT30" s="209"/>
      <c r="LJU30" s="209"/>
      <c r="LJV30" s="209"/>
      <c r="LJW30" s="209"/>
      <c r="LJX30" s="209"/>
      <c r="LJY30" s="209"/>
      <c r="LJZ30" s="209"/>
      <c r="LKA30" s="209"/>
      <c r="LKB30" s="209"/>
      <c r="LKC30" s="209"/>
      <c r="LKD30" s="209"/>
      <c r="LKE30" s="209"/>
      <c r="LKF30" s="209"/>
      <c r="LKG30" s="209"/>
      <c r="LKH30" s="209"/>
      <c r="LKI30" s="209"/>
      <c r="LKJ30" s="209"/>
      <c r="LKK30" s="209"/>
      <c r="LKL30" s="209"/>
      <c r="LKM30" s="209"/>
      <c r="LKN30" s="209"/>
      <c r="LKO30" s="209"/>
      <c r="LKP30" s="209"/>
      <c r="LKQ30" s="209"/>
      <c r="LKR30" s="209"/>
      <c r="LKS30" s="209"/>
      <c r="LKT30" s="209"/>
      <c r="LKU30" s="209"/>
      <c r="LKV30" s="209"/>
      <c r="LKW30" s="209"/>
      <c r="LKX30" s="209"/>
      <c r="LKY30" s="209"/>
      <c r="LKZ30" s="209"/>
      <c r="LLA30" s="209"/>
      <c r="LLB30" s="209"/>
      <c r="LLC30" s="209"/>
      <c r="LLD30" s="209"/>
      <c r="LLE30" s="209"/>
      <c r="LLF30" s="209"/>
      <c r="LLG30" s="209"/>
      <c r="LLH30" s="209"/>
      <c r="LLI30" s="209"/>
      <c r="LLJ30" s="209"/>
      <c r="LLK30" s="209"/>
      <c r="LLL30" s="209"/>
      <c r="LLM30" s="209"/>
      <c r="LLN30" s="209"/>
      <c r="LLO30" s="209"/>
      <c r="LLP30" s="209"/>
      <c r="LLQ30" s="209"/>
      <c r="LLR30" s="209"/>
      <c r="LLS30" s="209"/>
      <c r="LLT30" s="209"/>
      <c r="LLU30" s="209"/>
      <c r="LLV30" s="209"/>
      <c r="LLW30" s="209"/>
      <c r="LLX30" s="209"/>
      <c r="LLY30" s="209"/>
      <c r="LLZ30" s="209"/>
      <c r="LMA30" s="209"/>
      <c r="LMB30" s="209"/>
      <c r="LMC30" s="209"/>
      <c r="LMD30" s="209"/>
      <c r="LME30" s="209"/>
      <c r="LMF30" s="209"/>
      <c r="LMG30" s="209"/>
      <c r="LMH30" s="209"/>
      <c r="LMI30" s="209"/>
      <c r="LMJ30" s="209"/>
      <c r="LMK30" s="209"/>
      <c r="LML30" s="209"/>
      <c r="LMM30" s="209"/>
      <c r="LMN30" s="209"/>
      <c r="LMO30" s="209"/>
      <c r="LMP30" s="209"/>
      <c r="LMQ30" s="209"/>
      <c r="LMR30" s="209"/>
      <c r="LMS30" s="209"/>
      <c r="LMT30" s="209"/>
      <c r="LMU30" s="209"/>
      <c r="LMV30" s="209"/>
      <c r="LMW30" s="209"/>
      <c r="LMX30" s="209"/>
      <c r="LMY30" s="209"/>
      <c r="LMZ30" s="209"/>
      <c r="LNA30" s="209"/>
      <c r="LNB30" s="209"/>
      <c r="LNC30" s="209"/>
      <c r="LND30" s="209"/>
      <c r="LNE30" s="209"/>
      <c r="LNF30" s="209"/>
      <c r="LNG30" s="209"/>
      <c r="LNH30" s="209"/>
      <c r="LNI30" s="209"/>
      <c r="LNJ30" s="209"/>
      <c r="LNK30" s="209"/>
      <c r="LNL30" s="209"/>
      <c r="LNM30" s="209"/>
      <c r="LNN30" s="209"/>
      <c r="LNO30" s="209"/>
      <c r="LNP30" s="209"/>
      <c r="LNQ30" s="209"/>
      <c r="LNR30" s="209"/>
      <c r="LNS30" s="209"/>
      <c r="LNT30" s="209"/>
      <c r="LNU30" s="209"/>
      <c r="LNV30" s="209"/>
      <c r="LNW30" s="209"/>
      <c r="LNX30" s="209"/>
      <c r="LNY30" s="209"/>
      <c r="LNZ30" s="209"/>
      <c r="LOA30" s="209"/>
      <c r="LOB30" s="209"/>
      <c r="LOC30" s="209"/>
      <c r="LOD30" s="209"/>
      <c r="LOE30" s="209"/>
      <c r="LOF30" s="209"/>
      <c r="LOG30" s="209"/>
      <c r="LOH30" s="209"/>
      <c r="LOI30" s="209"/>
      <c r="LOJ30" s="209"/>
      <c r="LOK30" s="209"/>
      <c r="LOL30" s="209"/>
      <c r="LOM30" s="209"/>
      <c r="LON30" s="209"/>
      <c r="LOO30" s="209"/>
      <c r="LOP30" s="209"/>
      <c r="LOQ30" s="209"/>
      <c r="LOR30" s="209"/>
      <c r="LOS30" s="209"/>
      <c r="LOT30" s="209"/>
      <c r="LOU30" s="209"/>
      <c r="LOV30" s="209"/>
      <c r="LOW30" s="209"/>
      <c r="LOX30" s="209"/>
      <c r="LOY30" s="209"/>
      <c r="LOZ30" s="209"/>
      <c r="LPA30" s="209"/>
      <c r="LPB30" s="209"/>
      <c r="LPC30" s="209"/>
      <c r="LPD30" s="209"/>
      <c r="LPE30" s="209"/>
      <c r="LPF30" s="209"/>
      <c r="LPG30" s="209"/>
      <c r="LPH30" s="209"/>
      <c r="LPI30" s="209"/>
      <c r="LPJ30" s="209"/>
      <c r="LPK30" s="209"/>
      <c r="LPL30" s="209"/>
      <c r="LPM30" s="209"/>
      <c r="LPN30" s="209"/>
      <c r="LPO30" s="209"/>
      <c r="LPP30" s="209"/>
      <c r="LPQ30" s="209"/>
      <c r="LPR30" s="209"/>
      <c r="LPS30" s="209"/>
      <c r="LPT30" s="209"/>
      <c r="LPU30" s="209"/>
      <c r="LPV30" s="209"/>
      <c r="LPW30" s="209"/>
      <c r="LPX30" s="209"/>
      <c r="LPY30" s="209"/>
      <c r="LPZ30" s="209"/>
      <c r="LQA30" s="209"/>
      <c r="LQB30" s="209"/>
      <c r="LQC30" s="209"/>
      <c r="LQD30" s="209"/>
      <c r="LQE30" s="209"/>
      <c r="LQF30" s="209"/>
      <c r="LQG30" s="209"/>
      <c r="LQH30" s="209"/>
      <c r="LQI30" s="209"/>
      <c r="LQJ30" s="209"/>
      <c r="LQK30" s="209"/>
      <c r="LQL30" s="209"/>
      <c r="LQM30" s="209"/>
      <c r="LQN30" s="209"/>
      <c r="LQO30" s="209"/>
      <c r="LQP30" s="209"/>
      <c r="LQQ30" s="209"/>
      <c r="LQR30" s="209"/>
      <c r="LQS30" s="209"/>
      <c r="LQT30" s="209"/>
      <c r="LQU30" s="209"/>
      <c r="LQV30" s="209"/>
      <c r="LQW30" s="209"/>
      <c r="LQX30" s="209"/>
      <c r="LQY30" s="209"/>
      <c r="LQZ30" s="209"/>
      <c r="LRA30" s="209"/>
      <c r="LRB30" s="209"/>
      <c r="LRC30" s="209"/>
      <c r="LRD30" s="209"/>
      <c r="LRE30" s="209"/>
      <c r="LRF30" s="209"/>
      <c r="LRG30" s="209"/>
      <c r="LRH30" s="209"/>
      <c r="LRI30" s="209"/>
      <c r="LRJ30" s="209"/>
      <c r="LRK30" s="209"/>
      <c r="LRL30" s="209"/>
      <c r="LRM30" s="209"/>
      <c r="LRN30" s="209"/>
      <c r="LRO30" s="209"/>
      <c r="LRP30" s="209"/>
      <c r="LRQ30" s="209"/>
      <c r="LRR30" s="209"/>
      <c r="LRS30" s="209"/>
      <c r="LRT30" s="209"/>
      <c r="LRU30" s="209"/>
      <c r="LRV30" s="209"/>
      <c r="LRW30" s="209"/>
      <c r="LRX30" s="209"/>
      <c r="LRY30" s="209"/>
      <c r="LRZ30" s="209"/>
      <c r="LSA30" s="209"/>
      <c r="LSB30" s="209"/>
      <c r="LSC30" s="209"/>
      <c r="LSD30" s="209"/>
      <c r="LSE30" s="209"/>
      <c r="LSF30" s="209"/>
      <c r="LSG30" s="209"/>
      <c r="LSH30" s="209"/>
      <c r="LSI30" s="209"/>
      <c r="LSJ30" s="209"/>
      <c r="LSK30" s="209"/>
      <c r="LSL30" s="209"/>
      <c r="LSM30" s="209"/>
      <c r="LSN30" s="209"/>
      <c r="LSO30" s="209"/>
      <c r="LSP30" s="209"/>
      <c r="LSQ30" s="209"/>
      <c r="LSR30" s="209"/>
      <c r="LSS30" s="209"/>
      <c r="LST30" s="209"/>
      <c r="LSU30" s="209"/>
      <c r="LSV30" s="209"/>
      <c r="LSW30" s="209"/>
      <c r="LSX30" s="209"/>
      <c r="LSY30" s="209"/>
      <c r="LSZ30" s="209"/>
      <c r="LTA30" s="209"/>
      <c r="LTB30" s="209"/>
      <c r="LTC30" s="209"/>
      <c r="LTD30" s="209"/>
      <c r="LTE30" s="209"/>
      <c r="LTF30" s="209"/>
      <c r="LTG30" s="209"/>
      <c r="LTH30" s="209"/>
      <c r="LTI30" s="209"/>
      <c r="LTJ30" s="209"/>
      <c r="LTK30" s="209"/>
      <c r="LTL30" s="209"/>
      <c r="LTM30" s="209"/>
      <c r="LTN30" s="209"/>
      <c r="LTO30" s="209"/>
      <c r="LTP30" s="209"/>
      <c r="LTQ30" s="209"/>
      <c r="LTR30" s="209"/>
      <c r="LTS30" s="209"/>
      <c r="LTT30" s="209"/>
      <c r="LTU30" s="209"/>
      <c r="LTV30" s="209"/>
      <c r="LTW30" s="209"/>
      <c r="LTX30" s="209"/>
      <c r="LTY30" s="209"/>
      <c r="LTZ30" s="209"/>
      <c r="LUA30" s="209"/>
      <c r="LUB30" s="209"/>
      <c r="LUC30" s="209"/>
      <c r="LUD30" s="209"/>
      <c r="LUE30" s="209"/>
      <c r="LUF30" s="209"/>
      <c r="LUG30" s="209"/>
      <c r="LUH30" s="209"/>
      <c r="LUI30" s="209"/>
      <c r="LUJ30" s="209"/>
      <c r="LUK30" s="209"/>
      <c r="LUL30" s="209"/>
      <c r="LUM30" s="209"/>
      <c r="LUN30" s="209"/>
      <c r="LUO30" s="209"/>
      <c r="LUP30" s="209"/>
      <c r="LUQ30" s="209"/>
      <c r="LUR30" s="209"/>
      <c r="LUS30" s="209"/>
      <c r="LUT30" s="209"/>
      <c r="LUU30" s="209"/>
      <c r="LUV30" s="209"/>
      <c r="LUW30" s="209"/>
      <c r="LUX30" s="209"/>
      <c r="LUY30" s="209"/>
      <c r="LUZ30" s="209"/>
      <c r="LVA30" s="209"/>
      <c r="LVB30" s="209"/>
      <c r="LVC30" s="209"/>
      <c r="LVD30" s="209"/>
      <c r="LVE30" s="209"/>
      <c r="LVF30" s="209"/>
      <c r="LVG30" s="209"/>
      <c r="LVH30" s="209"/>
      <c r="LVI30" s="209"/>
      <c r="LVJ30" s="209"/>
      <c r="LVK30" s="209"/>
      <c r="LVL30" s="209"/>
      <c r="LVM30" s="209"/>
      <c r="LVN30" s="209"/>
      <c r="LVO30" s="209"/>
      <c r="LVP30" s="209"/>
      <c r="LVQ30" s="209"/>
      <c r="LVR30" s="209"/>
      <c r="LVS30" s="209"/>
      <c r="LVT30" s="209"/>
      <c r="LVU30" s="209"/>
      <c r="LVV30" s="209"/>
      <c r="LVW30" s="209"/>
      <c r="LVX30" s="209"/>
      <c r="LVY30" s="209"/>
      <c r="LVZ30" s="209"/>
      <c r="LWA30" s="209"/>
      <c r="LWB30" s="209"/>
      <c r="LWC30" s="209"/>
      <c r="LWD30" s="209"/>
      <c r="LWE30" s="209"/>
      <c r="LWF30" s="209"/>
      <c r="LWG30" s="209"/>
      <c r="LWH30" s="209"/>
      <c r="LWI30" s="209"/>
      <c r="LWJ30" s="209"/>
      <c r="LWK30" s="209"/>
      <c r="LWL30" s="209"/>
      <c r="LWM30" s="209"/>
      <c r="LWN30" s="209"/>
      <c r="LWO30" s="209"/>
      <c r="LWP30" s="209"/>
      <c r="LWQ30" s="209"/>
      <c r="LWR30" s="209"/>
      <c r="LWS30" s="209"/>
      <c r="LWT30" s="209"/>
      <c r="LWU30" s="209"/>
      <c r="LWV30" s="209"/>
      <c r="LWW30" s="209"/>
      <c r="LWX30" s="209"/>
      <c r="LWY30" s="209"/>
      <c r="LWZ30" s="209"/>
      <c r="LXA30" s="209"/>
      <c r="LXB30" s="209"/>
      <c r="LXC30" s="209"/>
      <c r="LXD30" s="209"/>
      <c r="LXE30" s="209"/>
      <c r="LXF30" s="209"/>
      <c r="LXG30" s="209"/>
      <c r="LXH30" s="209"/>
      <c r="LXI30" s="209"/>
      <c r="LXJ30" s="209"/>
      <c r="LXK30" s="209"/>
      <c r="LXL30" s="209"/>
      <c r="LXM30" s="209"/>
      <c r="LXN30" s="209"/>
      <c r="LXO30" s="209"/>
      <c r="LXP30" s="209"/>
      <c r="LXQ30" s="209"/>
      <c r="LXR30" s="209"/>
      <c r="LXS30" s="209"/>
      <c r="LXT30" s="209"/>
      <c r="LXU30" s="209"/>
      <c r="LXV30" s="209"/>
      <c r="LXW30" s="209"/>
      <c r="LXX30" s="209"/>
      <c r="LXY30" s="209"/>
      <c r="LXZ30" s="209"/>
      <c r="LYA30" s="209"/>
      <c r="LYB30" s="209"/>
      <c r="LYC30" s="209"/>
      <c r="LYD30" s="209"/>
      <c r="LYE30" s="209"/>
      <c r="LYF30" s="209"/>
      <c r="LYG30" s="209"/>
      <c r="LYH30" s="209"/>
      <c r="LYI30" s="209"/>
      <c r="LYJ30" s="209"/>
      <c r="LYK30" s="209"/>
      <c r="LYL30" s="209"/>
      <c r="LYM30" s="209"/>
      <c r="LYN30" s="209"/>
      <c r="LYO30" s="209"/>
      <c r="LYP30" s="209"/>
      <c r="LYQ30" s="209"/>
      <c r="LYR30" s="209"/>
      <c r="LYS30" s="209"/>
      <c r="LYT30" s="209"/>
      <c r="LYU30" s="209"/>
      <c r="LYV30" s="209"/>
      <c r="LYW30" s="209"/>
      <c r="LYX30" s="209"/>
      <c r="LYY30" s="209"/>
      <c r="LYZ30" s="209"/>
      <c r="LZA30" s="209"/>
      <c r="LZB30" s="209"/>
      <c r="LZC30" s="209"/>
      <c r="LZD30" s="209"/>
      <c r="LZE30" s="209"/>
      <c r="LZF30" s="209"/>
      <c r="LZG30" s="209"/>
      <c r="LZH30" s="209"/>
      <c r="LZI30" s="209"/>
      <c r="LZJ30" s="209"/>
      <c r="LZK30" s="209"/>
      <c r="LZL30" s="209"/>
      <c r="LZM30" s="209"/>
      <c r="LZN30" s="209"/>
      <c r="LZO30" s="209"/>
      <c r="LZP30" s="209"/>
      <c r="LZQ30" s="209"/>
      <c r="LZR30" s="209"/>
      <c r="LZS30" s="209"/>
      <c r="LZT30" s="209"/>
      <c r="LZU30" s="209"/>
      <c r="LZV30" s="209"/>
      <c r="LZW30" s="209"/>
      <c r="LZX30" s="209"/>
      <c r="LZY30" s="209"/>
      <c r="LZZ30" s="209"/>
      <c r="MAA30" s="209"/>
      <c r="MAB30" s="209"/>
      <c r="MAC30" s="209"/>
      <c r="MAD30" s="209"/>
      <c r="MAE30" s="209"/>
      <c r="MAF30" s="209"/>
      <c r="MAG30" s="209"/>
      <c r="MAH30" s="209"/>
      <c r="MAI30" s="209"/>
      <c r="MAJ30" s="209"/>
      <c r="MAK30" s="209"/>
      <c r="MAL30" s="209"/>
      <c r="MAM30" s="209"/>
      <c r="MAN30" s="209"/>
      <c r="MAO30" s="209"/>
      <c r="MAP30" s="209"/>
      <c r="MAQ30" s="209"/>
      <c r="MAR30" s="209"/>
      <c r="MAS30" s="209"/>
      <c r="MAT30" s="209"/>
      <c r="MAU30" s="209"/>
      <c r="MAV30" s="209"/>
      <c r="MAW30" s="209"/>
      <c r="MAX30" s="209"/>
      <c r="MAY30" s="209"/>
      <c r="MAZ30" s="209"/>
      <c r="MBA30" s="209"/>
      <c r="MBB30" s="209"/>
      <c r="MBC30" s="209"/>
      <c r="MBD30" s="209"/>
      <c r="MBE30" s="209"/>
      <c r="MBF30" s="209"/>
      <c r="MBG30" s="209"/>
      <c r="MBH30" s="209"/>
      <c r="MBI30" s="209"/>
      <c r="MBJ30" s="209"/>
      <c r="MBK30" s="209"/>
      <c r="MBL30" s="209"/>
      <c r="MBM30" s="209"/>
      <c r="MBN30" s="209"/>
      <c r="MBO30" s="209"/>
      <c r="MBP30" s="209"/>
      <c r="MBQ30" s="209"/>
      <c r="MBR30" s="209"/>
      <c r="MBS30" s="209"/>
      <c r="MBT30" s="209"/>
      <c r="MBU30" s="209"/>
      <c r="MBV30" s="209"/>
      <c r="MBW30" s="209"/>
      <c r="MBX30" s="209"/>
      <c r="MBY30" s="209"/>
      <c r="MBZ30" s="209"/>
      <c r="MCA30" s="209"/>
      <c r="MCB30" s="209"/>
      <c r="MCC30" s="209"/>
      <c r="MCD30" s="209"/>
      <c r="MCE30" s="209"/>
      <c r="MCF30" s="209"/>
      <c r="MCG30" s="209"/>
      <c r="MCH30" s="209"/>
      <c r="MCI30" s="209"/>
      <c r="MCJ30" s="209"/>
      <c r="MCK30" s="209"/>
      <c r="MCL30" s="209"/>
      <c r="MCM30" s="209"/>
      <c r="MCN30" s="209"/>
      <c r="MCO30" s="209"/>
      <c r="MCP30" s="209"/>
      <c r="MCQ30" s="209"/>
      <c r="MCR30" s="209"/>
      <c r="MCS30" s="209"/>
      <c r="MCT30" s="209"/>
      <c r="MCU30" s="209"/>
      <c r="MCV30" s="209"/>
      <c r="MCW30" s="209"/>
      <c r="MCX30" s="209"/>
      <c r="MCY30" s="209"/>
      <c r="MCZ30" s="209"/>
      <c r="MDA30" s="209"/>
      <c r="MDB30" s="209"/>
      <c r="MDC30" s="209"/>
      <c r="MDD30" s="209"/>
      <c r="MDE30" s="209"/>
      <c r="MDF30" s="209"/>
      <c r="MDG30" s="209"/>
      <c r="MDH30" s="209"/>
      <c r="MDI30" s="209"/>
      <c r="MDJ30" s="209"/>
      <c r="MDK30" s="209"/>
      <c r="MDL30" s="209"/>
      <c r="MDM30" s="209"/>
      <c r="MDN30" s="209"/>
      <c r="MDO30" s="209"/>
      <c r="MDP30" s="209"/>
      <c r="MDQ30" s="209"/>
      <c r="MDR30" s="209"/>
      <c r="MDS30" s="209"/>
      <c r="MDT30" s="209"/>
      <c r="MDU30" s="209"/>
      <c r="MDV30" s="209"/>
      <c r="MDW30" s="209"/>
      <c r="MDX30" s="209"/>
      <c r="MDY30" s="209"/>
      <c r="MDZ30" s="209"/>
      <c r="MEA30" s="209"/>
      <c r="MEB30" s="209"/>
      <c r="MEC30" s="209"/>
      <c r="MED30" s="209"/>
      <c r="MEE30" s="209"/>
      <c r="MEF30" s="209"/>
      <c r="MEG30" s="209"/>
      <c r="MEH30" s="209"/>
      <c r="MEI30" s="209"/>
      <c r="MEJ30" s="209"/>
      <c r="MEK30" s="209"/>
      <c r="MEL30" s="209"/>
      <c r="MEM30" s="209"/>
      <c r="MEN30" s="209"/>
      <c r="MEO30" s="209"/>
      <c r="MEP30" s="209"/>
      <c r="MEQ30" s="209"/>
      <c r="MER30" s="209"/>
      <c r="MES30" s="209"/>
      <c r="MET30" s="209"/>
      <c r="MEU30" s="209"/>
      <c r="MEV30" s="209"/>
      <c r="MEW30" s="209"/>
      <c r="MEX30" s="209"/>
      <c r="MEY30" s="209"/>
      <c r="MEZ30" s="209"/>
      <c r="MFA30" s="209"/>
      <c r="MFB30" s="209"/>
      <c r="MFC30" s="209"/>
      <c r="MFD30" s="209"/>
      <c r="MFE30" s="209"/>
      <c r="MFF30" s="209"/>
      <c r="MFG30" s="209"/>
      <c r="MFH30" s="209"/>
      <c r="MFI30" s="209"/>
      <c r="MFJ30" s="209"/>
      <c r="MFK30" s="209"/>
      <c r="MFL30" s="209"/>
      <c r="MFM30" s="209"/>
      <c r="MFN30" s="209"/>
      <c r="MFO30" s="209"/>
      <c r="MFP30" s="209"/>
      <c r="MFQ30" s="209"/>
      <c r="MFR30" s="209"/>
      <c r="MFS30" s="209"/>
      <c r="MFT30" s="209"/>
      <c r="MFU30" s="209"/>
      <c r="MFV30" s="209"/>
      <c r="MFW30" s="209"/>
      <c r="MFX30" s="209"/>
      <c r="MFY30" s="209"/>
      <c r="MFZ30" s="209"/>
      <c r="MGA30" s="209"/>
      <c r="MGB30" s="209"/>
      <c r="MGC30" s="209"/>
      <c r="MGD30" s="209"/>
      <c r="MGE30" s="209"/>
      <c r="MGF30" s="209"/>
      <c r="MGG30" s="209"/>
      <c r="MGH30" s="209"/>
      <c r="MGI30" s="209"/>
      <c r="MGJ30" s="209"/>
      <c r="MGK30" s="209"/>
      <c r="MGL30" s="209"/>
      <c r="MGM30" s="209"/>
      <c r="MGN30" s="209"/>
      <c r="MGO30" s="209"/>
      <c r="MGP30" s="209"/>
      <c r="MGQ30" s="209"/>
      <c r="MGR30" s="209"/>
      <c r="MGS30" s="209"/>
      <c r="MGT30" s="209"/>
      <c r="MGU30" s="209"/>
      <c r="MGV30" s="209"/>
      <c r="MGW30" s="209"/>
      <c r="MGX30" s="209"/>
      <c r="MGY30" s="209"/>
      <c r="MGZ30" s="209"/>
      <c r="MHA30" s="209"/>
      <c r="MHB30" s="209"/>
      <c r="MHC30" s="209"/>
      <c r="MHD30" s="209"/>
      <c r="MHE30" s="209"/>
      <c r="MHF30" s="209"/>
      <c r="MHG30" s="209"/>
      <c r="MHH30" s="209"/>
      <c r="MHI30" s="209"/>
      <c r="MHJ30" s="209"/>
      <c r="MHK30" s="209"/>
      <c r="MHL30" s="209"/>
      <c r="MHM30" s="209"/>
      <c r="MHN30" s="209"/>
      <c r="MHO30" s="209"/>
      <c r="MHP30" s="209"/>
      <c r="MHQ30" s="209"/>
      <c r="MHR30" s="209"/>
      <c r="MHS30" s="209"/>
      <c r="MHT30" s="209"/>
      <c r="MHU30" s="209"/>
      <c r="MHV30" s="209"/>
      <c r="MHW30" s="209"/>
      <c r="MHX30" s="209"/>
      <c r="MHY30" s="209"/>
      <c r="MHZ30" s="209"/>
      <c r="MIA30" s="209"/>
      <c r="MIB30" s="209"/>
      <c r="MIC30" s="209"/>
      <c r="MID30" s="209"/>
      <c r="MIE30" s="209"/>
      <c r="MIF30" s="209"/>
      <c r="MIG30" s="209"/>
      <c r="MIH30" s="209"/>
      <c r="MII30" s="209"/>
      <c r="MIJ30" s="209"/>
      <c r="MIK30" s="209"/>
      <c r="MIL30" s="209"/>
      <c r="MIM30" s="209"/>
      <c r="MIN30" s="209"/>
      <c r="MIO30" s="209"/>
      <c r="MIP30" s="209"/>
      <c r="MIQ30" s="209"/>
      <c r="MIR30" s="209"/>
      <c r="MIS30" s="209"/>
      <c r="MIT30" s="209"/>
      <c r="MIU30" s="209"/>
      <c r="MIV30" s="209"/>
      <c r="MIW30" s="209"/>
      <c r="MIX30" s="209"/>
      <c r="MIY30" s="209"/>
      <c r="MIZ30" s="209"/>
      <c r="MJA30" s="209"/>
      <c r="MJB30" s="209"/>
      <c r="MJC30" s="209"/>
      <c r="MJD30" s="209"/>
      <c r="MJE30" s="209"/>
      <c r="MJF30" s="209"/>
      <c r="MJG30" s="209"/>
      <c r="MJH30" s="209"/>
      <c r="MJI30" s="209"/>
      <c r="MJJ30" s="209"/>
      <c r="MJK30" s="209"/>
      <c r="MJL30" s="209"/>
      <c r="MJM30" s="209"/>
      <c r="MJN30" s="209"/>
      <c r="MJO30" s="209"/>
      <c r="MJP30" s="209"/>
      <c r="MJQ30" s="209"/>
      <c r="MJR30" s="209"/>
      <c r="MJS30" s="209"/>
      <c r="MJT30" s="209"/>
      <c r="MJU30" s="209"/>
      <c r="MJV30" s="209"/>
      <c r="MJW30" s="209"/>
      <c r="MJX30" s="209"/>
      <c r="MJY30" s="209"/>
      <c r="MJZ30" s="209"/>
      <c r="MKA30" s="209"/>
      <c r="MKB30" s="209"/>
      <c r="MKC30" s="209"/>
      <c r="MKD30" s="209"/>
      <c r="MKE30" s="209"/>
      <c r="MKF30" s="209"/>
      <c r="MKG30" s="209"/>
      <c r="MKH30" s="209"/>
      <c r="MKI30" s="209"/>
      <c r="MKJ30" s="209"/>
      <c r="MKK30" s="209"/>
      <c r="MKL30" s="209"/>
      <c r="MKM30" s="209"/>
      <c r="MKN30" s="209"/>
      <c r="MKO30" s="209"/>
      <c r="MKP30" s="209"/>
      <c r="MKQ30" s="209"/>
      <c r="MKR30" s="209"/>
      <c r="MKS30" s="209"/>
      <c r="MKT30" s="209"/>
      <c r="MKU30" s="209"/>
      <c r="MKV30" s="209"/>
      <c r="MKW30" s="209"/>
      <c r="MKX30" s="209"/>
      <c r="MKY30" s="209"/>
      <c r="MKZ30" s="209"/>
      <c r="MLA30" s="209"/>
      <c r="MLB30" s="209"/>
      <c r="MLC30" s="209"/>
      <c r="MLD30" s="209"/>
      <c r="MLE30" s="209"/>
      <c r="MLF30" s="209"/>
      <c r="MLG30" s="209"/>
      <c r="MLH30" s="209"/>
      <c r="MLI30" s="209"/>
      <c r="MLJ30" s="209"/>
      <c r="MLK30" s="209"/>
      <c r="MLL30" s="209"/>
      <c r="MLM30" s="209"/>
      <c r="MLN30" s="209"/>
      <c r="MLO30" s="209"/>
      <c r="MLP30" s="209"/>
      <c r="MLQ30" s="209"/>
      <c r="MLR30" s="209"/>
      <c r="MLS30" s="209"/>
      <c r="MLT30" s="209"/>
      <c r="MLU30" s="209"/>
      <c r="MLV30" s="209"/>
      <c r="MLW30" s="209"/>
      <c r="MLX30" s="209"/>
      <c r="MLY30" s="209"/>
      <c r="MLZ30" s="209"/>
      <c r="MMA30" s="209"/>
      <c r="MMB30" s="209"/>
      <c r="MMC30" s="209"/>
      <c r="MMD30" s="209"/>
      <c r="MME30" s="209"/>
      <c r="MMF30" s="209"/>
      <c r="MMG30" s="209"/>
      <c r="MMH30" s="209"/>
      <c r="MMI30" s="209"/>
      <c r="MMJ30" s="209"/>
      <c r="MMK30" s="209"/>
      <c r="MML30" s="209"/>
      <c r="MMM30" s="209"/>
      <c r="MMN30" s="209"/>
      <c r="MMO30" s="209"/>
      <c r="MMP30" s="209"/>
      <c r="MMQ30" s="209"/>
      <c r="MMR30" s="209"/>
      <c r="MMS30" s="209"/>
      <c r="MMT30" s="209"/>
      <c r="MMU30" s="209"/>
      <c r="MMV30" s="209"/>
      <c r="MMW30" s="209"/>
      <c r="MMX30" s="209"/>
      <c r="MMY30" s="209"/>
      <c r="MMZ30" s="209"/>
      <c r="MNA30" s="209"/>
      <c r="MNB30" s="209"/>
      <c r="MNC30" s="209"/>
      <c r="MND30" s="209"/>
      <c r="MNE30" s="209"/>
      <c r="MNF30" s="209"/>
      <c r="MNG30" s="209"/>
      <c r="MNH30" s="209"/>
      <c r="MNI30" s="209"/>
      <c r="MNJ30" s="209"/>
      <c r="MNK30" s="209"/>
      <c r="MNL30" s="209"/>
      <c r="MNM30" s="209"/>
      <c r="MNN30" s="209"/>
      <c r="MNO30" s="209"/>
      <c r="MNP30" s="209"/>
      <c r="MNQ30" s="209"/>
      <c r="MNR30" s="209"/>
      <c r="MNS30" s="209"/>
      <c r="MNT30" s="209"/>
      <c r="MNU30" s="209"/>
      <c r="MNV30" s="209"/>
      <c r="MNW30" s="209"/>
      <c r="MNX30" s="209"/>
      <c r="MNY30" s="209"/>
      <c r="MNZ30" s="209"/>
      <c r="MOA30" s="209"/>
      <c r="MOB30" s="209"/>
      <c r="MOC30" s="209"/>
      <c r="MOD30" s="209"/>
      <c r="MOE30" s="209"/>
      <c r="MOF30" s="209"/>
      <c r="MOG30" s="209"/>
      <c r="MOH30" s="209"/>
      <c r="MOI30" s="209"/>
      <c r="MOJ30" s="209"/>
      <c r="MOK30" s="209"/>
      <c r="MOL30" s="209"/>
      <c r="MOM30" s="209"/>
      <c r="MON30" s="209"/>
      <c r="MOO30" s="209"/>
      <c r="MOP30" s="209"/>
      <c r="MOQ30" s="209"/>
      <c r="MOR30" s="209"/>
      <c r="MOS30" s="209"/>
      <c r="MOT30" s="209"/>
      <c r="MOU30" s="209"/>
      <c r="MOV30" s="209"/>
      <c r="MOW30" s="209"/>
      <c r="MOX30" s="209"/>
      <c r="MOY30" s="209"/>
      <c r="MOZ30" s="209"/>
      <c r="MPA30" s="209"/>
      <c r="MPB30" s="209"/>
      <c r="MPC30" s="209"/>
      <c r="MPD30" s="209"/>
      <c r="MPE30" s="209"/>
      <c r="MPF30" s="209"/>
      <c r="MPG30" s="209"/>
      <c r="MPH30" s="209"/>
      <c r="MPI30" s="209"/>
      <c r="MPJ30" s="209"/>
      <c r="MPK30" s="209"/>
      <c r="MPL30" s="209"/>
      <c r="MPM30" s="209"/>
      <c r="MPN30" s="209"/>
      <c r="MPO30" s="209"/>
      <c r="MPP30" s="209"/>
      <c r="MPQ30" s="209"/>
      <c r="MPR30" s="209"/>
      <c r="MPS30" s="209"/>
      <c r="MPT30" s="209"/>
      <c r="MPU30" s="209"/>
      <c r="MPV30" s="209"/>
      <c r="MPW30" s="209"/>
      <c r="MPX30" s="209"/>
      <c r="MPY30" s="209"/>
      <c r="MPZ30" s="209"/>
      <c r="MQA30" s="209"/>
      <c r="MQB30" s="209"/>
      <c r="MQC30" s="209"/>
      <c r="MQD30" s="209"/>
      <c r="MQE30" s="209"/>
      <c r="MQF30" s="209"/>
      <c r="MQG30" s="209"/>
      <c r="MQH30" s="209"/>
      <c r="MQI30" s="209"/>
      <c r="MQJ30" s="209"/>
      <c r="MQK30" s="209"/>
      <c r="MQL30" s="209"/>
      <c r="MQM30" s="209"/>
      <c r="MQN30" s="209"/>
      <c r="MQO30" s="209"/>
      <c r="MQP30" s="209"/>
      <c r="MQQ30" s="209"/>
      <c r="MQR30" s="209"/>
      <c r="MQS30" s="209"/>
      <c r="MQT30" s="209"/>
      <c r="MQU30" s="209"/>
      <c r="MQV30" s="209"/>
      <c r="MQW30" s="209"/>
      <c r="MQX30" s="209"/>
      <c r="MQY30" s="209"/>
      <c r="MQZ30" s="209"/>
      <c r="MRA30" s="209"/>
      <c r="MRB30" s="209"/>
      <c r="MRC30" s="209"/>
      <c r="MRD30" s="209"/>
      <c r="MRE30" s="209"/>
      <c r="MRF30" s="209"/>
      <c r="MRG30" s="209"/>
      <c r="MRH30" s="209"/>
      <c r="MRI30" s="209"/>
      <c r="MRJ30" s="209"/>
      <c r="MRK30" s="209"/>
      <c r="MRL30" s="209"/>
      <c r="MRM30" s="209"/>
      <c r="MRN30" s="209"/>
      <c r="MRO30" s="209"/>
      <c r="MRP30" s="209"/>
      <c r="MRQ30" s="209"/>
      <c r="MRR30" s="209"/>
      <c r="MRS30" s="209"/>
      <c r="MRT30" s="209"/>
      <c r="MRU30" s="209"/>
      <c r="MRV30" s="209"/>
      <c r="MRW30" s="209"/>
      <c r="MRX30" s="209"/>
      <c r="MRY30" s="209"/>
      <c r="MRZ30" s="209"/>
      <c r="MSA30" s="209"/>
      <c r="MSB30" s="209"/>
      <c r="MSC30" s="209"/>
      <c r="MSD30" s="209"/>
      <c r="MSE30" s="209"/>
      <c r="MSF30" s="209"/>
      <c r="MSG30" s="209"/>
      <c r="MSH30" s="209"/>
      <c r="MSI30" s="209"/>
      <c r="MSJ30" s="209"/>
      <c r="MSK30" s="209"/>
      <c r="MSL30" s="209"/>
      <c r="MSM30" s="209"/>
      <c r="MSN30" s="209"/>
      <c r="MSO30" s="209"/>
      <c r="MSP30" s="209"/>
      <c r="MSQ30" s="209"/>
      <c r="MSR30" s="209"/>
      <c r="MSS30" s="209"/>
      <c r="MST30" s="209"/>
      <c r="MSU30" s="209"/>
      <c r="MSV30" s="209"/>
      <c r="MSW30" s="209"/>
      <c r="MSX30" s="209"/>
      <c r="MSY30" s="209"/>
      <c r="MSZ30" s="209"/>
      <c r="MTA30" s="209"/>
      <c r="MTB30" s="209"/>
      <c r="MTC30" s="209"/>
      <c r="MTD30" s="209"/>
      <c r="MTE30" s="209"/>
      <c r="MTF30" s="209"/>
      <c r="MTG30" s="209"/>
      <c r="MTH30" s="209"/>
      <c r="MTI30" s="209"/>
      <c r="MTJ30" s="209"/>
      <c r="MTK30" s="209"/>
      <c r="MTL30" s="209"/>
      <c r="MTM30" s="209"/>
      <c r="MTN30" s="209"/>
      <c r="MTO30" s="209"/>
      <c r="MTP30" s="209"/>
      <c r="MTQ30" s="209"/>
      <c r="MTR30" s="209"/>
      <c r="MTS30" s="209"/>
      <c r="MTT30" s="209"/>
      <c r="MTU30" s="209"/>
      <c r="MTV30" s="209"/>
      <c r="MTW30" s="209"/>
      <c r="MTX30" s="209"/>
      <c r="MTY30" s="209"/>
      <c r="MTZ30" s="209"/>
      <c r="MUA30" s="209"/>
      <c r="MUB30" s="209"/>
      <c r="MUC30" s="209"/>
      <c r="MUD30" s="209"/>
      <c r="MUE30" s="209"/>
      <c r="MUF30" s="209"/>
      <c r="MUG30" s="209"/>
      <c r="MUH30" s="209"/>
      <c r="MUI30" s="209"/>
      <c r="MUJ30" s="209"/>
      <c r="MUK30" s="209"/>
      <c r="MUL30" s="209"/>
      <c r="MUM30" s="209"/>
      <c r="MUN30" s="209"/>
      <c r="MUO30" s="209"/>
      <c r="MUP30" s="209"/>
      <c r="MUQ30" s="209"/>
      <c r="MUR30" s="209"/>
      <c r="MUS30" s="209"/>
      <c r="MUT30" s="209"/>
      <c r="MUU30" s="209"/>
      <c r="MUV30" s="209"/>
      <c r="MUW30" s="209"/>
      <c r="MUX30" s="209"/>
      <c r="MUY30" s="209"/>
      <c r="MUZ30" s="209"/>
      <c r="MVA30" s="209"/>
      <c r="MVB30" s="209"/>
      <c r="MVC30" s="209"/>
      <c r="MVD30" s="209"/>
      <c r="MVE30" s="209"/>
      <c r="MVF30" s="209"/>
      <c r="MVG30" s="209"/>
      <c r="MVH30" s="209"/>
      <c r="MVI30" s="209"/>
      <c r="MVJ30" s="209"/>
      <c r="MVK30" s="209"/>
      <c r="MVL30" s="209"/>
      <c r="MVM30" s="209"/>
      <c r="MVN30" s="209"/>
      <c r="MVO30" s="209"/>
      <c r="MVP30" s="209"/>
      <c r="MVQ30" s="209"/>
      <c r="MVR30" s="209"/>
      <c r="MVS30" s="209"/>
      <c r="MVT30" s="209"/>
      <c r="MVU30" s="209"/>
      <c r="MVV30" s="209"/>
      <c r="MVW30" s="209"/>
      <c r="MVX30" s="209"/>
      <c r="MVY30" s="209"/>
      <c r="MVZ30" s="209"/>
      <c r="MWA30" s="209"/>
      <c r="MWB30" s="209"/>
      <c r="MWC30" s="209"/>
      <c r="MWD30" s="209"/>
      <c r="MWE30" s="209"/>
      <c r="MWF30" s="209"/>
      <c r="MWG30" s="209"/>
      <c r="MWH30" s="209"/>
      <c r="MWI30" s="209"/>
      <c r="MWJ30" s="209"/>
      <c r="MWK30" s="209"/>
      <c r="MWL30" s="209"/>
      <c r="MWM30" s="209"/>
      <c r="MWN30" s="209"/>
      <c r="MWO30" s="209"/>
      <c r="MWP30" s="209"/>
      <c r="MWQ30" s="209"/>
      <c r="MWR30" s="209"/>
      <c r="MWS30" s="209"/>
      <c r="MWT30" s="209"/>
      <c r="MWU30" s="209"/>
      <c r="MWV30" s="209"/>
      <c r="MWW30" s="209"/>
      <c r="MWX30" s="209"/>
      <c r="MWY30" s="209"/>
      <c r="MWZ30" s="209"/>
      <c r="MXA30" s="209"/>
      <c r="MXB30" s="209"/>
      <c r="MXC30" s="209"/>
      <c r="MXD30" s="209"/>
      <c r="MXE30" s="209"/>
      <c r="MXF30" s="209"/>
      <c r="MXG30" s="209"/>
      <c r="MXH30" s="209"/>
      <c r="MXI30" s="209"/>
      <c r="MXJ30" s="209"/>
      <c r="MXK30" s="209"/>
      <c r="MXL30" s="209"/>
      <c r="MXM30" s="209"/>
      <c r="MXN30" s="209"/>
      <c r="MXO30" s="209"/>
      <c r="MXP30" s="209"/>
      <c r="MXQ30" s="209"/>
      <c r="MXR30" s="209"/>
      <c r="MXS30" s="209"/>
      <c r="MXT30" s="209"/>
      <c r="MXU30" s="209"/>
      <c r="MXV30" s="209"/>
      <c r="MXW30" s="209"/>
      <c r="MXX30" s="209"/>
      <c r="MXY30" s="209"/>
      <c r="MXZ30" s="209"/>
      <c r="MYA30" s="209"/>
      <c r="MYB30" s="209"/>
      <c r="MYC30" s="209"/>
      <c r="MYD30" s="209"/>
      <c r="MYE30" s="209"/>
      <c r="MYF30" s="209"/>
      <c r="MYG30" s="209"/>
      <c r="MYH30" s="209"/>
      <c r="MYI30" s="209"/>
      <c r="MYJ30" s="209"/>
      <c r="MYK30" s="209"/>
      <c r="MYL30" s="209"/>
      <c r="MYM30" s="209"/>
      <c r="MYN30" s="209"/>
      <c r="MYO30" s="209"/>
      <c r="MYP30" s="209"/>
      <c r="MYQ30" s="209"/>
      <c r="MYR30" s="209"/>
      <c r="MYS30" s="209"/>
      <c r="MYT30" s="209"/>
      <c r="MYU30" s="209"/>
      <c r="MYV30" s="209"/>
      <c r="MYW30" s="209"/>
      <c r="MYX30" s="209"/>
      <c r="MYY30" s="209"/>
      <c r="MYZ30" s="209"/>
      <c r="MZA30" s="209"/>
      <c r="MZB30" s="209"/>
      <c r="MZC30" s="209"/>
      <c r="MZD30" s="209"/>
      <c r="MZE30" s="209"/>
      <c r="MZF30" s="209"/>
      <c r="MZG30" s="209"/>
      <c r="MZH30" s="209"/>
      <c r="MZI30" s="209"/>
      <c r="MZJ30" s="209"/>
      <c r="MZK30" s="209"/>
      <c r="MZL30" s="209"/>
      <c r="MZM30" s="209"/>
      <c r="MZN30" s="209"/>
      <c r="MZO30" s="209"/>
      <c r="MZP30" s="209"/>
      <c r="MZQ30" s="209"/>
      <c r="MZR30" s="209"/>
      <c r="MZS30" s="209"/>
      <c r="MZT30" s="209"/>
      <c r="MZU30" s="209"/>
      <c r="MZV30" s="209"/>
      <c r="MZW30" s="209"/>
      <c r="MZX30" s="209"/>
      <c r="MZY30" s="209"/>
      <c r="MZZ30" s="209"/>
      <c r="NAA30" s="209"/>
      <c r="NAB30" s="209"/>
      <c r="NAC30" s="209"/>
      <c r="NAD30" s="209"/>
      <c r="NAE30" s="209"/>
      <c r="NAF30" s="209"/>
      <c r="NAG30" s="209"/>
      <c r="NAH30" s="209"/>
      <c r="NAI30" s="209"/>
      <c r="NAJ30" s="209"/>
      <c r="NAK30" s="209"/>
      <c r="NAL30" s="209"/>
      <c r="NAM30" s="209"/>
      <c r="NAN30" s="209"/>
      <c r="NAO30" s="209"/>
      <c r="NAP30" s="209"/>
      <c r="NAQ30" s="209"/>
      <c r="NAR30" s="209"/>
      <c r="NAS30" s="209"/>
      <c r="NAT30" s="209"/>
      <c r="NAU30" s="209"/>
      <c r="NAV30" s="209"/>
      <c r="NAW30" s="209"/>
      <c r="NAX30" s="209"/>
      <c r="NAY30" s="209"/>
      <c r="NAZ30" s="209"/>
      <c r="NBA30" s="209"/>
      <c r="NBB30" s="209"/>
      <c r="NBC30" s="209"/>
      <c r="NBD30" s="209"/>
      <c r="NBE30" s="209"/>
      <c r="NBF30" s="209"/>
      <c r="NBG30" s="209"/>
      <c r="NBH30" s="209"/>
      <c r="NBI30" s="209"/>
      <c r="NBJ30" s="209"/>
      <c r="NBK30" s="209"/>
      <c r="NBL30" s="209"/>
      <c r="NBM30" s="209"/>
      <c r="NBN30" s="209"/>
      <c r="NBO30" s="209"/>
      <c r="NBP30" s="209"/>
      <c r="NBQ30" s="209"/>
      <c r="NBR30" s="209"/>
      <c r="NBS30" s="209"/>
      <c r="NBT30" s="209"/>
      <c r="NBU30" s="209"/>
      <c r="NBV30" s="209"/>
      <c r="NBW30" s="209"/>
      <c r="NBX30" s="209"/>
      <c r="NBY30" s="209"/>
      <c r="NBZ30" s="209"/>
      <c r="NCA30" s="209"/>
      <c r="NCB30" s="209"/>
      <c r="NCC30" s="209"/>
      <c r="NCD30" s="209"/>
      <c r="NCE30" s="209"/>
      <c r="NCF30" s="209"/>
      <c r="NCG30" s="209"/>
      <c r="NCH30" s="209"/>
      <c r="NCI30" s="209"/>
      <c r="NCJ30" s="209"/>
      <c r="NCK30" s="209"/>
      <c r="NCL30" s="209"/>
      <c r="NCM30" s="209"/>
      <c r="NCN30" s="209"/>
      <c r="NCO30" s="209"/>
      <c r="NCP30" s="209"/>
      <c r="NCQ30" s="209"/>
      <c r="NCR30" s="209"/>
      <c r="NCS30" s="209"/>
      <c r="NCT30" s="209"/>
      <c r="NCU30" s="209"/>
      <c r="NCV30" s="209"/>
      <c r="NCW30" s="209"/>
      <c r="NCX30" s="209"/>
      <c r="NCY30" s="209"/>
      <c r="NCZ30" s="209"/>
      <c r="NDA30" s="209"/>
      <c r="NDB30" s="209"/>
      <c r="NDC30" s="209"/>
      <c r="NDD30" s="209"/>
      <c r="NDE30" s="209"/>
      <c r="NDF30" s="209"/>
      <c r="NDG30" s="209"/>
      <c r="NDH30" s="209"/>
      <c r="NDI30" s="209"/>
      <c r="NDJ30" s="209"/>
      <c r="NDK30" s="209"/>
      <c r="NDL30" s="209"/>
      <c r="NDM30" s="209"/>
      <c r="NDN30" s="209"/>
      <c r="NDO30" s="209"/>
      <c r="NDP30" s="209"/>
      <c r="NDQ30" s="209"/>
      <c r="NDR30" s="209"/>
      <c r="NDS30" s="209"/>
      <c r="NDT30" s="209"/>
      <c r="NDU30" s="209"/>
      <c r="NDV30" s="209"/>
      <c r="NDW30" s="209"/>
      <c r="NDX30" s="209"/>
      <c r="NDY30" s="209"/>
      <c r="NDZ30" s="209"/>
      <c r="NEA30" s="209"/>
      <c r="NEB30" s="209"/>
      <c r="NEC30" s="209"/>
      <c r="NED30" s="209"/>
      <c r="NEE30" s="209"/>
      <c r="NEF30" s="209"/>
      <c r="NEG30" s="209"/>
      <c r="NEH30" s="209"/>
      <c r="NEI30" s="209"/>
      <c r="NEJ30" s="209"/>
      <c r="NEK30" s="209"/>
      <c r="NEL30" s="209"/>
      <c r="NEM30" s="209"/>
      <c r="NEN30" s="209"/>
      <c r="NEO30" s="209"/>
      <c r="NEP30" s="209"/>
      <c r="NEQ30" s="209"/>
      <c r="NER30" s="209"/>
      <c r="NES30" s="209"/>
      <c r="NET30" s="209"/>
      <c r="NEU30" s="209"/>
      <c r="NEV30" s="209"/>
      <c r="NEW30" s="209"/>
      <c r="NEX30" s="209"/>
      <c r="NEY30" s="209"/>
      <c r="NEZ30" s="209"/>
      <c r="NFA30" s="209"/>
      <c r="NFB30" s="209"/>
      <c r="NFC30" s="209"/>
      <c r="NFD30" s="209"/>
      <c r="NFE30" s="209"/>
      <c r="NFF30" s="209"/>
      <c r="NFG30" s="209"/>
      <c r="NFH30" s="209"/>
      <c r="NFI30" s="209"/>
      <c r="NFJ30" s="209"/>
      <c r="NFK30" s="209"/>
      <c r="NFL30" s="209"/>
      <c r="NFM30" s="209"/>
      <c r="NFN30" s="209"/>
      <c r="NFO30" s="209"/>
      <c r="NFP30" s="209"/>
      <c r="NFQ30" s="209"/>
      <c r="NFR30" s="209"/>
      <c r="NFS30" s="209"/>
      <c r="NFT30" s="209"/>
      <c r="NFU30" s="209"/>
      <c r="NFV30" s="209"/>
      <c r="NFW30" s="209"/>
      <c r="NFX30" s="209"/>
      <c r="NFY30" s="209"/>
      <c r="NFZ30" s="209"/>
      <c r="NGA30" s="209"/>
      <c r="NGB30" s="209"/>
      <c r="NGC30" s="209"/>
      <c r="NGD30" s="209"/>
      <c r="NGE30" s="209"/>
      <c r="NGF30" s="209"/>
      <c r="NGG30" s="209"/>
      <c r="NGH30" s="209"/>
      <c r="NGI30" s="209"/>
      <c r="NGJ30" s="209"/>
      <c r="NGK30" s="209"/>
      <c r="NGL30" s="209"/>
      <c r="NGM30" s="209"/>
      <c r="NGN30" s="209"/>
      <c r="NGO30" s="209"/>
      <c r="NGP30" s="209"/>
      <c r="NGQ30" s="209"/>
      <c r="NGR30" s="209"/>
      <c r="NGS30" s="209"/>
      <c r="NGT30" s="209"/>
      <c r="NGU30" s="209"/>
      <c r="NGV30" s="209"/>
      <c r="NGW30" s="209"/>
      <c r="NGX30" s="209"/>
      <c r="NGY30" s="209"/>
      <c r="NGZ30" s="209"/>
      <c r="NHA30" s="209"/>
      <c r="NHB30" s="209"/>
      <c r="NHC30" s="209"/>
      <c r="NHD30" s="209"/>
      <c r="NHE30" s="209"/>
      <c r="NHF30" s="209"/>
      <c r="NHG30" s="209"/>
      <c r="NHH30" s="209"/>
      <c r="NHI30" s="209"/>
      <c r="NHJ30" s="209"/>
      <c r="NHK30" s="209"/>
      <c r="NHL30" s="209"/>
      <c r="NHM30" s="209"/>
      <c r="NHN30" s="209"/>
      <c r="NHO30" s="209"/>
      <c r="NHP30" s="209"/>
      <c r="NHQ30" s="209"/>
      <c r="NHR30" s="209"/>
      <c r="NHS30" s="209"/>
      <c r="NHT30" s="209"/>
      <c r="NHU30" s="209"/>
      <c r="NHV30" s="209"/>
      <c r="NHW30" s="209"/>
      <c r="NHX30" s="209"/>
      <c r="NHY30" s="209"/>
      <c r="NHZ30" s="209"/>
      <c r="NIA30" s="209"/>
      <c r="NIB30" s="209"/>
      <c r="NIC30" s="209"/>
      <c r="NID30" s="209"/>
      <c r="NIE30" s="209"/>
      <c r="NIF30" s="209"/>
      <c r="NIG30" s="209"/>
      <c r="NIH30" s="209"/>
      <c r="NII30" s="209"/>
      <c r="NIJ30" s="209"/>
      <c r="NIK30" s="209"/>
      <c r="NIL30" s="209"/>
      <c r="NIM30" s="209"/>
      <c r="NIN30" s="209"/>
      <c r="NIO30" s="209"/>
      <c r="NIP30" s="209"/>
      <c r="NIQ30" s="209"/>
      <c r="NIR30" s="209"/>
      <c r="NIS30" s="209"/>
      <c r="NIT30" s="209"/>
      <c r="NIU30" s="209"/>
      <c r="NIV30" s="209"/>
      <c r="NIW30" s="209"/>
      <c r="NIX30" s="209"/>
      <c r="NIY30" s="209"/>
      <c r="NIZ30" s="209"/>
      <c r="NJA30" s="209"/>
      <c r="NJB30" s="209"/>
      <c r="NJC30" s="209"/>
      <c r="NJD30" s="209"/>
      <c r="NJE30" s="209"/>
      <c r="NJF30" s="209"/>
      <c r="NJG30" s="209"/>
      <c r="NJH30" s="209"/>
      <c r="NJI30" s="209"/>
      <c r="NJJ30" s="209"/>
      <c r="NJK30" s="209"/>
      <c r="NJL30" s="209"/>
      <c r="NJM30" s="209"/>
      <c r="NJN30" s="209"/>
      <c r="NJO30" s="209"/>
      <c r="NJP30" s="209"/>
      <c r="NJQ30" s="209"/>
      <c r="NJR30" s="209"/>
      <c r="NJS30" s="209"/>
      <c r="NJT30" s="209"/>
      <c r="NJU30" s="209"/>
      <c r="NJV30" s="209"/>
      <c r="NJW30" s="209"/>
      <c r="NJX30" s="209"/>
      <c r="NJY30" s="209"/>
      <c r="NJZ30" s="209"/>
      <c r="NKA30" s="209"/>
      <c r="NKB30" s="209"/>
      <c r="NKC30" s="209"/>
      <c r="NKD30" s="209"/>
      <c r="NKE30" s="209"/>
      <c r="NKF30" s="209"/>
      <c r="NKG30" s="209"/>
      <c r="NKH30" s="209"/>
      <c r="NKI30" s="209"/>
      <c r="NKJ30" s="209"/>
      <c r="NKK30" s="209"/>
      <c r="NKL30" s="209"/>
      <c r="NKM30" s="209"/>
      <c r="NKN30" s="209"/>
      <c r="NKO30" s="209"/>
      <c r="NKP30" s="209"/>
      <c r="NKQ30" s="209"/>
      <c r="NKR30" s="209"/>
      <c r="NKS30" s="209"/>
      <c r="NKT30" s="209"/>
      <c r="NKU30" s="209"/>
      <c r="NKV30" s="209"/>
      <c r="NKW30" s="209"/>
      <c r="NKX30" s="209"/>
      <c r="NKY30" s="209"/>
      <c r="NKZ30" s="209"/>
      <c r="NLA30" s="209"/>
      <c r="NLB30" s="209"/>
      <c r="NLC30" s="209"/>
      <c r="NLD30" s="209"/>
      <c r="NLE30" s="209"/>
      <c r="NLF30" s="209"/>
      <c r="NLG30" s="209"/>
      <c r="NLH30" s="209"/>
      <c r="NLI30" s="209"/>
      <c r="NLJ30" s="209"/>
      <c r="NLK30" s="209"/>
      <c r="NLL30" s="209"/>
      <c r="NLM30" s="209"/>
      <c r="NLN30" s="209"/>
      <c r="NLO30" s="209"/>
      <c r="NLP30" s="209"/>
      <c r="NLQ30" s="209"/>
      <c r="NLR30" s="209"/>
      <c r="NLS30" s="209"/>
      <c r="NLT30" s="209"/>
      <c r="NLU30" s="209"/>
      <c r="NLV30" s="209"/>
      <c r="NLW30" s="209"/>
      <c r="NLX30" s="209"/>
      <c r="NLY30" s="209"/>
      <c r="NLZ30" s="209"/>
      <c r="NMA30" s="209"/>
      <c r="NMB30" s="209"/>
      <c r="NMC30" s="209"/>
      <c r="NMD30" s="209"/>
      <c r="NME30" s="209"/>
      <c r="NMF30" s="209"/>
      <c r="NMG30" s="209"/>
      <c r="NMH30" s="209"/>
      <c r="NMI30" s="209"/>
      <c r="NMJ30" s="209"/>
      <c r="NMK30" s="209"/>
      <c r="NML30" s="209"/>
      <c r="NMM30" s="209"/>
      <c r="NMN30" s="209"/>
      <c r="NMO30" s="209"/>
      <c r="NMP30" s="209"/>
      <c r="NMQ30" s="209"/>
      <c r="NMR30" s="209"/>
      <c r="NMS30" s="209"/>
      <c r="NMT30" s="209"/>
      <c r="NMU30" s="209"/>
      <c r="NMV30" s="209"/>
      <c r="NMW30" s="209"/>
      <c r="NMX30" s="209"/>
      <c r="NMY30" s="209"/>
      <c r="NMZ30" s="209"/>
      <c r="NNA30" s="209"/>
      <c r="NNB30" s="209"/>
      <c r="NNC30" s="209"/>
      <c r="NND30" s="209"/>
      <c r="NNE30" s="209"/>
      <c r="NNF30" s="209"/>
      <c r="NNG30" s="209"/>
      <c r="NNH30" s="209"/>
      <c r="NNI30" s="209"/>
      <c r="NNJ30" s="209"/>
      <c r="NNK30" s="209"/>
      <c r="NNL30" s="209"/>
      <c r="NNM30" s="209"/>
      <c r="NNN30" s="209"/>
      <c r="NNO30" s="209"/>
      <c r="NNP30" s="209"/>
      <c r="NNQ30" s="209"/>
      <c r="NNR30" s="209"/>
      <c r="NNS30" s="209"/>
      <c r="NNT30" s="209"/>
      <c r="NNU30" s="209"/>
      <c r="NNV30" s="209"/>
      <c r="NNW30" s="209"/>
      <c r="NNX30" s="209"/>
      <c r="NNY30" s="209"/>
      <c r="NNZ30" s="209"/>
      <c r="NOA30" s="209"/>
      <c r="NOB30" s="209"/>
      <c r="NOC30" s="209"/>
      <c r="NOD30" s="209"/>
      <c r="NOE30" s="209"/>
      <c r="NOF30" s="209"/>
      <c r="NOG30" s="209"/>
      <c r="NOH30" s="209"/>
      <c r="NOI30" s="209"/>
      <c r="NOJ30" s="209"/>
      <c r="NOK30" s="209"/>
      <c r="NOL30" s="209"/>
      <c r="NOM30" s="209"/>
      <c r="NON30" s="209"/>
      <c r="NOO30" s="209"/>
      <c r="NOP30" s="209"/>
      <c r="NOQ30" s="209"/>
      <c r="NOR30" s="209"/>
      <c r="NOS30" s="209"/>
      <c r="NOT30" s="209"/>
      <c r="NOU30" s="209"/>
      <c r="NOV30" s="209"/>
      <c r="NOW30" s="209"/>
      <c r="NOX30" s="209"/>
      <c r="NOY30" s="209"/>
      <c r="NOZ30" s="209"/>
      <c r="NPA30" s="209"/>
      <c r="NPB30" s="209"/>
      <c r="NPC30" s="209"/>
      <c r="NPD30" s="209"/>
      <c r="NPE30" s="209"/>
      <c r="NPF30" s="209"/>
      <c r="NPG30" s="209"/>
      <c r="NPH30" s="209"/>
      <c r="NPI30" s="209"/>
      <c r="NPJ30" s="209"/>
      <c r="NPK30" s="209"/>
      <c r="NPL30" s="209"/>
      <c r="NPM30" s="209"/>
      <c r="NPN30" s="209"/>
      <c r="NPO30" s="209"/>
      <c r="NPP30" s="209"/>
      <c r="NPQ30" s="209"/>
      <c r="NPR30" s="209"/>
      <c r="NPS30" s="209"/>
      <c r="NPT30" s="209"/>
      <c r="NPU30" s="209"/>
      <c r="NPV30" s="209"/>
      <c r="NPW30" s="209"/>
      <c r="NPX30" s="209"/>
      <c r="NPY30" s="209"/>
      <c r="NPZ30" s="209"/>
      <c r="NQA30" s="209"/>
      <c r="NQB30" s="209"/>
      <c r="NQC30" s="209"/>
      <c r="NQD30" s="209"/>
      <c r="NQE30" s="209"/>
      <c r="NQF30" s="209"/>
      <c r="NQG30" s="209"/>
      <c r="NQH30" s="209"/>
      <c r="NQI30" s="209"/>
      <c r="NQJ30" s="209"/>
      <c r="NQK30" s="209"/>
      <c r="NQL30" s="209"/>
      <c r="NQM30" s="209"/>
      <c r="NQN30" s="209"/>
      <c r="NQO30" s="209"/>
      <c r="NQP30" s="209"/>
      <c r="NQQ30" s="209"/>
      <c r="NQR30" s="209"/>
      <c r="NQS30" s="209"/>
      <c r="NQT30" s="209"/>
      <c r="NQU30" s="209"/>
      <c r="NQV30" s="209"/>
      <c r="NQW30" s="209"/>
      <c r="NQX30" s="209"/>
      <c r="NQY30" s="209"/>
      <c r="NQZ30" s="209"/>
      <c r="NRA30" s="209"/>
      <c r="NRB30" s="209"/>
      <c r="NRC30" s="209"/>
      <c r="NRD30" s="209"/>
      <c r="NRE30" s="209"/>
      <c r="NRF30" s="209"/>
      <c r="NRG30" s="209"/>
      <c r="NRH30" s="209"/>
      <c r="NRI30" s="209"/>
      <c r="NRJ30" s="209"/>
      <c r="NRK30" s="209"/>
      <c r="NRL30" s="209"/>
      <c r="NRM30" s="209"/>
      <c r="NRN30" s="209"/>
      <c r="NRO30" s="209"/>
      <c r="NRP30" s="209"/>
      <c r="NRQ30" s="209"/>
      <c r="NRR30" s="209"/>
      <c r="NRS30" s="209"/>
      <c r="NRT30" s="209"/>
      <c r="NRU30" s="209"/>
      <c r="NRV30" s="209"/>
      <c r="NRW30" s="209"/>
      <c r="NRX30" s="209"/>
      <c r="NRY30" s="209"/>
      <c r="NRZ30" s="209"/>
      <c r="NSA30" s="209"/>
      <c r="NSB30" s="209"/>
      <c r="NSC30" s="209"/>
      <c r="NSD30" s="209"/>
      <c r="NSE30" s="209"/>
      <c r="NSF30" s="209"/>
      <c r="NSG30" s="209"/>
      <c r="NSH30" s="209"/>
      <c r="NSI30" s="209"/>
      <c r="NSJ30" s="209"/>
      <c r="NSK30" s="209"/>
      <c r="NSL30" s="209"/>
      <c r="NSM30" s="209"/>
      <c r="NSN30" s="209"/>
      <c r="NSO30" s="209"/>
      <c r="NSP30" s="209"/>
      <c r="NSQ30" s="209"/>
      <c r="NSR30" s="209"/>
      <c r="NSS30" s="209"/>
      <c r="NST30" s="209"/>
      <c r="NSU30" s="209"/>
      <c r="NSV30" s="209"/>
      <c r="NSW30" s="209"/>
      <c r="NSX30" s="209"/>
      <c r="NSY30" s="209"/>
      <c r="NSZ30" s="209"/>
      <c r="NTA30" s="209"/>
      <c r="NTB30" s="209"/>
      <c r="NTC30" s="209"/>
      <c r="NTD30" s="209"/>
      <c r="NTE30" s="209"/>
      <c r="NTF30" s="209"/>
      <c r="NTG30" s="209"/>
      <c r="NTH30" s="209"/>
      <c r="NTI30" s="209"/>
      <c r="NTJ30" s="209"/>
      <c r="NTK30" s="209"/>
      <c r="NTL30" s="209"/>
      <c r="NTM30" s="209"/>
      <c r="NTN30" s="209"/>
      <c r="NTO30" s="209"/>
      <c r="NTP30" s="209"/>
      <c r="NTQ30" s="209"/>
      <c r="NTR30" s="209"/>
      <c r="NTS30" s="209"/>
      <c r="NTT30" s="209"/>
      <c r="NTU30" s="209"/>
      <c r="NTV30" s="209"/>
      <c r="NTW30" s="209"/>
      <c r="NTX30" s="209"/>
      <c r="NTY30" s="209"/>
      <c r="NTZ30" s="209"/>
      <c r="NUA30" s="209"/>
      <c r="NUB30" s="209"/>
      <c r="NUC30" s="209"/>
      <c r="NUD30" s="209"/>
      <c r="NUE30" s="209"/>
      <c r="NUF30" s="209"/>
      <c r="NUG30" s="209"/>
      <c r="NUH30" s="209"/>
      <c r="NUI30" s="209"/>
      <c r="NUJ30" s="209"/>
      <c r="NUK30" s="209"/>
      <c r="NUL30" s="209"/>
      <c r="NUM30" s="209"/>
      <c r="NUN30" s="209"/>
      <c r="NUO30" s="209"/>
      <c r="NUP30" s="209"/>
      <c r="NUQ30" s="209"/>
      <c r="NUR30" s="209"/>
      <c r="NUS30" s="209"/>
      <c r="NUT30" s="209"/>
      <c r="NUU30" s="209"/>
      <c r="NUV30" s="209"/>
      <c r="NUW30" s="209"/>
      <c r="NUX30" s="209"/>
      <c r="NUY30" s="209"/>
      <c r="NUZ30" s="209"/>
      <c r="NVA30" s="209"/>
      <c r="NVB30" s="209"/>
      <c r="NVC30" s="209"/>
      <c r="NVD30" s="209"/>
      <c r="NVE30" s="209"/>
      <c r="NVF30" s="209"/>
      <c r="NVG30" s="209"/>
      <c r="NVH30" s="209"/>
      <c r="NVI30" s="209"/>
      <c r="NVJ30" s="209"/>
      <c r="NVK30" s="209"/>
      <c r="NVL30" s="209"/>
      <c r="NVM30" s="209"/>
      <c r="NVN30" s="209"/>
      <c r="NVO30" s="209"/>
      <c r="NVP30" s="209"/>
      <c r="NVQ30" s="209"/>
      <c r="NVR30" s="209"/>
      <c r="NVS30" s="209"/>
      <c r="NVT30" s="209"/>
      <c r="NVU30" s="209"/>
      <c r="NVV30" s="209"/>
      <c r="NVW30" s="209"/>
      <c r="NVX30" s="209"/>
      <c r="NVY30" s="209"/>
      <c r="NVZ30" s="209"/>
      <c r="NWA30" s="209"/>
      <c r="NWB30" s="209"/>
      <c r="NWC30" s="209"/>
      <c r="NWD30" s="209"/>
      <c r="NWE30" s="209"/>
      <c r="NWF30" s="209"/>
      <c r="NWG30" s="209"/>
      <c r="NWH30" s="209"/>
      <c r="NWI30" s="209"/>
      <c r="NWJ30" s="209"/>
      <c r="NWK30" s="209"/>
      <c r="NWL30" s="209"/>
      <c r="NWM30" s="209"/>
      <c r="NWN30" s="209"/>
      <c r="NWO30" s="209"/>
      <c r="NWP30" s="209"/>
      <c r="NWQ30" s="209"/>
      <c r="NWR30" s="209"/>
      <c r="NWS30" s="209"/>
      <c r="NWT30" s="209"/>
      <c r="NWU30" s="209"/>
      <c r="NWV30" s="209"/>
      <c r="NWW30" s="209"/>
      <c r="NWX30" s="209"/>
      <c r="NWY30" s="209"/>
      <c r="NWZ30" s="209"/>
      <c r="NXA30" s="209"/>
      <c r="NXB30" s="209"/>
      <c r="NXC30" s="209"/>
      <c r="NXD30" s="209"/>
      <c r="NXE30" s="209"/>
      <c r="NXF30" s="209"/>
      <c r="NXG30" s="209"/>
      <c r="NXH30" s="209"/>
      <c r="NXI30" s="209"/>
      <c r="NXJ30" s="209"/>
      <c r="NXK30" s="209"/>
      <c r="NXL30" s="209"/>
      <c r="NXM30" s="209"/>
      <c r="NXN30" s="209"/>
      <c r="NXO30" s="209"/>
      <c r="NXP30" s="209"/>
      <c r="NXQ30" s="209"/>
      <c r="NXR30" s="209"/>
      <c r="NXS30" s="209"/>
      <c r="NXT30" s="209"/>
      <c r="NXU30" s="209"/>
      <c r="NXV30" s="209"/>
      <c r="NXW30" s="209"/>
      <c r="NXX30" s="209"/>
      <c r="NXY30" s="209"/>
      <c r="NXZ30" s="209"/>
      <c r="NYA30" s="209"/>
      <c r="NYB30" s="209"/>
      <c r="NYC30" s="209"/>
      <c r="NYD30" s="209"/>
      <c r="NYE30" s="209"/>
      <c r="NYF30" s="209"/>
      <c r="NYG30" s="209"/>
      <c r="NYH30" s="209"/>
      <c r="NYI30" s="209"/>
      <c r="NYJ30" s="209"/>
      <c r="NYK30" s="209"/>
      <c r="NYL30" s="209"/>
      <c r="NYM30" s="209"/>
      <c r="NYN30" s="209"/>
      <c r="NYO30" s="209"/>
      <c r="NYP30" s="209"/>
      <c r="NYQ30" s="209"/>
      <c r="NYR30" s="209"/>
      <c r="NYS30" s="209"/>
      <c r="NYT30" s="209"/>
      <c r="NYU30" s="209"/>
      <c r="NYV30" s="209"/>
      <c r="NYW30" s="209"/>
      <c r="NYX30" s="209"/>
      <c r="NYY30" s="209"/>
      <c r="NYZ30" s="209"/>
      <c r="NZA30" s="209"/>
      <c r="NZB30" s="209"/>
      <c r="NZC30" s="209"/>
      <c r="NZD30" s="209"/>
      <c r="NZE30" s="209"/>
      <c r="NZF30" s="209"/>
      <c r="NZG30" s="209"/>
      <c r="NZH30" s="209"/>
      <c r="NZI30" s="209"/>
      <c r="NZJ30" s="209"/>
      <c r="NZK30" s="209"/>
      <c r="NZL30" s="209"/>
      <c r="NZM30" s="209"/>
      <c r="NZN30" s="209"/>
      <c r="NZO30" s="209"/>
      <c r="NZP30" s="209"/>
      <c r="NZQ30" s="209"/>
      <c r="NZR30" s="209"/>
      <c r="NZS30" s="209"/>
      <c r="NZT30" s="209"/>
      <c r="NZU30" s="209"/>
      <c r="NZV30" s="209"/>
      <c r="NZW30" s="209"/>
      <c r="NZX30" s="209"/>
      <c r="NZY30" s="209"/>
      <c r="NZZ30" s="209"/>
      <c r="OAA30" s="209"/>
      <c r="OAB30" s="209"/>
      <c r="OAC30" s="209"/>
      <c r="OAD30" s="209"/>
      <c r="OAE30" s="209"/>
      <c r="OAF30" s="209"/>
      <c r="OAG30" s="209"/>
      <c r="OAH30" s="209"/>
      <c r="OAI30" s="209"/>
      <c r="OAJ30" s="209"/>
      <c r="OAK30" s="209"/>
      <c r="OAL30" s="209"/>
      <c r="OAM30" s="209"/>
      <c r="OAN30" s="209"/>
      <c r="OAO30" s="209"/>
      <c r="OAP30" s="209"/>
      <c r="OAQ30" s="209"/>
      <c r="OAR30" s="209"/>
      <c r="OAS30" s="209"/>
      <c r="OAT30" s="209"/>
      <c r="OAU30" s="209"/>
      <c r="OAV30" s="209"/>
      <c r="OAW30" s="209"/>
      <c r="OAX30" s="209"/>
      <c r="OAY30" s="209"/>
      <c r="OAZ30" s="209"/>
      <c r="OBA30" s="209"/>
      <c r="OBB30" s="209"/>
      <c r="OBC30" s="209"/>
      <c r="OBD30" s="209"/>
      <c r="OBE30" s="209"/>
      <c r="OBF30" s="209"/>
      <c r="OBG30" s="209"/>
      <c r="OBH30" s="209"/>
      <c r="OBI30" s="209"/>
      <c r="OBJ30" s="209"/>
      <c r="OBK30" s="209"/>
      <c r="OBL30" s="209"/>
      <c r="OBM30" s="209"/>
      <c r="OBN30" s="209"/>
      <c r="OBO30" s="209"/>
      <c r="OBP30" s="209"/>
      <c r="OBQ30" s="209"/>
      <c r="OBR30" s="209"/>
      <c r="OBS30" s="209"/>
      <c r="OBT30" s="209"/>
      <c r="OBU30" s="209"/>
      <c r="OBV30" s="209"/>
      <c r="OBW30" s="209"/>
      <c r="OBX30" s="209"/>
      <c r="OBY30" s="209"/>
      <c r="OBZ30" s="209"/>
      <c r="OCA30" s="209"/>
      <c r="OCB30" s="209"/>
      <c r="OCC30" s="209"/>
      <c r="OCD30" s="209"/>
      <c r="OCE30" s="209"/>
      <c r="OCF30" s="209"/>
      <c r="OCG30" s="209"/>
      <c r="OCH30" s="209"/>
      <c r="OCI30" s="209"/>
      <c r="OCJ30" s="209"/>
      <c r="OCK30" s="209"/>
      <c r="OCL30" s="209"/>
      <c r="OCM30" s="209"/>
      <c r="OCN30" s="209"/>
      <c r="OCO30" s="209"/>
      <c r="OCP30" s="209"/>
      <c r="OCQ30" s="209"/>
      <c r="OCR30" s="209"/>
      <c r="OCS30" s="209"/>
      <c r="OCT30" s="209"/>
      <c r="OCU30" s="209"/>
      <c r="OCV30" s="209"/>
      <c r="OCW30" s="209"/>
      <c r="OCX30" s="209"/>
      <c r="OCY30" s="209"/>
      <c r="OCZ30" s="209"/>
      <c r="ODA30" s="209"/>
      <c r="ODB30" s="209"/>
      <c r="ODC30" s="209"/>
      <c r="ODD30" s="209"/>
      <c r="ODE30" s="209"/>
      <c r="ODF30" s="209"/>
      <c r="ODG30" s="209"/>
      <c r="ODH30" s="209"/>
      <c r="ODI30" s="209"/>
      <c r="ODJ30" s="209"/>
      <c r="ODK30" s="209"/>
      <c r="ODL30" s="209"/>
      <c r="ODM30" s="209"/>
      <c r="ODN30" s="209"/>
      <c r="ODO30" s="209"/>
      <c r="ODP30" s="209"/>
      <c r="ODQ30" s="209"/>
      <c r="ODR30" s="209"/>
      <c r="ODS30" s="209"/>
      <c r="ODT30" s="209"/>
      <c r="ODU30" s="209"/>
      <c r="ODV30" s="209"/>
      <c r="ODW30" s="209"/>
      <c r="ODX30" s="209"/>
      <c r="ODY30" s="209"/>
      <c r="ODZ30" s="209"/>
      <c r="OEA30" s="209"/>
      <c r="OEB30" s="209"/>
      <c r="OEC30" s="209"/>
      <c r="OED30" s="209"/>
      <c r="OEE30" s="209"/>
      <c r="OEF30" s="209"/>
      <c r="OEG30" s="209"/>
      <c r="OEH30" s="209"/>
      <c r="OEI30" s="209"/>
      <c r="OEJ30" s="209"/>
      <c r="OEK30" s="209"/>
      <c r="OEL30" s="209"/>
      <c r="OEM30" s="209"/>
      <c r="OEN30" s="209"/>
      <c r="OEO30" s="209"/>
      <c r="OEP30" s="209"/>
      <c r="OEQ30" s="209"/>
      <c r="OER30" s="209"/>
      <c r="OES30" s="209"/>
      <c r="OET30" s="209"/>
      <c r="OEU30" s="209"/>
      <c r="OEV30" s="209"/>
      <c r="OEW30" s="209"/>
      <c r="OEX30" s="209"/>
      <c r="OEY30" s="209"/>
      <c r="OEZ30" s="209"/>
      <c r="OFA30" s="209"/>
      <c r="OFB30" s="209"/>
      <c r="OFC30" s="209"/>
      <c r="OFD30" s="209"/>
      <c r="OFE30" s="209"/>
      <c r="OFF30" s="209"/>
      <c r="OFG30" s="209"/>
      <c r="OFH30" s="209"/>
      <c r="OFI30" s="209"/>
      <c r="OFJ30" s="209"/>
      <c r="OFK30" s="209"/>
      <c r="OFL30" s="209"/>
      <c r="OFM30" s="209"/>
      <c r="OFN30" s="209"/>
      <c r="OFO30" s="209"/>
      <c r="OFP30" s="209"/>
      <c r="OFQ30" s="209"/>
      <c r="OFR30" s="209"/>
      <c r="OFS30" s="209"/>
      <c r="OFT30" s="209"/>
      <c r="OFU30" s="209"/>
      <c r="OFV30" s="209"/>
      <c r="OFW30" s="209"/>
      <c r="OFX30" s="209"/>
      <c r="OFY30" s="209"/>
      <c r="OFZ30" s="209"/>
      <c r="OGA30" s="209"/>
      <c r="OGB30" s="209"/>
      <c r="OGC30" s="209"/>
      <c r="OGD30" s="209"/>
      <c r="OGE30" s="209"/>
      <c r="OGF30" s="209"/>
      <c r="OGG30" s="209"/>
      <c r="OGH30" s="209"/>
      <c r="OGI30" s="209"/>
      <c r="OGJ30" s="209"/>
      <c r="OGK30" s="209"/>
      <c r="OGL30" s="209"/>
      <c r="OGM30" s="209"/>
      <c r="OGN30" s="209"/>
      <c r="OGO30" s="209"/>
      <c r="OGP30" s="209"/>
      <c r="OGQ30" s="209"/>
      <c r="OGR30" s="209"/>
      <c r="OGS30" s="209"/>
      <c r="OGT30" s="209"/>
      <c r="OGU30" s="209"/>
      <c r="OGV30" s="209"/>
      <c r="OGW30" s="209"/>
      <c r="OGX30" s="209"/>
      <c r="OGY30" s="209"/>
      <c r="OGZ30" s="209"/>
      <c r="OHA30" s="209"/>
      <c r="OHB30" s="209"/>
      <c r="OHC30" s="209"/>
      <c r="OHD30" s="209"/>
      <c r="OHE30" s="209"/>
      <c r="OHF30" s="209"/>
      <c r="OHG30" s="209"/>
      <c r="OHH30" s="209"/>
      <c r="OHI30" s="209"/>
      <c r="OHJ30" s="209"/>
      <c r="OHK30" s="209"/>
      <c r="OHL30" s="209"/>
      <c r="OHM30" s="209"/>
      <c r="OHN30" s="209"/>
      <c r="OHO30" s="209"/>
      <c r="OHP30" s="209"/>
      <c r="OHQ30" s="209"/>
      <c r="OHR30" s="209"/>
      <c r="OHS30" s="209"/>
      <c r="OHT30" s="209"/>
      <c r="OHU30" s="209"/>
      <c r="OHV30" s="209"/>
      <c r="OHW30" s="209"/>
      <c r="OHX30" s="209"/>
      <c r="OHY30" s="209"/>
      <c r="OHZ30" s="209"/>
      <c r="OIA30" s="209"/>
      <c r="OIB30" s="209"/>
      <c r="OIC30" s="209"/>
      <c r="OID30" s="209"/>
      <c r="OIE30" s="209"/>
      <c r="OIF30" s="209"/>
      <c r="OIG30" s="209"/>
      <c r="OIH30" s="209"/>
      <c r="OII30" s="209"/>
      <c r="OIJ30" s="209"/>
      <c r="OIK30" s="209"/>
      <c r="OIL30" s="209"/>
      <c r="OIM30" s="209"/>
      <c r="OIN30" s="209"/>
      <c r="OIO30" s="209"/>
      <c r="OIP30" s="209"/>
      <c r="OIQ30" s="209"/>
      <c r="OIR30" s="209"/>
      <c r="OIS30" s="209"/>
      <c r="OIT30" s="209"/>
      <c r="OIU30" s="209"/>
      <c r="OIV30" s="209"/>
      <c r="OIW30" s="209"/>
      <c r="OIX30" s="209"/>
      <c r="OIY30" s="209"/>
      <c r="OIZ30" s="209"/>
      <c r="OJA30" s="209"/>
      <c r="OJB30" s="209"/>
      <c r="OJC30" s="209"/>
      <c r="OJD30" s="209"/>
      <c r="OJE30" s="209"/>
      <c r="OJF30" s="209"/>
      <c r="OJG30" s="209"/>
      <c r="OJH30" s="209"/>
      <c r="OJI30" s="209"/>
      <c r="OJJ30" s="209"/>
      <c r="OJK30" s="209"/>
      <c r="OJL30" s="209"/>
      <c r="OJM30" s="209"/>
      <c r="OJN30" s="209"/>
      <c r="OJO30" s="209"/>
      <c r="OJP30" s="209"/>
      <c r="OJQ30" s="209"/>
      <c r="OJR30" s="209"/>
      <c r="OJS30" s="209"/>
      <c r="OJT30" s="209"/>
      <c r="OJU30" s="209"/>
      <c r="OJV30" s="209"/>
      <c r="OJW30" s="209"/>
      <c r="OJX30" s="209"/>
      <c r="OJY30" s="209"/>
      <c r="OJZ30" s="209"/>
      <c r="OKA30" s="209"/>
      <c r="OKB30" s="209"/>
      <c r="OKC30" s="209"/>
      <c r="OKD30" s="209"/>
      <c r="OKE30" s="209"/>
      <c r="OKF30" s="209"/>
      <c r="OKG30" s="209"/>
      <c r="OKH30" s="209"/>
      <c r="OKI30" s="209"/>
      <c r="OKJ30" s="209"/>
      <c r="OKK30" s="209"/>
      <c r="OKL30" s="209"/>
      <c r="OKM30" s="209"/>
      <c r="OKN30" s="209"/>
      <c r="OKO30" s="209"/>
      <c r="OKP30" s="209"/>
      <c r="OKQ30" s="209"/>
      <c r="OKR30" s="209"/>
      <c r="OKS30" s="209"/>
      <c r="OKT30" s="209"/>
      <c r="OKU30" s="209"/>
      <c r="OKV30" s="209"/>
      <c r="OKW30" s="209"/>
      <c r="OKX30" s="209"/>
      <c r="OKY30" s="209"/>
      <c r="OKZ30" s="209"/>
      <c r="OLA30" s="209"/>
      <c r="OLB30" s="209"/>
      <c r="OLC30" s="209"/>
      <c r="OLD30" s="209"/>
      <c r="OLE30" s="209"/>
      <c r="OLF30" s="209"/>
      <c r="OLG30" s="209"/>
      <c r="OLH30" s="209"/>
      <c r="OLI30" s="209"/>
      <c r="OLJ30" s="209"/>
      <c r="OLK30" s="209"/>
      <c r="OLL30" s="209"/>
      <c r="OLM30" s="209"/>
      <c r="OLN30" s="209"/>
      <c r="OLO30" s="209"/>
      <c r="OLP30" s="209"/>
      <c r="OLQ30" s="209"/>
      <c r="OLR30" s="209"/>
      <c r="OLS30" s="209"/>
      <c r="OLT30" s="209"/>
      <c r="OLU30" s="209"/>
      <c r="OLV30" s="209"/>
      <c r="OLW30" s="209"/>
      <c r="OLX30" s="209"/>
      <c r="OLY30" s="209"/>
      <c r="OLZ30" s="209"/>
      <c r="OMA30" s="209"/>
      <c r="OMB30" s="209"/>
      <c r="OMC30" s="209"/>
      <c r="OMD30" s="209"/>
      <c r="OME30" s="209"/>
      <c r="OMF30" s="209"/>
      <c r="OMG30" s="209"/>
      <c r="OMH30" s="209"/>
      <c r="OMI30" s="209"/>
      <c r="OMJ30" s="209"/>
      <c r="OMK30" s="209"/>
      <c r="OML30" s="209"/>
      <c r="OMM30" s="209"/>
      <c r="OMN30" s="209"/>
      <c r="OMO30" s="209"/>
      <c r="OMP30" s="209"/>
      <c r="OMQ30" s="209"/>
      <c r="OMR30" s="209"/>
      <c r="OMS30" s="209"/>
      <c r="OMT30" s="209"/>
      <c r="OMU30" s="209"/>
      <c r="OMV30" s="209"/>
      <c r="OMW30" s="209"/>
      <c r="OMX30" s="209"/>
      <c r="OMY30" s="209"/>
      <c r="OMZ30" s="209"/>
      <c r="ONA30" s="209"/>
      <c r="ONB30" s="209"/>
      <c r="ONC30" s="209"/>
      <c r="OND30" s="209"/>
      <c r="ONE30" s="209"/>
      <c r="ONF30" s="209"/>
      <c r="ONG30" s="209"/>
      <c r="ONH30" s="209"/>
      <c r="ONI30" s="209"/>
      <c r="ONJ30" s="209"/>
      <c r="ONK30" s="209"/>
      <c r="ONL30" s="209"/>
      <c r="ONM30" s="209"/>
      <c r="ONN30" s="209"/>
      <c r="ONO30" s="209"/>
      <c r="ONP30" s="209"/>
      <c r="ONQ30" s="209"/>
      <c r="ONR30" s="209"/>
      <c r="ONS30" s="209"/>
      <c r="ONT30" s="209"/>
      <c r="ONU30" s="209"/>
      <c r="ONV30" s="209"/>
      <c r="ONW30" s="209"/>
      <c r="ONX30" s="209"/>
      <c r="ONY30" s="209"/>
      <c r="ONZ30" s="209"/>
      <c r="OOA30" s="209"/>
      <c r="OOB30" s="209"/>
      <c r="OOC30" s="209"/>
      <c r="OOD30" s="209"/>
      <c r="OOE30" s="209"/>
      <c r="OOF30" s="209"/>
      <c r="OOG30" s="209"/>
      <c r="OOH30" s="209"/>
      <c r="OOI30" s="209"/>
      <c r="OOJ30" s="209"/>
      <c r="OOK30" s="209"/>
      <c r="OOL30" s="209"/>
      <c r="OOM30" s="209"/>
      <c r="OON30" s="209"/>
      <c r="OOO30" s="209"/>
      <c r="OOP30" s="209"/>
      <c r="OOQ30" s="209"/>
      <c r="OOR30" s="209"/>
      <c r="OOS30" s="209"/>
      <c r="OOT30" s="209"/>
      <c r="OOU30" s="209"/>
      <c r="OOV30" s="209"/>
      <c r="OOW30" s="209"/>
      <c r="OOX30" s="209"/>
      <c r="OOY30" s="209"/>
      <c r="OOZ30" s="209"/>
      <c r="OPA30" s="209"/>
      <c r="OPB30" s="209"/>
      <c r="OPC30" s="209"/>
      <c r="OPD30" s="209"/>
      <c r="OPE30" s="209"/>
      <c r="OPF30" s="209"/>
      <c r="OPG30" s="209"/>
      <c r="OPH30" s="209"/>
      <c r="OPI30" s="209"/>
      <c r="OPJ30" s="209"/>
      <c r="OPK30" s="209"/>
      <c r="OPL30" s="209"/>
      <c r="OPM30" s="209"/>
      <c r="OPN30" s="209"/>
      <c r="OPO30" s="209"/>
      <c r="OPP30" s="209"/>
      <c r="OPQ30" s="209"/>
      <c r="OPR30" s="209"/>
      <c r="OPS30" s="209"/>
      <c r="OPT30" s="209"/>
      <c r="OPU30" s="209"/>
      <c r="OPV30" s="209"/>
      <c r="OPW30" s="209"/>
      <c r="OPX30" s="209"/>
      <c r="OPY30" s="209"/>
      <c r="OPZ30" s="209"/>
      <c r="OQA30" s="209"/>
      <c r="OQB30" s="209"/>
      <c r="OQC30" s="209"/>
      <c r="OQD30" s="209"/>
      <c r="OQE30" s="209"/>
      <c r="OQF30" s="209"/>
      <c r="OQG30" s="209"/>
      <c r="OQH30" s="209"/>
      <c r="OQI30" s="209"/>
      <c r="OQJ30" s="209"/>
      <c r="OQK30" s="209"/>
      <c r="OQL30" s="209"/>
      <c r="OQM30" s="209"/>
      <c r="OQN30" s="209"/>
      <c r="OQO30" s="209"/>
      <c r="OQP30" s="209"/>
      <c r="OQQ30" s="209"/>
      <c r="OQR30" s="209"/>
      <c r="OQS30" s="209"/>
      <c r="OQT30" s="209"/>
      <c r="OQU30" s="209"/>
      <c r="OQV30" s="209"/>
      <c r="OQW30" s="209"/>
      <c r="OQX30" s="209"/>
      <c r="OQY30" s="209"/>
      <c r="OQZ30" s="209"/>
      <c r="ORA30" s="209"/>
      <c r="ORB30" s="209"/>
      <c r="ORC30" s="209"/>
      <c r="ORD30" s="209"/>
      <c r="ORE30" s="209"/>
      <c r="ORF30" s="209"/>
      <c r="ORG30" s="209"/>
      <c r="ORH30" s="209"/>
      <c r="ORI30" s="209"/>
      <c r="ORJ30" s="209"/>
      <c r="ORK30" s="209"/>
      <c r="ORL30" s="209"/>
      <c r="ORM30" s="209"/>
      <c r="ORN30" s="209"/>
      <c r="ORO30" s="209"/>
      <c r="ORP30" s="209"/>
      <c r="ORQ30" s="209"/>
      <c r="ORR30" s="209"/>
      <c r="ORS30" s="209"/>
      <c r="ORT30" s="209"/>
      <c r="ORU30" s="209"/>
      <c r="ORV30" s="209"/>
      <c r="ORW30" s="209"/>
      <c r="ORX30" s="209"/>
      <c r="ORY30" s="209"/>
      <c r="ORZ30" s="209"/>
      <c r="OSA30" s="209"/>
      <c r="OSB30" s="209"/>
      <c r="OSC30" s="209"/>
      <c r="OSD30" s="209"/>
      <c r="OSE30" s="209"/>
      <c r="OSF30" s="209"/>
      <c r="OSG30" s="209"/>
      <c r="OSH30" s="209"/>
      <c r="OSI30" s="209"/>
      <c r="OSJ30" s="209"/>
      <c r="OSK30" s="209"/>
      <c r="OSL30" s="209"/>
      <c r="OSM30" s="209"/>
      <c r="OSN30" s="209"/>
      <c r="OSO30" s="209"/>
      <c r="OSP30" s="209"/>
      <c r="OSQ30" s="209"/>
      <c r="OSR30" s="209"/>
      <c r="OSS30" s="209"/>
      <c r="OST30" s="209"/>
      <c r="OSU30" s="209"/>
      <c r="OSV30" s="209"/>
      <c r="OSW30" s="209"/>
      <c r="OSX30" s="209"/>
      <c r="OSY30" s="209"/>
      <c r="OSZ30" s="209"/>
      <c r="OTA30" s="209"/>
      <c r="OTB30" s="209"/>
      <c r="OTC30" s="209"/>
      <c r="OTD30" s="209"/>
      <c r="OTE30" s="209"/>
      <c r="OTF30" s="209"/>
      <c r="OTG30" s="209"/>
      <c r="OTH30" s="209"/>
      <c r="OTI30" s="209"/>
      <c r="OTJ30" s="209"/>
      <c r="OTK30" s="209"/>
      <c r="OTL30" s="209"/>
      <c r="OTM30" s="209"/>
      <c r="OTN30" s="209"/>
      <c r="OTO30" s="209"/>
      <c r="OTP30" s="209"/>
      <c r="OTQ30" s="209"/>
      <c r="OTR30" s="209"/>
      <c r="OTS30" s="209"/>
      <c r="OTT30" s="209"/>
      <c r="OTU30" s="209"/>
      <c r="OTV30" s="209"/>
      <c r="OTW30" s="209"/>
      <c r="OTX30" s="209"/>
      <c r="OTY30" s="209"/>
      <c r="OTZ30" s="209"/>
      <c r="OUA30" s="209"/>
      <c r="OUB30" s="209"/>
      <c r="OUC30" s="209"/>
      <c r="OUD30" s="209"/>
      <c r="OUE30" s="209"/>
      <c r="OUF30" s="209"/>
      <c r="OUG30" s="209"/>
      <c r="OUH30" s="209"/>
      <c r="OUI30" s="209"/>
      <c r="OUJ30" s="209"/>
      <c r="OUK30" s="209"/>
      <c r="OUL30" s="209"/>
      <c r="OUM30" s="209"/>
      <c r="OUN30" s="209"/>
      <c r="OUO30" s="209"/>
      <c r="OUP30" s="209"/>
      <c r="OUQ30" s="209"/>
      <c r="OUR30" s="209"/>
      <c r="OUS30" s="209"/>
      <c r="OUT30" s="209"/>
      <c r="OUU30" s="209"/>
      <c r="OUV30" s="209"/>
      <c r="OUW30" s="209"/>
      <c r="OUX30" s="209"/>
      <c r="OUY30" s="209"/>
      <c r="OUZ30" s="209"/>
      <c r="OVA30" s="209"/>
      <c r="OVB30" s="209"/>
      <c r="OVC30" s="209"/>
      <c r="OVD30" s="209"/>
      <c r="OVE30" s="209"/>
      <c r="OVF30" s="209"/>
      <c r="OVG30" s="209"/>
      <c r="OVH30" s="209"/>
      <c r="OVI30" s="209"/>
      <c r="OVJ30" s="209"/>
      <c r="OVK30" s="209"/>
      <c r="OVL30" s="209"/>
      <c r="OVM30" s="209"/>
      <c r="OVN30" s="209"/>
      <c r="OVO30" s="209"/>
      <c r="OVP30" s="209"/>
      <c r="OVQ30" s="209"/>
      <c r="OVR30" s="209"/>
      <c r="OVS30" s="209"/>
      <c r="OVT30" s="209"/>
      <c r="OVU30" s="209"/>
      <c r="OVV30" s="209"/>
      <c r="OVW30" s="209"/>
      <c r="OVX30" s="209"/>
      <c r="OVY30" s="209"/>
      <c r="OVZ30" s="209"/>
      <c r="OWA30" s="209"/>
      <c r="OWB30" s="209"/>
      <c r="OWC30" s="209"/>
      <c r="OWD30" s="209"/>
      <c r="OWE30" s="209"/>
      <c r="OWF30" s="209"/>
      <c r="OWG30" s="209"/>
      <c r="OWH30" s="209"/>
      <c r="OWI30" s="209"/>
      <c r="OWJ30" s="209"/>
      <c r="OWK30" s="209"/>
      <c r="OWL30" s="209"/>
      <c r="OWM30" s="209"/>
      <c r="OWN30" s="209"/>
      <c r="OWO30" s="209"/>
      <c r="OWP30" s="209"/>
      <c r="OWQ30" s="209"/>
      <c r="OWR30" s="209"/>
      <c r="OWS30" s="209"/>
      <c r="OWT30" s="209"/>
      <c r="OWU30" s="209"/>
      <c r="OWV30" s="209"/>
      <c r="OWW30" s="209"/>
      <c r="OWX30" s="209"/>
      <c r="OWY30" s="209"/>
      <c r="OWZ30" s="209"/>
      <c r="OXA30" s="209"/>
      <c r="OXB30" s="209"/>
      <c r="OXC30" s="209"/>
      <c r="OXD30" s="209"/>
      <c r="OXE30" s="209"/>
      <c r="OXF30" s="209"/>
      <c r="OXG30" s="209"/>
      <c r="OXH30" s="209"/>
      <c r="OXI30" s="209"/>
      <c r="OXJ30" s="209"/>
      <c r="OXK30" s="209"/>
      <c r="OXL30" s="209"/>
      <c r="OXM30" s="209"/>
      <c r="OXN30" s="209"/>
      <c r="OXO30" s="209"/>
      <c r="OXP30" s="209"/>
      <c r="OXQ30" s="209"/>
      <c r="OXR30" s="209"/>
      <c r="OXS30" s="209"/>
      <c r="OXT30" s="209"/>
      <c r="OXU30" s="209"/>
      <c r="OXV30" s="209"/>
      <c r="OXW30" s="209"/>
      <c r="OXX30" s="209"/>
      <c r="OXY30" s="209"/>
      <c r="OXZ30" s="209"/>
      <c r="OYA30" s="209"/>
      <c r="OYB30" s="209"/>
      <c r="OYC30" s="209"/>
      <c r="OYD30" s="209"/>
      <c r="OYE30" s="209"/>
      <c r="OYF30" s="209"/>
      <c r="OYG30" s="209"/>
      <c r="OYH30" s="209"/>
      <c r="OYI30" s="209"/>
      <c r="OYJ30" s="209"/>
      <c r="OYK30" s="209"/>
      <c r="OYL30" s="209"/>
      <c r="OYM30" s="209"/>
      <c r="OYN30" s="209"/>
      <c r="OYO30" s="209"/>
      <c r="OYP30" s="209"/>
      <c r="OYQ30" s="209"/>
      <c r="OYR30" s="209"/>
      <c r="OYS30" s="209"/>
      <c r="OYT30" s="209"/>
      <c r="OYU30" s="209"/>
      <c r="OYV30" s="209"/>
      <c r="OYW30" s="209"/>
      <c r="OYX30" s="209"/>
      <c r="OYY30" s="209"/>
      <c r="OYZ30" s="209"/>
      <c r="OZA30" s="209"/>
      <c r="OZB30" s="209"/>
      <c r="OZC30" s="209"/>
      <c r="OZD30" s="209"/>
      <c r="OZE30" s="209"/>
      <c r="OZF30" s="209"/>
      <c r="OZG30" s="209"/>
      <c r="OZH30" s="209"/>
      <c r="OZI30" s="209"/>
      <c r="OZJ30" s="209"/>
      <c r="OZK30" s="209"/>
      <c r="OZL30" s="209"/>
      <c r="OZM30" s="209"/>
      <c r="OZN30" s="209"/>
      <c r="OZO30" s="209"/>
      <c r="OZP30" s="209"/>
      <c r="OZQ30" s="209"/>
      <c r="OZR30" s="209"/>
      <c r="OZS30" s="209"/>
      <c r="OZT30" s="209"/>
      <c r="OZU30" s="209"/>
      <c r="OZV30" s="209"/>
      <c r="OZW30" s="209"/>
      <c r="OZX30" s="209"/>
      <c r="OZY30" s="209"/>
      <c r="OZZ30" s="209"/>
      <c r="PAA30" s="209"/>
      <c r="PAB30" s="209"/>
      <c r="PAC30" s="209"/>
      <c r="PAD30" s="209"/>
      <c r="PAE30" s="209"/>
      <c r="PAF30" s="209"/>
      <c r="PAG30" s="209"/>
      <c r="PAH30" s="209"/>
      <c r="PAI30" s="209"/>
      <c r="PAJ30" s="209"/>
      <c r="PAK30" s="209"/>
      <c r="PAL30" s="209"/>
      <c r="PAM30" s="209"/>
      <c r="PAN30" s="209"/>
      <c r="PAO30" s="209"/>
      <c r="PAP30" s="209"/>
      <c r="PAQ30" s="209"/>
      <c r="PAR30" s="209"/>
      <c r="PAS30" s="209"/>
      <c r="PAT30" s="209"/>
      <c r="PAU30" s="209"/>
      <c r="PAV30" s="209"/>
      <c r="PAW30" s="209"/>
      <c r="PAX30" s="209"/>
      <c r="PAY30" s="209"/>
      <c r="PAZ30" s="209"/>
      <c r="PBA30" s="209"/>
      <c r="PBB30" s="209"/>
      <c r="PBC30" s="209"/>
      <c r="PBD30" s="209"/>
      <c r="PBE30" s="209"/>
      <c r="PBF30" s="209"/>
      <c r="PBG30" s="209"/>
      <c r="PBH30" s="209"/>
      <c r="PBI30" s="209"/>
      <c r="PBJ30" s="209"/>
      <c r="PBK30" s="209"/>
      <c r="PBL30" s="209"/>
      <c r="PBM30" s="209"/>
      <c r="PBN30" s="209"/>
      <c r="PBO30" s="209"/>
      <c r="PBP30" s="209"/>
      <c r="PBQ30" s="209"/>
      <c r="PBR30" s="209"/>
      <c r="PBS30" s="209"/>
      <c r="PBT30" s="209"/>
      <c r="PBU30" s="209"/>
      <c r="PBV30" s="209"/>
      <c r="PBW30" s="209"/>
      <c r="PBX30" s="209"/>
      <c r="PBY30" s="209"/>
      <c r="PBZ30" s="209"/>
      <c r="PCA30" s="209"/>
      <c r="PCB30" s="209"/>
      <c r="PCC30" s="209"/>
      <c r="PCD30" s="209"/>
      <c r="PCE30" s="209"/>
      <c r="PCF30" s="209"/>
      <c r="PCG30" s="209"/>
      <c r="PCH30" s="209"/>
      <c r="PCI30" s="209"/>
      <c r="PCJ30" s="209"/>
      <c r="PCK30" s="209"/>
      <c r="PCL30" s="209"/>
      <c r="PCM30" s="209"/>
      <c r="PCN30" s="209"/>
      <c r="PCO30" s="209"/>
      <c r="PCP30" s="209"/>
      <c r="PCQ30" s="209"/>
      <c r="PCR30" s="209"/>
      <c r="PCS30" s="209"/>
      <c r="PCT30" s="209"/>
      <c r="PCU30" s="209"/>
      <c r="PCV30" s="209"/>
      <c r="PCW30" s="209"/>
      <c r="PCX30" s="209"/>
      <c r="PCY30" s="209"/>
      <c r="PCZ30" s="209"/>
      <c r="PDA30" s="209"/>
      <c r="PDB30" s="209"/>
      <c r="PDC30" s="209"/>
      <c r="PDD30" s="209"/>
      <c r="PDE30" s="209"/>
      <c r="PDF30" s="209"/>
      <c r="PDG30" s="209"/>
      <c r="PDH30" s="209"/>
      <c r="PDI30" s="209"/>
      <c r="PDJ30" s="209"/>
      <c r="PDK30" s="209"/>
      <c r="PDL30" s="209"/>
      <c r="PDM30" s="209"/>
      <c r="PDN30" s="209"/>
      <c r="PDO30" s="209"/>
      <c r="PDP30" s="209"/>
      <c r="PDQ30" s="209"/>
      <c r="PDR30" s="209"/>
      <c r="PDS30" s="209"/>
      <c r="PDT30" s="209"/>
      <c r="PDU30" s="209"/>
      <c r="PDV30" s="209"/>
      <c r="PDW30" s="209"/>
      <c r="PDX30" s="209"/>
      <c r="PDY30" s="209"/>
      <c r="PDZ30" s="209"/>
      <c r="PEA30" s="209"/>
      <c r="PEB30" s="209"/>
      <c r="PEC30" s="209"/>
      <c r="PED30" s="209"/>
      <c r="PEE30" s="209"/>
      <c r="PEF30" s="209"/>
      <c r="PEG30" s="209"/>
      <c r="PEH30" s="209"/>
      <c r="PEI30" s="209"/>
      <c r="PEJ30" s="209"/>
      <c r="PEK30" s="209"/>
      <c r="PEL30" s="209"/>
      <c r="PEM30" s="209"/>
      <c r="PEN30" s="209"/>
      <c r="PEO30" s="209"/>
      <c r="PEP30" s="209"/>
      <c r="PEQ30" s="209"/>
      <c r="PER30" s="209"/>
      <c r="PES30" s="209"/>
      <c r="PET30" s="209"/>
      <c r="PEU30" s="209"/>
      <c r="PEV30" s="209"/>
      <c r="PEW30" s="209"/>
      <c r="PEX30" s="209"/>
      <c r="PEY30" s="209"/>
      <c r="PEZ30" s="209"/>
      <c r="PFA30" s="209"/>
      <c r="PFB30" s="209"/>
      <c r="PFC30" s="209"/>
      <c r="PFD30" s="209"/>
      <c r="PFE30" s="209"/>
      <c r="PFF30" s="209"/>
      <c r="PFG30" s="209"/>
      <c r="PFH30" s="209"/>
      <c r="PFI30" s="209"/>
      <c r="PFJ30" s="209"/>
      <c r="PFK30" s="209"/>
      <c r="PFL30" s="209"/>
      <c r="PFM30" s="209"/>
      <c r="PFN30" s="209"/>
      <c r="PFO30" s="209"/>
      <c r="PFP30" s="209"/>
      <c r="PFQ30" s="209"/>
      <c r="PFR30" s="209"/>
      <c r="PFS30" s="209"/>
      <c r="PFT30" s="209"/>
      <c r="PFU30" s="209"/>
      <c r="PFV30" s="209"/>
      <c r="PFW30" s="209"/>
      <c r="PFX30" s="209"/>
      <c r="PFY30" s="209"/>
      <c r="PFZ30" s="209"/>
      <c r="PGA30" s="209"/>
      <c r="PGB30" s="209"/>
      <c r="PGC30" s="209"/>
      <c r="PGD30" s="209"/>
      <c r="PGE30" s="209"/>
      <c r="PGF30" s="209"/>
      <c r="PGG30" s="209"/>
      <c r="PGH30" s="209"/>
      <c r="PGI30" s="209"/>
      <c r="PGJ30" s="209"/>
      <c r="PGK30" s="209"/>
      <c r="PGL30" s="209"/>
      <c r="PGM30" s="209"/>
      <c r="PGN30" s="209"/>
      <c r="PGO30" s="209"/>
      <c r="PGP30" s="209"/>
      <c r="PGQ30" s="209"/>
      <c r="PGR30" s="209"/>
      <c r="PGS30" s="209"/>
      <c r="PGT30" s="209"/>
      <c r="PGU30" s="209"/>
      <c r="PGV30" s="209"/>
      <c r="PGW30" s="209"/>
      <c r="PGX30" s="209"/>
      <c r="PGY30" s="209"/>
      <c r="PGZ30" s="209"/>
      <c r="PHA30" s="209"/>
      <c r="PHB30" s="209"/>
      <c r="PHC30" s="209"/>
      <c r="PHD30" s="209"/>
      <c r="PHE30" s="209"/>
      <c r="PHF30" s="209"/>
      <c r="PHG30" s="209"/>
      <c r="PHH30" s="209"/>
      <c r="PHI30" s="209"/>
      <c r="PHJ30" s="209"/>
      <c r="PHK30" s="209"/>
      <c r="PHL30" s="209"/>
      <c r="PHM30" s="209"/>
      <c r="PHN30" s="209"/>
      <c r="PHO30" s="209"/>
      <c r="PHP30" s="209"/>
      <c r="PHQ30" s="209"/>
      <c r="PHR30" s="209"/>
      <c r="PHS30" s="209"/>
      <c r="PHT30" s="209"/>
      <c r="PHU30" s="209"/>
      <c r="PHV30" s="209"/>
      <c r="PHW30" s="209"/>
      <c r="PHX30" s="209"/>
      <c r="PHY30" s="209"/>
      <c r="PHZ30" s="209"/>
      <c r="PIA30" s="209"/>
      <c r="PIB30" s="209"/>
      <c r="PIC30" s="209"/>
      <c r="PID30" s="209"/>
      <c r="PIE30" s="209"/>
      <c r="PIF30" s="209"/>
      <c r="PIG30" s="209"/>
      <c r="PIH30" s="209"/>
      <c r="PII30" s="209"/>
      <c r="PIJ30" s="209"/>
      <c r="PIK30" s="209"/>
      <c r="PIL30" s="209"/>
      <c r="PIM30" s="209"/>
      <c r="PIN30" s="209"/>
      <c r="PIO30" s="209"/>
      <c r="PIP30" s="209"/>
      <c r="PIQ30" s="209"/>
      <c r="PIR30" s="209"/>
      <c r="PIS30" s="209"/>
      <c r="PIT30" s="209"/>
      <c r="PIU30" s="209"/>
      <c r="PIV30" s="209"/>
      <c r="PIW30" s="209"/>
      <c r="PIX30" s="209"/>
      <c r="PIY30" s="209"/>
      <c r="PIZ30" s="209"/>
      <c r="PJA30" s="209"/>
      <c r="PJB30" s="209"/>
      <c r="PJC30" s="209"/>
      <c r="PJD30" s="209"/>
      <c r="PJE30" s="209"/>
      <c r="PJF30" s="209"/>
      <c r="PJG30" s="209"/>
      <c r="PJH30" s="209"/>
      <c r="PJI30" s="209"/>
      <c r="PJJ30" s="209"/>
      <c r="PJK30" s="209"/>
      <c r="PJL30" s="209"/>
      <c r="PJM30" s="209"/>
      <c r="PJN30" s="209"/>
      <c r="PJO30" s="209"/>
      <c r="PJP30" s="209"/>
      <c r="PJQ30" s="209"/>
      <c r="PJR30" s="209"/>
      <c r="PJS30" s="209"/>
      <c r="PJT30" s="209"/>
      <c r="PJU30" s="209"/>
      <c r="PJV30" s="209"/>
      <c r="PJW30" s="209"/>
      <c r="PJX30" s="209"/>
      <c r="PJY30" s="209"/>
      <c r="PJZ30" s="209"/>
      <c r="PKA30" s="209"/>
      <c r="PKB30" s="209"/>
      <c r="PKC30" s="209"/>
      <c r="PKD30" s="209"/>
      <c r="PKE30" s="209"/>
      <c r="PKF30" s="209"/>
      <c r="PKG30" s="209"/>
      <c r="PKH30" s="209"/>
      <c r="PKI30" s="209"/>
      <c r="PKJ30" s="209"/>
      <c r="PKK30" s="209"/>
      <c r="PKL30" s="209"/>
      <c r="PKM30" s="209"/>
      <c r="PKN30" s="209"/>
      <c r="PKO30" s="209"/>
      <c r="PKP30" s="209"/>
      <c r="PKQ30" s="209"/>
      <c r="PKR30" s="209"/>
      <c r="PKS30" s="209"/>
      <c r="PKT30" s="209"/>
      <c r="PKU30" s="209"/>
      <c r="PKV30" s="209"/>
      <c r="PKW30" s="209"/>
      <c r="PKX30" s="209"/>
      <c r="PKY30" s="209"/>
      <c r="PKZ30" s="209"/>
      <c r="PLA30" s="209"/>
      <c r="PLB30" s="209"/>
      <c r="PLC30" s="209"/>
      <c r="PLD30" s="209"/>
      <c r="PLE30" s="209"/>
      <c r="PLF30" s="209"/>
      <c r="PLG30" s="209"/>
      <c r="PLH30" s="209"/>
      <c r="PLI30" s="209"/>
      <c r="PLJ30" s="209"/>
      <c r="PLK30" s="209"/>
      <c r="PLL30" s="209"/>
      <c r="PLM30" s="209"/>
      <c r="PLN30" s="209"/>
      <c r="PLO30" s="209"/>
      <c r="PLP30" s="209"/>
      <c r="PLQ30" s="209"/>
      <c r="PLR30" s="209"/>
      <c r="PLS30" s="209"/>
      <c r="PLT30" s="209"/>
      <c r="PLU30" s="209"/>
      <c r="PLV30" s="209"/>
      <c r="PLW30" s="209"/>
      <c r="PLX30" s="209"/>
      <c r="PLY30" s="209"/>
      <c r="PLZ30" s="209"/>
      <c r="PMA30" s="209"/>
      <c r="PMB30" s="209"/>
      <c r="PMC30" s="209"/>
      <c r="PMD30" s="209"/>
      <c r="PME30" s="209"/>
      <c r="PMF30" s="209"/>
      <c r="PMG30" s="209"/>
      <c r="PMH30" s="209"/>
      <c r="PMI30" s="209"/>
      <c r="PMJ30" s="209"/>
      <c r="PMK30" s="209"/>
      <c r="PML30" s="209"/>
      <c r="PMM30" s="209"/>
      <c r="PMN30" s="209"/>
      <c r="PMO30" s="209"/>
      <c r="PMP30" s="209"/>
      <c r="PMQ30" s="209"/>
      <c r="PMR30" s="209"/>
      <c r="PMS30" s="209"/>
      <c r="PMT30" s="209"/>
      <c r="PMU30" s="209"/>
      <c r="PMV30" s="209"/>
      <c r="PMW30" s="209"/>
      <c r="PMX30" s="209"/>
      <c r="PMY30" s="209"/>
      <c r="PMZ30" s="209"/>
      <c r="PNA30" s="209"/>
      <c r="PNB30" s="209"/>
      <c r="PNC30" s="209"/>
      <c r="PND30" s="209"/>
      <c r="PNE30" s="209"/>
      <c r="PNF30" s="209"/>
      <c r="PNG30" s="209"/>
      <c r="PNH30" s="209"/>
      <c r="PNI30" s="209"/>
      <c r="PNJ30" s="209"/>
      <c r="PNK30" s="209"/>
      <c r="PNL30" s="209"/>
      <c r="PNM30" s="209"/>
      <c r="PNN30" s="209"/>
      <c r="PNO30" s="209"/>
      <c r="PNP30" s="209"/>
      <c r="PNQ30" s="209"/>
      <c r="PNR30" s="209"/>
      <c r="PNS30" s="209"/>
      <c r="PNT30" s="209"/>
      <c r="PNU30" s="209"/>
      <c r="PNV30" s="209"/>
      <c r="PNW30" s="209"/>
      <c r="PNX30" s="209"/>
      <c r="PNY30" s="209"/>
      <c r="PNZ30" s="209"/>
      <c r="POA30" s="209"/>
      <c r="POB30" s="209"/>
      <c r="POC30" s="209"/>
      <c r="POD30" s="209"/>
      <c r="POE30" s="209"/>
      <c r="POF30" s="209"/>
      <c r="POG30" s="209"/>
      <c r="POH30" s="209"/>
      <c r="POI30" s="209"/>
      <c r="POJ30" s="209"/>
      <c r="POK30" s="209"/>
      <c r="POL30" s="209"/>
      <c r="POM30" s="209"/>
      <c r="PON30" s="209"/>
      <c r="POO30" s="209"/>
      <c r="POP30" s="209"/>
      <c r="POQ30" s="209"/>
      <c r="POR30" s="209"/>
      <c r="POS30" s="209"/>
      <c r="POT30" s="209"/>
      <c r="POU30" s="209"/>
      <c r="POV30" s="209"/>
      <c r="POW30" s="209"/>
      <c r="POX30" s="209"/>
      <c r="POY30" s="209"/>
      <c r="POZ30" s="209"/>
      <c r="PPA30" s="209"/>
      <c r="PPB30" s="209"/>
      <c r="PPC30" s="209"/>
      <c r="PPD30" s="209"/>
      <c r="PPE30" s="209"/>
      <c r="PPF30" s="209"/>
      <c r="PPG30" s="209"/>
      <c r="PPH30" s="209"/>
      <c r="PPI30" s="209"/>
      <c r="PPJ30" s="209"/>
      <c r="PPK30" s="209"/>
      <c r="PPL30" s="209"/>
      <c r="PPM30" s="209"/>
      <c r="PPN30" s="209"/>
      <c r="PPO30" s="209"/>
      <c r="PPP30" s="209"/>
      <c r="PPQ30" s="209"/>
      <c r="PPR30" s="209"/>
      <c r="PPS30" s="209"/>
      <c r="PPT30" s="209"/>
      <c r="PPU30" s="209"/>
      <c r="PPV30" s="209"/>
      <c r="PPW30" s="209"/>
      <c r="PPX30" s="209"/>
      <c r="PPY30" s="209"/>
      <c r="PPZ30" s="209"/>
      <c r="PQA30" s="209"/>
      <c r="PQB30" s="209"/>
      <c r="PQC30" s="209"/>
      <c r="PQD30" s="209"/>
      <c r="PQE30" s="209"/>
      <c r="PQF30" s="209"/>
      <c r="PQG30" s="209"/>
      <c r="PQH30" s="209"/>
      <c r="PQI30" s="209"/>
      <c r="PQJ30" s="209"/>
      <c r="PQK30" s="209"/>
      <c r="PQL30" s="209"/>
      <c r="PQM30" s="209"/>
      <c r="PQN30" s="209"/>
      <c r="PQO30" s="209"/>
      <c r="PQP30" s="209"/>
      <c r="PQQ30" s="209"/>
      <c r="PQR30" s="209"/>
      <c r="PQS30" s="209"/>
      <c r="PQT30" s="209"/>
      <c r="PQU30" s="209"/>
      <c r="PQV30" s="209"/>
      <c r="PQW30" s="209"/>
      <c r="PQX30" s="209"/>
      <c r="PQY30" s="209"/>
      <c r="PQZ30" s="209"/>
      <c r="PRA30" s="209"/>
      <c r="PRB30" s="209"/>
      <c r="PRC30" s="209"/>
      <c r="PRD30" s="209"/>
      <c r="PRE30" s="209"/>
      <c r="PRF30" s="209"/>
      <c r="PRG30" s="209"/>
      <c r="PRH30" s="209"/>
      <c r="PRI30" s="209"/>
      <c r="PRJ30" s="209"/>
      <c r="PRK30" s="209"/>
      <c r="PRL30" s="209"/>
      <c r="PRM30" s="209"/>
      <c r="PRN30" s="209"/>
      <c r="PRO30" s="209"/>
      <c r="PRP30" s="209"/>
      <c r="PRQ30" s="209"/>
      <c r="PRR30" s="209"/>
      <c r="PRS30" s="209"/>
      <c r="PRT30" s="209"/>
      <c r="PRU30" s="209"/>
      <c r="PRV30" s="209"/>
      <c r="PRW30" s="209"/>
      <c r="PRX30" s="209"/>
      <c r="PRY30" s="209"/>
      <c r="PRZ30" s="209"/>
      <c r="PSA30" s="209"/>
      <c r="PSB30" s="209"/>
      <c r="PSC30" s="209"/>
      <c r="PSD30" s="209"/>
      <c r="PSE30" s="209"/>
      <c r="PSF30" s="209"/>
      <c r="PSG30" s="209"/>
      <c r="PSH30" s="209"/>
      <c r="PSI30" s="209"/>
      <c r="PSJ30" s="209"/>
      <c r="PSK30" s="209"/>
      <c r="PSL30" s="209"/>
      <c r="PSM30" s="209"/>
      <c r="PSN30" s="209"/>
      <c r="PSO30" s="209"/>
      <c r="PSP30" s="209"/>
      <c r="PSQ30" s="209"/>
      <c r="PSR30" s="209"/>
      <c r="PSS30" s="209"/>
      <c r="PST30" s="209"/>
      <c r="PSU30" s="209"/>
      <c r="PSV30" s="209"/>
      <c r="PSW30" s="209"/>
      <c r="PSX30" s="209"/>
      <c r="PSY30" s="209"/>
      <c r="PSZ30" s="209"/>
      <c r="PTA30" s="209"/>
      <c r="PTB30" s="209"/>
      <c r="PTC30" s="209"/>
      <c r="PTD30" s="209"/>
      <c r="PTE30" s="209"/>
      <c r="PTF30" s="209"/>
      <c r="PTG30" s="209"/>
      <c r="PTH30" s="209"/>
      <c r="PTI30" s="209"/>
      <c r="PTJ30" s="209"/>
      <c r="PTK30" s="209"/>
      <c r="PTL30" s="209"/>
      <c r="PTM30" s="209"/>
      <c r="PTN30" s="209"/>
      <c r="PTO30" s="209"/>
      <c r="PTP30" s="209"/>
      <c r="PTQ30" s="209"/>
      <c r="PTR30" s="209"/>
      <c r="PTS30" s="209"/>
      <c r="PTT30" s="209"/>
      <c r="PTU30" s="209"/>
      <c r="PTV30" s="209"/>
      <c r="PTW30" s="209"/>
      <c r="PTX30" s="209"/>
      <c r="PTY30" s="209"/>
      <c r="PTZ30" s="209"/>
      <c r="PUA30" s="209"/>
      <c r="PUB30" s="209"/>
      <c r="PUC30" s="209"/>
      <c r="PUD30" s="209"/>
      <c r="PUE30" s="209"/>
      <c r="PUF30" s="209"/>
      <c r="PUG30" s="209"/>
      <c r="PUH30" s="209"/>
      <c r="PUI30" s="209"/>
      <c r="PUJ30" s="209"/>
      <c r="PUK30" s="209"/>
      <c r="PUL30" s="209"/>
      <c r="PUM30" s="209"/>
      <c r="PUN30" s="209"/>
      <c r="PUO30" s="209"/>
      <c r="PUP30" s="209"/>
      <c r="PUQ30" s="209"/>
      <c r="PUR30" s="209"/>
      <c r="PUS30" s="209"/>
      <c r="PUT30" s="209"/>
      <c r="PUU30" s="209"/>
      <c r="PUV30" s="209"/>
      <c r="PUW30" s="209"/>
      <c r="PUX30" s="209"/>
      <c r="PUY30" s="209"/>
      <c r="PUZ30" s="209"/>
      <c r="PVA30" s="209"/>
      <c r="PVB30" s="209"/>
      <c r="PVC30" s="209"/>
      <c r="PVD30" s="209"/>
      <c r="PVE30" s="209"/>
      <c r="PVF30" s="209"/>
      <c r="PVG30" s="209"/>
      <c r="PVH30" s="209"/>
      <c r="PVI30" s="209"/>
      <c r="PVJ30" s="209"/>
      <c r="PVK30" s="209"/>
      <c r="PVL30" s="209"/>
      <c r="PVM30" s="209"/>
      <c r="PVN30" s="209"/>
      <c r="PVO30" s="209"/>
      <c r="PVP30" s="209"/>
      <c r="PVQ30" s="209"/>
      <c r="PVR30" s="209"/>
      <c r="PVS30" s="209"/>
      <c r="PVT30" s="209"/>
      <c r="PVU30" s="209"/>
      <c r="PVV30" s="209"/>
      <c r="PVW30" s="209"/>
      <c r="PVX30" s="209"/>
      <c r="PVY30" s="209"/>
      <c r="PVZ30" s="209"/>
      <c r="PWA30" s="209"/>
      <c r="PWB30" s="209"/>
      <c r="PWC30" s="209"/>
      <c r="PWD30" s="209"/>
      <c r="PWE30" s="209"/>
      <c r="PWF30" s="209"/>
      <c r="PWG30" s="209"/>
      <c r="PWH30" s="209"/>
      <c r="PWI30" s="209"/>
      <c r="PWJ30" s="209"/>
      <c r="PWK30" s="209"/>
      <c r="PWL30" s="209"/>
      <c r="PWM30" s="209"/>
      <c r="PWN30" s="209"/>
      <c r="PWO30" s="209"/>
      <c r="PWP30" s="209"/>
      <c r="PWQ30" s="209"/>
      <c r="PWR30" s="209"/>
      <c r="PWS30" s="209"/>
      <c r="PWT30" s="209"/>
      <c r="PWU30" s="209"/>
      <c r="PWV30" s="209"/>
      <c r="PWW30" s="209"/>
      <c r="PWX30" s="209"/>
      <c r="PWY30" s="209"/>
      <c r="PWZ30" s="209"/>
      <c r="PXA30" s="209"/>
      <c r="PXB30" s="209"/>
      <c r="PXC30" s="209"/>
      <c r="PXD30" s="209"/>
      <c r="PXE30" s="209"/>
      <c r="PXF30" s="209"/>
      <c r="PXG30" s="209"/>
      <c r="PXH30" s="209"/>
      <c r="PXI30" s="209"/>
      <c r="PXJ30" s="209"/>
      <c r="PXK30" s="209"/>
      <c r="PXL30" s="209"/>
      <c r="PXM30" s="209"/>
      <c r="PXN30" s="209"/>
      <c r="PXO30" s="209"/>
      <c r="PXP30" s="209"/>
      <c r="PXQ30" s="209"/>
      <c r="PXR30" s="209"/>
      <c r="PXS30" s="209"/>
      <c r="PXT30" s="209"/>
      <c r="PXU30" s="209"/>
      <c r="PXV30" s="209"/>
      <c r="PXW30" s="209"/>
      <c r="PXX30" s="209"/>
      <c r="PXY30" s="209"/>
      <c r="PXZ30" s="209"/>
      <c r="PYA30" s="209"/>
      <c r="PYB30" s="209"/>
      <c r="PYC30" s="209"/>
      <c r="PYD30" s="209"/>
      <c r="PYE30" s="209"/>
      <c r="PYF30" s="209"/>
      <c r="PYG30" s="209"/>
      <c r="PYH30" s="209"/>
      <c r="PYI30" s="209"/>
      <c r="PYJ30" s="209"/>
      <c r="PYK30" s="209"/>
      <c r="PYL30" s="209"/>
      <c r="PYM30" s="209"/>
      <c r="PYN30" s="209"/>
      <c r="PYO30" s="209"/>
      <c r="PYP30" s="209"/>
      <c r="PYQ30" s="209"/>
      <c r="PYR30" s="209"/>
      <c r="PYS30" s="209"/>
      <c r="PYT30" s="209"/>
      <c r="PYU30" s="209"/>
      <c r="PYV30" s="209"/>
      <c r="PYW30" s="209"/>
      <c r="PYX30" s="209"/>
      <c r="PYY30" s="209"/>
      <c r="PYZ30" s="209"/>
      <c r="PZA30" s="209"/>
      <c r="PZB30" s="209"/>
      <c r="PZC30" s="209"/>
      <c r="PZD30" s="209"/>
      <c r="PZE30" s="209"/>
      <c r="PZF30" s="209"/>
      <c r="PZG30" s="209"/>
      <c r="PZH30" s="209"/>
      <c r="PZI30" s="209"/>
      <c r="PZJ30" s="209"/>
      <c r="PZK30" s="209"/>
      <c r="PZL30" s="209"/>
      <c r="PZM30" s="209"/>
      <c r="PZN30" s="209"/>
      <c r="PZO30" s="209"/>
      <c r="PZP30" s="209"/>
      <c r="PZQ30" s="209"/>
      <c r="PZR30" s="209"/>
      <c r="PZS30" s="209"/>
      <c r="PZT30" s="209"/>
      <c r="PZU30" s="209"/>
      <c r="PZV30" s="209"/>
      <c r="PZW30" s="209"/>
      <c r="PZX30" s="209"/>
      <c r="PZY30" s="209"/>
      <c r="PZZ30" s="209"/>
      <c r="QAA30" s="209"/>
      <c r="QAB30" s="209"/>
      <c r="QAC30" s="209"/>
      <c r="QAD30" s="209"/>
      <c r="QAE30" s="209"/>
      <c r="QAF30" s="209"/>
      <c r="QAG30" s="209"/>
      <c r="QAH30" s="209"/>
      <c r="QAI30" s="209"/>
      <c r="QAJ30" s="209"/>
      <c r="QAK30" s="209"/>
      <c r="QAL30" s="209"/>
      <c r="QAM30" s="209"/>
      <c r="QAN30" s="209"/>
      <c r="QAO30" s="209"/>
      <c r="QAP30" s="209"/>
      <c r="QAQ30" s="209"/>
      <c r="QAR30" s="209"/>
      <c r="QAS30" s="209"/>
      <c r="QAT30" s="209"/>
      <c r="QAU30" s="209"/>
      <c r="QAV30" s="209"/>
      <c r="QAW30" s="209"/>
      <c r="QAX30" s="209"/>
      <c r="QAY30" s="209"/>
      <c r="QAZ30" s="209"/>
      <c r="QBA30" s="209"/>
      <c r="QBB30" s="209"/>
      <c r="QBC30" s="209"/>
      <c r="QBD30" s="209"/>
      <c r="QBE30" s="209"/>
      <c r="QBF30" s="209"/>
      <c r="QBG30" s="209"/>
      <c r="QBH30" s="209"/>
      <c r="QBI30" s="209"/>
      <c r="QBJ30" s="209"/>
      <c r="QBK30" s="209"/>
      <c r="QBL30" s="209"/>
      <c r="QBM30" s="209"/>
      <c r="QBN30" s="209"/>
      <c r="QBO30" s="209"/>
      <c r="QBP30" s="209"/>
      <c r="QBQ30" s="209"/>
      <c r="QBR30" s="209"/>
      <c r="QBS30" s="209"/>
      <c r="QBT30" s="209"/>
      <c r="QBU30" s="209"/>
      <c r="QBV30" s="209"/>
      <c r="QBW30" s="209"/>
      <c r="QBX30" s="209"/>
      <c r="QBY30" s="209"/>
      <c r="QBZ30" s="209"/>
      <c r="QCA30" s="209"/>
      <c r="QCB30" s="209"/>
      <c r="QCC30" s="209"/>
      <c r="QCD30" s="209"/>
      <c r="QCE30" s="209"/>
      <c r="QCF30" s="209"/>
      <c r="QCG30" s="209"/>
      <c r="QCH30" s="209"/>
      <c r="QCI30" s="209"/>
      <c r="QCJ30" s="209"/>
      <c r="QCK30" s="209"/>
      <c r="QCL30" s="209"/>
      <c r="QCM30" s="209"/>
      <c r="QCN30" s="209"/>
      <c r="QCO30" s="209"/>
      <c r="QCP30" s="209"/>
      <c r="QCQ30" s="209"/>
      <c r="QCR30" s="209"/>
      <c r="QCS30" s="209"/>
      <c r="QCT30" s="209"/>
      <c r="QCU30" s="209"/>
      <c r="QCV30" s="209"/>
      <c r="QCW30" s="209"/>
      <c r="QCX30" s="209"/>
      <c r="QCY30" s="209"/>
      <c r="QCZ30" s="209"/>
      <c r="QDA30" s="209"/>
      <c r="QDB30" s="209"/>
      <c r="QDC30" s="209"/>
      <c r="QDD30" s="209"/>
      <c r="QDE30" s="209"/>
      <c r="QDF30" s="209"/>
      <c r="QDG30" s="209"/>
      <c r="QDH30" s="209"/>
      <c r="QDI30" s="209"/>
      <c r="QDJ30" s="209"/>
      <c r="QDK30" s="209"/>
      <c r="QDL30" s="209"/>
      <c r="QDM30" s="209"/>
      <c r="QDN30" s="209"/>
      <c r="QDO30" s="209"/>
      <c r="QDP30" s="209"/>
      <c r="QDQ30" s="209"/>
      <c r="QDR30" s="209"/>
      <c r="QDS30" s="209"/>
      <c r="QDT30" s="209"/>
      <c r="QDU30" s="209"/>
      <c r="QDV30" s="209"/>
      <c r="QDW30" s="209"/>
      <c r="QDX30" s="209"/>
      <c r="QDY30" s="209"/>
      <c r="QDZ30" s="209"/>
      <c r="QEA30" s="209"/>
      <c r="QEB30" s="209"/>
      <c r="QEC30" s="209"/>
      <c r="QED30" s="209"/>
      <c r="QEE30" s="209"/>
      <c r="QEF30" s="209"/>
      <c r="QEG30" s="209"/>
      <c r="QEH30" s="209"/>
      <c r="QEI30" s="209"/>
      <c r="QEJ30" s="209"/>
      <c r="QEK30" s="209"/>
      <c r="QEL30" s="209"/>
      <c r="QEM30" s="209"/>
      <c r="QEN30" s="209"/>
      <c r="QEO30" s="209"/>
      <c r="QEP30" s="209"/>
      <c r="QEQ30" s="209"/>
      <c r="QER30" s="209"/>
      <c r="QES30" s="209"/>
      <c r="QET30" s="209"/>
      <c r="QEU30" s="209"/>
      <c r="QEV30" s="209"/>
      <c r="QEW30" s="209"/>
      <c r="QEX30" s="209"/>
      <c r="QEY30" s="209"/>
      <c r="QEZ30" s="209"/>
      <c r="QFA30" s="209"/>
      <c r="QFB30" s="209"/>
      <c r="QFC30" s="209"/>
      <c r="QFD30" s="209"/>
      <c r="QFE30" s="209"/>
      <c r="QFF30" s="209"/>
      <c r="QFG30" s="209"/>
      <c r="QFH30" s="209"/>
      <c r="QFI30" s="209"/>
      <c r="QFJ30" s="209"/>
      <c r="QFK30" s="209"/>
      <c r="QFL30" s="209"/>
      <c r="QFM30" s="209"/>
      <c r="QFN30" s="209"/>
      <c r="QFO30" s="209"/>
      <c r="QFP30" s="209"/>
      <c r="QFQ30" s="209"/>
      <c r="QFR30" s="209"/>
      <c r="QFS30" s="209"/>
      <c r="QFT30" s="209"/>
      <c r="QFU30" s="209"/>
      <c r="QFV30" s="209"/>
      <c r="QFW30" s="209"/>
      <c r="QFX30" s="209"/>
      <c r="QFY30" s="209"/>
      <c r="QFZ30" s="209"/>
      <c r="QGA30" s="209"/>
      <c r="QGB30" s="209"/>
      <c r="QGC30" s="209"/>
      <c r="QGD30" s="209"/>
      <c r="QGE30" s="209"/>
      <c r="QGF30" s="209"/>
      <c r="QGG30" s="209"/>
      <c r="QGH30" s="209"/>
      <c r="QGI30" s="209"/>
      <c r="QGJ30" s="209"/>
      <c r="QGK30" s="209"/>
      <c r="QGL30" s="209"/>
      <c r="QGM30" s="209"/>
      <c r="QGN30" s="209"/>
      <c r="QGO30" s="209"/>
      <c r="QGP30" s="209"/>
      <c r="QGQ30" s="209"/>
      <c r="QGR30" s="209"/>
      <c r="QGS30" s="209"/>
      <c r="QGT30" s="209"/>
      <c r="QGU30" s="209"/>
      <c r="QGV30" s="209"/>
      <c r="QGW30" s="209"/>
      <c r="QGX30" s="209"/>
      <c r="QGY30" s="209"/>
      <c r="QGZ30" s="209"/>
      <c r="QHA30" s="209"/>
      <c r="QHB30" s="209"/>
      <c r="QHC30" s="209"/>
      <c r="QHD30" s="209"/>
      <c r="QHE30" s="209"/>
      <c r="QHF30" s="209"/>
      <c r="QHG30" s="209"/>
      <c r="QHH30" s="209"/>
      <c r="QHI30" s="209"/>
      <c r="QHJ30" s="209"/>
      <c r="QHK30" s="209"/>
      <c r="QHL30" s="209"/>
      <c r="QHM30" s="209"/>
      <c r="QHN30" s="209"/>
      <c r="QHO30" s="209"/>
      <c r="QHP30" s="209"/>
      <c r="QHQ30" s="209"/>
      <c r="QHR30" s="209"/>
      <c r="QHS30" s="209"/>
      <c r="QHT30" s="209"/>
      <c r="QHU30" s="209"/>
      <c r="QHV30" s="209"/>
      <c r="QHW30" s="209"/>
      <c r="QHX30" s="209"/>
      <c r="QHY30" s="209"/>
      <c r="QHZ30" s="209"/>
      <c r="QIA30" s="209"/>
      <c r="QIB30" s="209"/>
      <c r="QIC30" s="209"/>
      <c r="QID30" s="209"/>
      <c r="QIE30" s="209"/>
      <c r="QIF30" s="209"/>
      <c r="QIG30" s="209"/>
      <c r="QIH30" s="209"/>
      <c r="QII30" s="209"/>
      <c r="QIJ30" s="209"/>
      <c r="QIK30" s="209"/>
      <c r="QIL30" s="209"/>
      <c r="QIM30" s="209"/>
      <c r="QIN30" s="209"/>
      <c r="QIO30" s="209"/>
      <c r="QIP30" s="209"/>
      <c r="QIQ30" s="209"/>
      <c r="QIR30" s="209"/>
      <c r="QIS30" s="209"/>
      <c r="QIT30" s="209"/>
      <c r="QIU30" s="209"/>
      <c r="QIV30" s="209"/>
      <c r="QIW30" s="209"/>
      <c r="QIX30" s="209"/>
      <c r="QIY30" s="209"/>
      <c r="QIZ30" s="209"/>
      <c r="QJA30" s="209"/>
      <c r="QJB30" s="209"/>
      <c r="QJC30" s="209"/>
      <c r="QJD30" s="209"/>
      <c r="QJE30" s="209"/>
      <c r="QJF30" s="209"/>
      <c r="QJG30" s="209"/>
      <c r="QJH30" s="209"/>
      <c r="QJI30" s="209"/>
      <c r="QJJ30" s="209"/>
      <c r="QJK30" s="209"/>
      <c r="QJL30" s="209"/>
      <c r="QJM30" s="209"/>
      <c r="QJN30" s="209"/>
      <c r="QJO30" s="209"/>
      <c r="QJP30" s="209"/>
      <c r="QJQ30" s="209"/>
      <c r="QJR30" s="209"/>
      <c r="QJS30" s="209"/>
      <c r="QJT30" s="209"/>
      <c r="QJU30" s="209"/>
      <c r="QJV30" s="209"/>
      <c r="QJW30" s="209"/>
      <c r="QJX30" s="209"/>
      <c r="QJY30" s="209"/>
      <c r="QJZ30" s="209"/>
      <c r="QKA30" s="209"/>
      <c r="QKB30" s="209"/>
      <c r="QKC30" s="209"/>
      <c r="QKD30" s="209"/>
      <c r="QKE30" s="209"/>
      <c r="QKF30" s="209"/>
      <c r="QKG30" s="209"/>
      <c r="QKH30" s="209"/>
      <c r="QKI30" s="209"/>
      <c r="QKJ30" s="209"/>
      <c r="QKK30" s="209"/>
      <c r="QKL30" s="209"/>
      <c r="QKM30" s="209"/>
      <c r="QKN30" s="209"/>
      <c r="QKO30" s="209"/>
      <c r="QKP30" s="209"/>
      <c r="QKQ30" s="209"/>
      <c r="QKR30" s="209"/>
      <c r="QKS30" s="209"/>
      <c r="QKT30" s="209"/>
      <c r="QKU30" s="209"/>
      <c r="QKV30" s="209"/>
      <c r="QKW30" s="209"/>
      <c r="QKX30" s="209"/>
      <c r="QKY30" s="209"/>
      <c r="QKZ30" s="209"/>
      <c r="QLA30" s="209"/>
      <c r="QLB30" s="209"/>
      <c r="QLC30" s="209"/>
      <c r="QLD30" s="209"/>
      <c r="QLE30" s="209"/>
      <c r="QLF30" s="209"/>
      <c r="QLG30" s="209"/>
      <c r="QLH30" s="209"/>
      <c r="QLI30" s="209"/>
      <c r="QLJ30" s="209"/>
      <c r="QLK30" s="209"/>
      <c r="QLL30" s="209"/>
      <c r="QLM30" s="209"/>
      <c r="QLN30" s="209"/>
      <c r="QLO30" s="209"/>
      <c r="QLP30" s="209"/>
      <c r="QLQ30" s="209"/>
      <c r="QLR30" s="209"/>
      <c r="QLS30" s="209"/>
      <c r="QLT30" s="209"/>
      <c r="QLU30" s="209"/>
      <c r="QLV30" s="209"/>
      <c r="QLW30" s="209"/>
      <c r="QLX30" s="209"/>
      <c r="QLY30" s="209"/>
      <c r="QLZ30" s="209"/>
      <c r="QMA30" s="209"/>
      <c r="QMB30" s="209"/>
      <c r="QMC30" s="209"/>
      <c r="QMD30" s="209"/>
      <c r="QME30" s="209"/>
      <c r="QMF30" s="209"/>
      <c r="QMG30" s="209"/>
      <c r="QMH30" s="209"/>
      <c r="QMI30" s="209"/>
      <c r="QMJ30" s="209"/>
      <c r="QMK30" s="209"/>
      <c r="QML30" s="209"/>
      <c r="QMM30" s="209"/>
      <c r="QMN30" s="209"/>
      <c r="QMO30" s="209"/>
      <c r="QMP30" s="209"/>
      <c r="QMQ30" s="209"/>
      <c r="QMR30" s="209"/>
      <c r="QMS30" s="209"/>
      <c r="QMT30" s="209"/>
      <c r="QMU30" s="209"/>
      <c r="QMV30" s="209"/>
      <c r="QMW30" s="209"/>
      <c r="QMX30" s="209"/>
      <c r="QMY30" s="209"/>
      <c r="QMZ30" s="209"/>
      <c r="QNA30" s="209"/>
      <c r="QNB30" s="209"/>
      <c r="QNC30" s="209"/>
      <c r="QND30" s="209"/>
      <c r="QNE30" s="209"/>
      <c r="QNF30" s="209"/>
      <c r="QNG30" s="209"/>
      <c r="QNH30" s="209"/>
      <c r="QNI30" s="209"/>
      <c r="QNJ30" s="209"/>
      <c r="QNK30" s="209"/>
      <c r="QNL30" s="209"/>
      <c r="QNM30" s="209"/>
      <c r="QNN30" s="209"/>
      <c r="QNO30" s="209"/>
      <c r="QNP30" s="209"/>
      <c r="QNQ30" s="209"/>
      <c r="QNR30" s="209"/>
      <c r="QNS30" s="209"/>
      <c r="QNT30" s="209"/>
      <c r="QNU30" s="209"/>
      <c r="QNV30" s="209"/>
      <c r="QNW30" s="209"/>
      <c r="QNX30" s="209"/>
      <c r="QNY30" s="209"/>
      <c r="QNZ30" s="209"/>
      <c r="QOA30" s="209"/>
      <c r="QOB30" s="209"/>
      <c r="QOC30" s="209"/>
      <c r="QOD30" s="209"/>
      <c r="QOE30" s="209"/>
      <c r="QOF30" s="209"/>
      <c r="QOG30" s="209"/>
      <c r="QOH30" s="209"/>
      <c r="QOI30" s="209"/>
      <c r="QOJ30" s="209"/>
      <c r="QOK30" s="209"/>
      <c r="QOL30" s="209"/>
      <c r="QOM30" s="209"/>
      <c r="QON30" s="209"/>
      <c r="QOO30" s="209"/>
      <c r="QOP30" s="209"/>
      <c r="QOQ30" s="209"/>
      <c r="QOR30" s="209"/>
      <c r="QOS30" s="209"/>
      <c r="QOT30" s="209"/>
      <c r="QOU30" s="209"/>
      <c r="QOV30" s="209"/>
      <c r="QOW30" s="209"/>
      <c r="QOX30" s="209"/>
      <c r="QOY30" s="209"/>
      <c r="QOZ30" s="209"/>
      <c r="QPA30" s="209"/>
      <c r="QPB30" s="209"/>
      <c r="QPC30" s="209"/>
      <c r="QPD30" s="209"/>
      <c r="QPE30" s="209"/>
      <c r="QPF30" s="209"/>
      <c r="QPG30" s="209"/>
      <c r="QPH30" s="209"/>
      <c r="QPI30" s="209"/>
      <c r="QPJ30" s="209"/>
      <c r="QPK30" s="209"/>
      <c r="QPL30" s="209"/>
      <c r="QPM30" s="209"/>
      <c r="QPN30" s="209"/>
      <c r="QPO30" s="209"/>
      <c r="QPP30" s="209"/>
      <c r="QPQ30" s="209"/>
      <c r="QPR30" s="209"/>
      <c r="QPS30" s="209"/>
      <c r="QPT30" s="209"/>
      <c r="QPU30" s="209"/>
      <c r="QPV30" s="209"/>
      <c r="QPW30" s="209"/>
      <c r="QPX30" s="209"/>
      <c r="QPY30" s="209"/>
      <c r="QPZ30" s="209"/>
      <c r="QQA30" s="209"/>
      <c r="QQB30" s="209"/>
      <c r="QQC30" s="209"/>
      <c r="QQD30" s="209"/>
      <c r="QQE30" s="209"/>
      <c r="QQF30" s="209"/>
      <c r="QQG30" s="209"/>
      <c r="QQH30" s="209"/>
      <c r="QQI30" s="209"/>
      <c r="QQJ30" s="209"/>
      <c r="QQK30" s="209"/>
      <c r="QQL30" s="209"/>
      <c r="QQM30" s="209"/>
      <c r="QQN30" s="209"/>
      <c r="QQO30" s="209"/>
      <c r="QQP30" s="209"/>
      <c r="QQQ30" s="209"/>
      <c r="QQR30" s="209"/>
      <c r="QQS30" s="209"/>
      <c r="QQT30" s="209"/>
      <c r="QQU30" s="209"/>
      <c r="QQV30" s="209"/>
      <c r="QQW30" s="209"/>
      <c r="QQX30" s="209"/>
      <c r="QQY30" s="209"/>
      <c r="QQZ30" s="209"/>
      <c r="QRA30" s="209"/>
      <c r="QRB30" s="209"/>
      <c r="QRC30" s="209"/>
      <c r="QRD30" s="209"/>
      <c r="QRE30" s="209"/>
      <c r="QRF30" s="209"/>
      <c r="QRG30" s="209"/>
      <c r="QRH30" s="209"/>
      <c r="QRI30" s="209"/>
      <c r="QRJ30" s="209"/>
      <c r="QRK30" s="209"/>
      <c r="QRL30" s="209"/>
      <c r="QRM30" s="209"/>
      <c r="QRN30" s="209"/>
      <c r="QRO30" s="209"/>
      <c r="QRP30" s="209"/>
      <c r="QRQ30" s="209"/>
      <c r="QRR30" s="209"/>
      <c r="QRS30" s="209"/>
      <c r="QRT30" s="209"/>
      <c r="QRU30" s="209"/>
      <c r="QRV30" s="209"/>
      <c r="QRW30" s="209"/>
      <c r="QRX30" s="209"/>
      <c r="QRY30" s="209"/>
      <c r="QRZ30" s="209"/>
      <c r="QSA30" s="209"/>
      <c r="QSB30" s="209"/>
      <c r="QSC30" s="209"/>
      <c r="QSD30" s="209"/>
      <c r="QSE30" s="209"/>
      <c r="QSF30" s="209"/>
      <c r="QSG30" s="209"/>
      <c r="QSH30" s="209"/>
      <c r="QSI30" s="209"/>
      <c r="QSJ30" s="209"/>
      <c r="QSK30" s="209"/>
      <c r="QSL30" s="209"/>
      <c r="QSM30" s="209"/>
      <c r="QSN30" s="209"/>
      <c r="QSO30" s="209"/>
      <c r="QSP30" s="209"/>
      <c r="QSQ30" s="209"/>
      <c r="QSR30" s="209"/>
      <c r="QSS30" s="209"/>
      <c r="QST30" s="209"/>
      <c r="QSU30" s="209"/>
      <c r="QSV30" s="209"/>
      <c r="QSW30" s="209"/>
      <c r="QSX30" s="209"/>
      <c r="QSY30" s="209"/>
      <c r="QSZ30" s="209"/>
      <c r="QTA30" s="209"/>
      <c r="QTB30" s="209"/>
      <c r="QTC30" s="209"/>
      <c r="QTD30" s="209"/>
      <c r="QTE30" s="209"/>
      <c r="QTF30" s="209"/>
      <c r="QTG30" s="209"/>
      <c r="QTH30" s="209"/>
      <c r="QTI30" s="209"/>
      <c r="QTJ30" s="209"/>
      <c r="QTK30" s="209"/>
      <c r="QTL30" s="209"/>
      <c r="QTM30" s="209"/>
      <c r="QTN30" s="209"/>
      <c r="QTO30" s="209"/>
      <c r="QTP30" s="209"/>
      <c r="QTQ30" s="209"/>
      <c r="QTR30" s="209"/>
      <c r="QTS30" s="209"/>
      <c r="QTT30" s="209"/>
      <c r="QTU30" s="209"/>
      <c r="QTV30" s="209"/>
      <c r="QTW30" s="209"/>
      <c r="QTX30" s="209"/>
      <c r="QTY30" s="209"/>
      <c r="QTZ30" s="209"/>
      <c r="QUA30" s="209"/>
      <c r="QUB30" s="209"/>
      <c r="QUC30" s="209"/>
      <c r="QUD30" s="209"/>
      <c r="QUE30" s="209"/>
      <c r="QUF30" s="209"/>
      <c r="QUG30" s="209"/>
      <c r="QUH30" s="209"/>
      <c r="QUI30" s="209"/>
      <c r="QUJ30" s="209"/>
      <c r="QUK30" s="209"/>
      <c r="QUL30" s="209"/>
      <c r="QUM30" s="209"/>
      <c r="QUN30" s="209"/>
      <c r="QUO30" s="209"/>
      <c r="QUP30" s="209"/>
      <c r="QUQ30" s="209"/>
      <c r="QUR30" s="209"/>
      <c r="QUS30" s="209"/>
      <c r="QUT30" s="209"/>
      <c r="QUU30" s="209"/>
      <c r="QUV30" s="209"/>
      <c r="QUW30" s="209"/>
      <c r="QUX30" s="209"/>
      <c r="QUY30" s="209"/>
      <c r="QUZ30" s="209"/>
      <c r="QVA30" s="209"/>
      <c r="QVB30" s="209"/>
      <c r="QVC30" s="209"/>
      <c r="QVD30" s="209"/>
      <c r="QVE30" s="209"/>
      <c r="QVF30" s="209"/>
      <c r="QVG30" s="209"/>
      <c r="QVH30" s="209"/>
      <c r="QVI30" s="209"/>
      <c r="QVJ30" s="209"/>
      <c r="QVK30" s="209"/>
      <c r="QVL30" s="209"/>
      <c r="QVM30" s="209"/>
      <c r="QVN30" s="209"/>
      <c r="QVO30" s="209"/>
      <c r="QVP30" s="209"/>
      <c r="QVQ30" s="209"/>
      <c r="QVR30" s="209"/>
      <c r="QVS30" s="209"/>
      <c r="QVT30" s="209"/>
      <c r="QVU30" s="209"/>
      <c r="QVV30" s="209"/>
      <c r="QVW30" s="209"/>
      <c r="QVX30" s="209"/>
      <c r="QVY30" s="209"/>
      <c r="QVZ30" s="209"/>
      <c r="QWA30" s="209"/>
      <c r="QWB30" s="209"/>
      <c r="QWC30" s="209"/>
      <c r="QWD30" s="209"/>
      <c r="QWE30" s="209"/>
      <c r="QWF30" s="209"/>
      <c r="QWG30" s="209"/>
      <c r="QWH30" s="209"/>
      <c r="QWI30" s="209"/>
      <c r="QWJ30" s="209"/>
      <c r="QWK30" s="209"/>
      <c r="QWL30" s="209"/>
      <c r="QWM30" s="209"/>
      <c r="QWN30" s="209"/>
      <c r="QWO30" s="209"/>
      <c r="QWP30" s="209"/>
      <c r="QWQ30" s="209"/>
      <c r="QWR30" s="209"/>
      <c r="QWS30" s="209"/>
      <c r="QWT30" s="209"/>
      <c r="QWU30" s="209"/>
      <c r="QWV30" s="209"/>
      <c r="QWW30" s="209"/>
      <c r="QWX30" s="209"/>
      <c r="QWY30" s="209"/>
      <c r="QWZ30" s="209"/>
      <c r="QXA30" s="209"/>
      <c r="QXB30" s="209"/>
      <c r="QXC30" s="209"/>
      <c r="QXD30" s="209"/>
      <c r="QXE30" s="209"/>
      <c r="QXF30" s="209"/>
      <c r="QXG30" s="209"/>
      <c r="QXH30" s="209"/>
      <c r="QXI30" s="209"/>
      <c r="QXJ30" s="209"/>
      <c r="QXK30" s="209"/>
      <c r="QXL30" s="209"/>
      <c r="QXM30" s="209"/>
      <c r="QXN30" s="209"/>
      <c r="QXO30" s="209"/>
      <c r="QXP30" s="209"/>
      <c r="QXQ30" s="209"/>
      <c r="QXR30" s="209"/>
      <c r="QXS30" s="209"/>
      <c r="QXT30" s="209"/>
      <c r="QXU30" s="209"/>
      <c r="QXV30" s="209"/>
      <c r="QXW30" s="209"/>
      <c r="QXX30" s="209"/>
      <c r="QXY30" s="209"/>
      <c r="QXZ30" s="209"/>
      <c r="QYA30" s="209"/>
      <c r="QYB30" s="209"/>
      <c r="QYC30" s="209"/>
      <c r="QYD30" s="209"/>
      <c r="QYE30" s="209"/>
      <c r="QYF30" s="209"/>
      <c r="QYG30" s="209"/>
      <c r="QYH30" s="209"/>
      <c r="QYI30" s="209"/>
      <c r="QYJ30" s="209"/>
      <c r="QYK30" s="209"/>
      <c r="QYL30" s="209"/>
      <c r="QYM30" s="209"/>
      <c r="QYN30" s="209"/>
      <c r="QYO30" s="209"/>
      <c r="QYP30" s="209"/>
      <c r="QYQ30" s="209"/>
      <c r="QYR30" s="209"/>
      <c r="QYS30" s="209"/>
      <c r="QYT30" s="209"/>
      <c r="QYU30" s="209"/>
      <c r="QYV30" s="209"/>
      <c r="QYW30" s="209"/>
      <c r="QYX30" s="209"/>
      <c r="QYY30" s="209"/>
      <c r="QYZ30" s="209"/>
      <c r="QZA30" s="209"/>
      <c r="QZB30" s="209"/>
      <c r="QZC30" s="209"/>
      <c r="QZD30" s="209"/>
      <c r="QZE30" s="209"/>
      <c r="QZF30" s="209"/>
      <c r="QZG30" s="209"/>
      <c r="QZH30" s="209"/>
      <c r="QZI30" s="209"/>
      <c r="QZJ30" s="209"/>
      <c r="QZK30" s="209"/>
      <c r="QZL30" s="209"/>
      <c r="QZM30" s="209"/>
      <c r="QZN30" s="209"/>
      <c r="QZO30" s="209"/>
      <c r="QZP30" s="209"/>
      <c r="QZQ30" s="209"/>
      <c r="QZR30" s="209"/>
      <c r="QZS30" s="209"/>
      <c r="QZT30" s="209"/>
      <c r="QZU30" s="209"/>
      <c r="QZV30" s="209"/>
      <c r="QZW30" s="209"/>
      <c r="QZX30" s="209"/>
      <c r="QZY30" s="209"/>
      <c r="QZZ30" s="209"/>
      <c r="RAA30" s="209"/>
      <c r="RAB30" s="209"/>
      <c r="RAC30" s="209"/>
      <c r="RAD30" s="209"/>
      <c r="RAE30" s="209"/>
      <c r="RAF30" s="209"/>
      <c r="RAG30" s="209"/>
      <c r="RAH30" s="209"/>
      <c r="RAI30" s="209"/>
      <c r="RAJ30" s="209"/>
      <c r="RAK30" s="209"/>
      <c r="RAL30" s="209"/>
      <c r="RAM30" s="209"/>
      <c r="RAN30" s="209"/>
      <c r="RAO30" s="209"/>
      <c r="RAP30" s="209"/>
      <c r="RAQ30" s="209"/>
      <c r="RAR30" s="209"/>
      <c r="RAS30" s="209"/>
      <c r="RAT30" s="209"/>
      <c r="RAU30" s="209"/>
      <c r="RAV30" s="209"/>
      <c r="RAW30" s="209"/>
      <c r="RAX30" s="209"/>
      <c r="RAY30" s="209"/>
      <c r="RAZ30" s="209"/>
      <c r="RBA30" s="209"/>
      <c r="RBB30" s="209"/>
      <c r="RBC30" s="209"/>
      <c r="RBD30" s="209"/>
      <c r="RBE30" s="209"/>
      <c r="RBF30" s="209"/>
      <c r="RBG30" s="209"/>
      <c r="RBH30" s="209"/>
      <c r="RBI30" s="209"/>
      <c r="RBJ30" s="209"/>
      <c r="RBK30" s="209"/>
      <c r="RBL30" s="209"/>
      <c r="RBM30" s="209"/>
      <c r="RBN30" s="209"/>
      <c r="RBO30" s="209"/>
      <c r="RBP30" s="209"/>
      <c r="RBQ30" s="209"/>
      <c r="RBR30" s="209"/>
      <c r="RBS30" s="209"/>
      <c r="RBT30" s="209"/>
      <c r="RBU30" s="209"/>
      <c r="RBV30" s="209"/>
      <c r="RBW30" s="209"/>
      <c r="RBX30" s="209"/>
      <c r="RBY30" s="209"/>
      <c r="RBZ30" s="209"/>
      <c r="RCA30" s="209"/>
      <c r="RCB30" s="209"/>
      <c r="RCC30" s="209"/>
      <c r="RCD30" s="209"/>
      <c r="RCE30" s="209"/>
      <c r="RCF30" s="209"/>
      <c r="RCG30" s="209"/>
      <c r="RCH30" s="209"/>
      <c r="RCI30" s="209"/>
      <c r="RCJ30" s="209"/>
      <c r="RCK30" s="209"/>
      <c r="RCL30" s="209"/>
      <c r="RCM30" s="209"/>
      <c r="RCN30" s="209"/>
      <c r="RCO30" s="209"/>
      <c r="RCP30" s="209"/>
      <c r="RCQ30" s="209"/>
      <c r="RCR30" s="209"/>
      <c r="RCS30" s="209"/>
      <c r="RCT30" s="209"/>
      <c r="RCU30" s="209"/>
      <c r="RCV30" s="209"/>
      <c r="RCW30" s="209"/>
      <c r="RCX30" s="209"/>
      <c r="RCY30" s="209"/>
      <c r="RCZ30" s="209"/>
      <c r="RDA30" s="209"/>
      <c r="RDB30" s="209"/>
      <c r="RDC30" s="209"/>
      <c r="RDD30" s="209"/>
      <c r="RDE30" s="209"/>
      <c r="RDF30" s="209"/>
      <c r="RDG30" s="209"/>
      <c r="RDH30" s="209"/>
      <c r="RDI30" s="209"/>
      <c r="RDJ30" s="209"/>
      <c r="RDK30" s="209"/>
      <c r="RDL30" s="209"/>
      <c r="RDM30" s="209"/>
      <c r="RDN30" s="209"/>
      <c r="RDO30" s="209"/>
      <c r="RDP30" s="209"/>
      <c r="RDQ30" s="209"/>
      <c r="RDR30" s="209"/>
      <c r="RDS30" s="209"/>
      <c r="RDT30" s="209"/>
      <c r="RDU30" s="209"/>
      <c r="RDV30" s="209"/>
      <c r="RDW30" s="209"/>
      <c r="RDX30" s="209"/>
      <c r="RDY30" s="209"/>
      <c r="RDZ30" s="209"/>
      <c r="REA30" s="209"/>
      <c r="REB30" s="209"/>
      <c r="REC30" s="209"/>
      <c r="RED30" s="209"/>
      <c r="REE30" s="209"/>
      <c r="REF30" s="209"/>
      <c r="REG30" s="209"/>
      <c r="REH30" s="209"/>
      <c r="REI30" s="209"/>
      <c r="REJ30" s="209"/>
      <c r="REK30" s="209"/>
      <c r="REL30" s="209"/>
      <c r="REM30" s="209"/>
      <c r="REN30" s="209"/>
      <c r="REO30" s="209"/>
      <c r="REP30" s="209"/>
      <c r="REQ30" s="209"/>
      <c r="RER30" s="209"/>
      <c r="RES30" s="209"/>
      <c r="RET30" s="209"/>
      <c r="REU30" s="209"/>
      <c r="REV30" s="209"/>
      <c r="REW30" s="209"/>
      <c r="REX30" s="209"/>
      <c r="REY30" s="209"/>
      <c r="REZ30" s="209"/>
      <c r="RFA30" s="209"/>
      <c r="RFB30" s="209"/>
      <c r="RFC30" s="209"/>
      <c r="RFD30" s="209"/>
      <c r="RFE30" s="209"/>
      <c r="RFF30" s="209"/>
      <c r="RFG30" s="209"/>
      <c r="RFH30" s="209"/>
      <c r="RFI30" s="209"/>
      <c r="RFJ30" s="209"/>
      <c r="RFK30" s="209"/>
      <c r="RFL30" s="209"/>
      <c r="RFM30" s="209"/>
      <c r="RFN30" s="209"/>
      <c r="RFO30" s="209"/>
      <c r="RFP30" s="209"/>
      <c r="RFQ30" s="209"/>
      <c r="RFR30" s="209"/>
      <c r="RFS30" s="209"/>
      <c r="RFT30" s="209"/>
      <c r="RFU30" s="209"/>
      <c r="RFV30" s="209"/>
      <c r="RFW30" s="209"/>
      <c r="RFX30" s="209"/>
      <c r="RFY30" s="209"/>
      <c r="RFZ30" s="209"/>
      <c r="RGA30" s="209"/>
      <c r="RGB30" s="209"/>
      <c r="RGC30" s="209"/>
      <c r="RGD30" s="209"/>
      <c r="RGE30" s="209"/>
      <c r="RGF30" s="209"/>
      <c r="RGG30" s="209"/>
      <c r="RGH30" s="209"/>
      <c r="RGI30" s="209"/>
      <c r="RGJ30" s="209"/>
      <c r="RGK30" s="209"/>
      <c r="RGL30" s="209"/>
      <c r="RGM30" s="209"/>
      <c r="RGN30" s="209"/>
      <c r="RGO30" s="209"/>
      <c r="RGP30" s="209"/>
      <c r="RGQ30" s="209"/>
      <c r="RGR30" s="209"/>
      <c r="RGS30" s="209"/>
      <c r="RGT30" s="209"/>
      <c r="RGU30" s="209"/>
      <c r="RGV30" s="209"/>
      <c r="RGW30" s="209"/>
      <c r="RGX30" s="209"/>
      <c r="RGY30" s="209"/>
      <c r="RGZ30" s="209"/>
      <c r="RHA30" s="209"/>
      <c r="RHB30" s="209"/>
      <c r="RHC30" s="209"/>
      <c r="RHD30" s="209"/>
      <c r="RHE30" s="209"/>
      <c r="RHF30" s="209"/>
      <c r="RHG30" s="209"/>
      <c r="RHH30" s="209"/>
      <c r="RHI30" s="209"/>
      <c r="RHJ30" s="209"/>
      <c r="RHK30" s="209"/>
      <c r="RHL30" s="209"/>
      <c r="RHM30" s="209"/>
      <c r="RHN30" s="209"/>
      <c r="RHO30" s="209"/>
      <c r="RHP30" s="209"/>
      <c r="RHQ30" s="209"/>
      <c r="RHR30" s="209"/>
      <c r="RHS30" s="209"/>
      <c r="RHT30" s="209"/>
      <c r="RHU30" s="209"/>
      <c r="RHV30" s="209"/>
      <c r="RHW30" s="209"/>
      <c r="RHX30" s="209"/>
      <c r="RHY30" s="209"/>
      <c r="RHZ30" s="209"/>
      <c r="RIA30" s="209"/>
      <c r="RIB30" s="209"/>
      <c r="RIC30" s="209"/>
      <c r="RID30" s="209"/>
      <c r="RIE30" s="209"/>
      <c r="RIF30" s="209"/>
      <c r="RIG30" s="209"/>
      <c r="RIH30" s="209"/>
      <c r="RII30" s="209"/>
      <c r="RIJ30" s="209"/>
      <c r="RIK30" s="209"/>
      <c r="RIL30" s="209"/>
      <c r="RIM30" s="209"/>
      <c r="RIN30" s="209"/>
      <c r="RIO30" s="209"/>
      <c r="RIP30" s="209"/>
      <c r="RIQ30" s="209"/>
      <c r="RIR30" s="209"/>
      <c r="RIS30" s="209"/>
      <c r="RIT30" s="209"/>
      <c r="RIU30" s="209"/>
      <c r="RIV30" s="209"/>
      <c r="RIW30" s="209"/>
      <c r="RIX30" s="209"/>
      <c r="RIY30" s="209"/>
      <c r="RIZ30" s="209"/>
      <c r="RJA30" s="209"/>
      <c r="RJB30" s="209"/>
      <c r="RJC30" s="209"/>
      <c r="RJD30" s="209"/>
      <c r="RJE30" s="209"/>
      <c r="RJF30" s="209"/>
      <c r="RJG30" s="209"/>
      <c r="RJH30" s="209"/>
      <c r="RJI30" s="209"/>
      <c r="RJJ30" s="209"/>
      <c r="RJK30" s="209"/>
      <c r="RJL30" s="209"/>
      <c r="RJM30" s="209"/>
      <c r="RJN30" s="209"/>
      <c r="RJO30" s="209"/>
      <c r="RJP30" s="209"/>
      <c r="RJQ30" s="209"/>
      <c r="RJR30" s="209"/>
      <c r="RJS30" s="209"/>
      <c r="RJT30" s="209"/>
      <c r="RJU30" s="209"/>
      <c r="RJV30" s="209"/>
      <c r="RJW30" s="209"/>
      <c r="RJX30" s="209"/>
      <c r="RJY30" s="209"/>
      <c r="RJZ30" s="209"/>
      <c r="RKA30" s="209"/>
      <c r="RKB30" s="209"/>
      <c r="RKC30" s="209"/>
      <c r="RKD30" s="209"/>
      <c r="RKE30" s="209"/>
      <c r="RKF30" s="209"/>
      <c r="RKG30" s="209"/>
      <c r="RKH30" s="209"/>
      <c r="RKI30" s="209"/>
      <c r="RKJ30" s="209"/>
      <c r="RKK30" s="209"/>
      <c r="RKL30" s="209"/>
      <c r="RKM30" s="209"/>
      <c r="RKN30" s="209"/>
      <c r="RKO30" s="209"/>
      <c r="RKP30" s="209"/>
      <c r="RKQ30" s="209"/>
      <c r="RKR30" s="209"/>
      <c r="RKS30" s="209"/>
      <c r="RKT30" s="209"/>
      <c r="RKU30" s="209"/>
      <c r="RKV30" s="209"/>
      <c r="RKW30" s="209"/>
      <c r="RKX30" s="209"/>
      <c r="RKY30" s="209"/>
      <c r="RKZ30" s="209"/>
      <c r="RLA30" s="209"/>
      <c r="RLB30" s="209"/>
      <c r="RLC30" s="209"/>
      <c r="RLD30" s="209"/>
      <c r="RLE30" s="209"/>
      <c r="RLF30" s="209"/>
      <c r="RLG30" s="209"/>
      <c r="RLH30" s="209"/>
      <c r="RLI30" s="209"/>
      <c r="RLJ30" s="209"/>
      <c r="RLK30" s="209"/>
      <c r="RLL30" s="209"/>
      <c r="RLM30" s="209"/>
      <c r="RLN30" s="209"/>
      <c r="RLO30" s="209"/>
      <c r="RLP30" s="209"/>
      <c r="RLQ30" s="209"/>
      <c r="RLR30" s="209"/>
      <c r="RLS30" s="209"/>
      <c r="RLT30" s="209"/>
      <c r="RLU30" s="209"/>
      <c r="RLV30" s="209"/>
      <c r="RLW30" s="209"/>
      <c r="RLX30" s="209"/>
      <c r="RLY30" s="209"/>
      <c r="RLZ30" s="209"/>
      <c r="RMA30" s="209"/>
      <c r="RMB30" s="209"/>
      <c r="RMC30" s="209"/>
      <c r="RMD30" s="209"/>
      <c r="RME30" s="209"/>
      <c r="RMF30" s="209"/>
      <c r="RMG30" s="209"/>
      <c r="RMH30" s="209"/>
      <c r="RMI30" s="209"/>
      <c r="RMJ30" s="209"/>
      <c r="RMK30" s="209"/>
      <c r="RML30" s="209"/>
      <c r="RMM30" s="209"/>
      <c r="RMN30" s="209"/>
      <c r="RMO30" s="209"/>
      <c r="RMP30" s="209"/>
      <c r="RMQ30" s="209"/>
      <c r="RMR30" s="209"/>
      <c r="RMS30" s="209"/>
      <c r="RMT30" s="209"/>
      <c r="RMU30" s="209"/>
      <c r="RMV30" s="209"/>
      <c r="RMW30" s="209"/>
      <c r="RMX30" s="209"/>
      <c r="RMY30" s="209"/>
      <c r="RMZ30" s="209"/>
      <c r="RNA30" s="209"/>
      <c r="RNB30" s="209"/>
      <c r="RNC30" s="209"/>
      <c r="RND30" s="209"/>
      <c r="RNE30" s="209"/>
      <c r="RNF30" s="209"/>
      <c r="RNG30" s="209"/>
      <c r="RNH30" s="209"/>
      <c r="RNI30" s="209"/>
      <c r="RNJ30" s="209"/>
      <c r="RNK30" s="209"/>
      <c r="RNL30" s="209"/>
      <c r="RNM30" s="209"/>
      <c r="RNN30" s="209"/>
      <c r="RNO30" s="209"/>
      <c r="RNP30" s="209"/>
      <c r="RNQ30" s="209"/>
      <c r="RNR30" s="209"/>
      <c r="RNS30" s="209"/>
      <c r="RNT30" s="209"/>
      <c r="RNU30" s="209"/>
      <c r="RNV30" s="209"/>
      <c r="RNW30" s="209"/>
      <c r="RNX30" s="209"/>
      <c r="RNY30" s="209"/>
      <c r="RNZ30" s="209"/>
      <c r="ROA30" s="209"/>
      <c r="ROB30" s="209"/>
      <c r="ROC30" s="209"/>
      <c r="ROD30" s="209"/>
      <c r="ROE30" s="209"/>
      <c r="ROF30" s="209"/>
      <c r="ROG30" s="209"/>
      <c r="ROH30" s="209"/>
      <c r="ROI30" s="209"/>
      <c r="ROJ30" s="209"/>
      <c r="ROK30" s="209"/>
      <c r="ROL30" s="209"/>
      <c r="ROM30" s="209"/>
      <c r="RON30" s="209"/>
      <c r="ROO30" s="209"/>
      <c r="ROP30" s="209"/>
      <c r="ROQ30" s="209"/>
      <c r="ROR30" s="209"/>
      <c r="ROS30" s="209"/>
      <c r="ROT30" s="209"/>
      <c r="ROU30" s="209"/>
      <c r="ROV30" s="209"/>
      <c r="ROW30" s="209"/>
      <c r="ROX30" s="209"/>
      <c r="ROY30" s="209"/>
      <c r="ROZ30" s="209"/>
      <c r="RPA30" s="209"/>
      <c r="RPB30" s="209"/>
      <c r="RPC30" s="209"/>
      <c r="RPD30" s="209"/>
      <c r="RPE30" s="209"/>
      <c r="RPF30" s="209"/>
      <c r="RPG30" s="209"/>
      <c r="RPH30" s="209"/>
      <c r="RPI30" s="209"/>
      <c r="RPJ30" s="209"/>
      <c r="RPK30" s="209"/>
      <c r="RPL30" s="209"/>
      <c r="RPM30" s="209"/>
      <c r="RPN30" s="209"/>
      <c r="RPO30" s="209"/>
      <c r="RPP30" s="209"/>
      <c r="RPQ30" s="209"/>
      <c r="RPR30" s="209"/>
      <c r="RPS30" s="209"/>
      <c r="RPT30" s="209"/>
      <c r="RPU30" s="209"/>
      <c r="RPV30" s="209"/>
      <c r="RPW30" s="209"/>
      <c r="RPX30" s="209"/>
      <c r="RPY30" s="209"/>
      <c r="RPZ30" s="209"/>
      <c r="RQA30" s="209"/>
      <c r="RQB30" s="209"/>
      <c r="RQC30" s="209"/>
      <c r="RQD30" s="209"/>
      <c r="RQE30" s="209"/>
      <c r="RQF30" s="209"/>
      <c r="RQG30" s="209"/>
      <c r="RQH30" s="209"/>
      <c r="RQI30" s="209"/>
      <c r="RQJ30" s="209"/>
      <c r="RQK30" s="209"/>
      <c r="RQL30" s="209"/>
      <c r="RQM30" s="209"/>
      <c r="RQN30" s="209"/>
      <c r="RQO30" s="209"/>
      <c r="RQP30" s="209"/>
      <c r="RQQ30" s="209"/>
      <c r="RQR30" s="209"/>
      <c r="RQS30" s="209"/>
      <c r="RQT30" s="209"/>
      <c r="RQU30" s="209"/>
      <c r="RQV30" s="209"/>
      <c r="RQW30" s="209"/>
      <c r="RQX30" s="209"/>
      <c r="RQY30" s="209"/>
      <c r="RQZ30" s="209"/>
      <c r="RRA30" s="209"/>
      <c r="RRB30" s="209"/>
      <c r="RRC30" s="209"/>
      <c r="RRD30" s="209"/>
      <c r="RRE30" s="209"/>
      <c r="RRF30" s="209"/>
      <c r="RRG30" s="209"/>
      <c r="RRH30" s="209"/>
      <c r="RRI30" s="209"/>
      <c r="RRJ30" s="209"/>
      <c r="RRK30" s="209"/>
      <c r="RRL30" s="209"/>
      <c r="RRM30" s="209"/>
      <c r="RRN30" s="209"/>
      <c r="RRO30" s="209"/>
      <c r="RRP30" s="209"/>
      <c r="RRQ30" s="209"/>
      <c r="RRR30" s="209"/>
      <c r="RRS30" s="209"/>
      <c r="RRT30" s="209"/>
      <c r="RRU30" s="209"/>
      <c r="RRV30" s="209"/>
      <c r="RRW30" s="209"/>
      <c r="RRX30" s="209"/>
      <c r="RRY30" s="209"/>
      <c r="RRZ30" s="209"/>
      <c r="RSA30" s="209"/>
      <c r="RSB30" s="209"/>
      <c r="RSC30" s="209"/>
      <c r="RSD30" s="209"/>
      <c r="RSE30" s="209"/>
      <c r="RSF30" s="209"/>
      <c r="RSG30" s="209"/>
      <c r="RSH30" s="209"/>
      <c r="RSI30" s="209"/>
      <c r="RSJ30" s="209"/>
      <c r="RSK30" s="209"/>
      <c r="RSL30" s="209"/>
      <c r="RSM30" s="209"/>
      <c r="RSN30" s="209"/>
      <c r="RSO30" s="209"/>
      <c r="RSP30" s="209"/>
      <c r="RSQ30" s="209"/>
      <c r="RSR30" s="209"/>
      <c r="RSS30" s="209"/>
      <c r="RST30" s="209"/>
      <c r="RSU30" s="209"/>
      <c r="RSV30" s="209"/>
      <c r="RSW30" s="209"/>
      <c r="RSX30" s="209"/>
      <c r="RSY30" s="209"/>
      <c r="RSZ30" s="209"/>
      <c r="RTA30" s="209"/>
      <c r="RTB30" s="209"/>
      <c r="RTC30" s="209"/>
      <c r="RTD30" s="209"/>
      <c r="RTE30" s="209"/>
      <c r="RTF30" s="209"/>
      <c r="RTG30" s="209"/>
      <c r="RTH30" s="209"/>
      <c r="RTI30" s="209"/>
      <c r="RTJ30" s="209"/>
      <c r="RTK30" s="209"/>
      <c r="RTL30" s="209"/>
      <c r="RTM30" s="209"/>
      <c r="RTN30" s="209"/>
      <c r="RTO30" s="209"/>
      <c r="RTP30" s="209"/>
      <c r="RTQ30" s="209"/>
      <c r="RTR30" s="209"/>
      <c r="RTS30" s="209"/>
      <c r="RTT30" s="209"/>
      <c r="RTU30" s="209"/>
      <c r="RTV30" s="209"/>
      <c r="RTW30" s="209"/>
      <c r="RTX30" s="209"/>
      <c r="RTY30" s="209"/>
      <c r="RTZ30" s="209"/>
      <c r="RUA30" s="209"/>
      <c r="RUB30" s="209"/>
      <c r="RUC30" s="209"/>
      <c r="RUD30" s="209"/>
      <c r="RUE30" s="209"/>
      <c r="RUF30" s="209"/>
      <c r="RUG30" s="209"/>
      <c r="RUH30" s="209"/>
      <c r="RUI30" s="209"/>
      <c r="RUJ30" s="209"/>
      <c r="RUK30" s="209"/>
      <c r="RUL30" s="209"/>
      <c r="RUM30" s="209"/>
      <c r="RUN30" s="209"/>
      <c r="RUO30" s="209"/>
      <c r="RUP30" s="209"/>
      <c r="RUQ30" s="209"/>
      <c r="RUR30" s="209"/>
      <c r="RUS30" s="209"/>
      <c r="RUT30" s="209"/>
      <c r="RUU30" s="209"/>
      <c r="RUV30" s="209"/>
      <c r="RUW30" s="209"/>
      <c r="RUX30" s="209"/>
      <c r="RUY30" s="209"/>
      <c r="RUZ30" s="209"/>
      <c r="RVA30" s="209"/>
      <c r="RVB30" s="209"/>
      <c r="RVC30" s="209"/>
      <c r="RVD30" s="209"/>
      <c r="RVE30" s="209"/>
      <c r="RVF30" s="209"/>
      <c r="RVG30" s="209"/>
      <c r="RVH30" s="209"/>
      <c r="RVI30" s="209"/>
      <c r="RVJ30" s="209"/>
      <c r="RVK30" s="209"/>
      <c r="RVL30" s="209"/>
      <c r="RVM30" s="209"/>
      <c r="RVN30" s="209"/>
      <c r="RVO30" s="209"/>
      <c r="RVP30" s="209"/>
      <c r="RVQ30" s="209"/>
      <c r="RVR30" s="209"/>
      <c r="RVS30" s="209"/>
      <c r="RVT30" s="209"/>
      <c r="RVU30" s="209"/>
      <c r="RVV30" s="209"/>
      <c r="RVW30" s="209"/>
      <c r="RVX30" s="209"/>
      <c r="RVY30" s="209"/>
      <c r="RVZ30" s="209"/>
      <c r="RWA30" s="209"/>
      <c r="RWB30" s="209"/>
      <c r="RWC30" s="209"/>
      <c r="RWD30" s="209"/>
      <c r="RWE30" s="209"/>
      <c r="RWF30" s="209"/>
      <c r="RWG30" s="209"/>
      <c r="RWH30" s="209"/>
      <c r="RWI30" s="209"/>
      <c r="RWJ30" s="209"/>
      <c r="RWK30" s="209"/>
      <c r="RWL30" s="209"/>
      <c r="RWM30" s="209"/>
      <c r="RWN30" s="209"/>
      <c r="RWO30" s="209"/>
      <c r="RWP30" s="209"/>
      <c r="RWQ30" s="209"/>
      <c r="RWR30" s="209"/>
      <c r="RWS30" s="209"/>
      <c r="RWT30" s="209"/>
      <c r="RWU30" s="209"/>
      <c r="RWV30" s="209"/>
      <c r="RWW30" s="209"/>
      <c r="RWX30" s="209"/>
      <c r="RWY30" s="209"/>
      <c r="RWZ30" s="209"/>
      <c r="RXA30" s="209"/>
      <c r="RXB30" s="209"/>
      <c r="RXC30" s="209"/>
      <c r="RXD30" s="209"/>
      <c r="RXE30" s="209"/>
      <c r="RXF30" s="209"/>
      <c r="RXG30" s="209"/>
      <c r="RXH30" s="209"/>
      <c r="RXI30" s="209"/>
      <c r="RXJ30" s="209"/>
      <c r="RXK30" s="209"/>
      <c r="RXL30" s="209"/>
      <c r="RXM30" s="209"/>
      <c r="RXN30" s="209"/>
      <c r="RXO30" s="209"/>
      <c r="RXP30" s="209"/>
      <c r="RXQ30" s="209"/>
      <c r="RXR30" s="209"/>
      <c r="RXS30" s="209"/>
      <c r="RXT30" s="209"/>
      <c r="RXU30" s="209"/>
      <c r="RXV30" s="209"/>
      <c r="RXW30" s="209"/>
      <c r="RXX30" s="209"/>
      <c r="RXY30" s="209"/>
      <c r="RXZ30" s="209"/>
      <c r="RYA30" s="209"/>
      <c r="RYB30" s="209"/>
      <c r="RYC30" s="209"/>
      <c r="RYD30" s="209"/>
      <c r="RYE30" s="209"/>
      <c r="RYF30" s="209"/>
      <c r="RYG30" s="209"/>
      <c r="RYH30" s="209"/>
      <c r="RYI30" s="209"/>
      <c r="RYJ30" s="209"/>
      <c r="RYK30" s="209"/>
      <c r="RYL30" s="209"/>
      <c r="RYM30" s="209"/>
      <c r="RYN30" s="209"/>
      <c r="RYO30" s="209"/>
      <c r="RYP30" s="209"/>
      <c r="RYQ30" s="209"/>
      <c r="RYR30" s="209"/>
      <c r="RYS30" s="209"/>
      <c r="RYT30" s="209"/>
      <c r="RYU30" s="209"/>
      <c r="RYV30" s="209"/>
      <c r="RYW30" s="209"/>
      <c r="RYX30" s="209"/>
      <c r="RYY30" s="209"/>
      <c r="RYZ30" s="209"/>
      <c r="RZA30" s="209"/>
      <c r="RZB30" s="209"/>
      <c r="RZC30" s="209"/>
      <c r="RZD30" s="209"/>
      <c r="RZE30" s="209"/>
      <c r="RZF30" s="209"/>
      <c r="RZG30" s="209"/>
      <c r="RZH30" s="209"/>
      <c r="RZI30" s="209"/>
      <c r="RZJ30" s="209"/>
      <c r="RZK30" s="209"/>
      <c r="RZL30" s="209"/>
      <c r="RZM30" s="209"/>
      <c r="RZN30" s="209"/>
      <c r="RZO30" s="209"/>
      <c r="RZP30" s="209"/>
      <c r="RZQ30" s="209"/>
      <c r="RZR30" s="209"/>
      <c r="RZS30" s="209"/>
      <c r="RZT30" s="209"/>
      <c r="RZU30" s="209"/>
      <c r="RZV30" s="209"/>
      <c r="RZW30" s="209"/>
      <c r="RZX30" s="209"/>
      <c r="RZY30" s="209"/>
      <c r="RZZ30" s="209"/>
      <c r="SAA30" s="209"/>
      <c r="SAB30" s="209"/>
      <c r="SAC30" s="209"/>
      <c r="SAD30" s="209"/>
      <c r="SAE30" s="209"/>
      <c r="SAF30" s="209"/>
      <c r="SAG30" s="209"/>
      <c r="SAH30" s="209"/>
      <c r="SAI30" s="209"/>
      <c r="SAJ30" s="209"/>
      <c r="SAK30" s="209"/>
      <c r="SAL30" s="209"/>
      <c r="SAM30" s="209"/>
      <c r="SAN30" s="209"/>
      <c r="SAO30" s="209"/>
      <c r="SAP30" s="209"/>
      <c r="SAQ30" s="209"/>
      <c r="SAR30" s="209"/>
      <c r="SAS30" s="209"/>
      <c r="SAT30" s="209"/>
      <c r="SAU30" s="209"/>
      <c r="SAV30" s="209"/>
      <c r="SAW30" s="209"/>
      <c r="SAX30" s="209"/>
      <c r="SAY30" s="209"/>
      <c r="SAZ30" s="209"/>
      <c r="SBA30" s="209"/>
      <c r="SBB30" s="209"/>
      <c r="SBC30" s="209"/>
      <c r="SBD30" s="209"/>
      <c r="SBE30" s="209"/>
      <c r="SBF30" s="209"/>
      <c r="SBG30" s="209"/>
      <c r="SBH30" s="209"/>
      <c r="SBI30" s="209"/>
      <c r="SBJ30" s="209"/>
      <c r="SBK30" s="209"/>
      <c r="SBL30" s="209"/>
      <c r="SBM30" s="209"/>
      <c r="SBN30" s="209"/>
      <c r="SBO30" s="209"/>
      <c r="SBP30" s="209"/>
      <c r="SBQ30" s="209"/>
      <c r="SBR30" s="209"/>
      <c r="SBS30" s="209"/>
      <c r="SBT30" s="209"/>
      <c r="SBU30" s="209"/>
      <c r="SBV30" s="209"/>
      <c r="SBW30" s="209"/>
      <c r="SBX30" s="209"/>
      <c r="SBY30" s="209"/>
      <c r="SBZ30" s="209"/>
      <c r="SCA30" s="209"/>
      <c r="SCB30" s="209"/>
      <c r="SCC30" s="209"/>
      <c r="SCD30" s="209"/>
      <c r="SCE30" s="209"/>
      <c r="SCF30" s="209"/>
      <c r="SCG30" s="209"/>
      <c r="SCH30" s="209"/>
      <c r="SCI30" s="209"/>
      <c r="SCJ30" s="209"/>
      <c r="SCK30" s="209"/>
      <c r="SCL30" s="209"/>
      <c r="SCM30" s="209"/>
      <c r="SCN30" s="209"/>
      <c r="SCO30" s="209"/>
      <c r="SCP30" s="209"/>
      <c r="SCQ30" s="209"/>
      <c r="SCR30" s="209"/>
      <c r="SCS30" s="209"/>
      <c r="SCT30" s="209"/>
      <c r="SCU30" s="209"/>
      <c r="SCV30" s="209"/>
      <c r="SCW30" s="209"/>
      <c r="SCX30" s="209"/>
      <c r="SCY30" s="209"/>
      <c r="SCZ30" s="209"/>
      <c r="SDA30" s="209"/>
      <c r="SDB30" s="209"/>
      <c r="SDC30" s="209"/>
      <c r="SDD30" s="209"/>
      <c r="SDE30" s="209"/>
      <c r="SDF30" s="209"/>
      <c r="SDG30" s="209"/>
      <c r="SDH30" s="209"/>
      <c r="SDI30" s="209"/>
      <c r="SDJ30" s="209"/>
      <c r="SDK30" s="209"/>
      <c r="SDL30" s="209"/>
      <c r="SDM30" s="209"/>
      <c r="SDN30" s="209"/>
      <c r="SDO30" s="209"/>
      <c r="SDP30" s="209"/>
      <c r="SDQ30" s="209"/>
      <c r="SDR30" s="209"/>
      <c r="SDS30" s="209"/>
      <c r="SDT30" s="209"/>
      <c r="SDU30" s="209"/>
      <c r="SDV30" s="209"/>
      <c r="SDW30" s="209"/>
      <c r="SDX30" s="209"/>
      <c r="SDY30" s="209"/>
      <c r="SDZ30" s="209"/>
      <c r="SEA30" s="209"/>
      <c r="SEB30" s="209"/>
      <c r="SEC30" s="209"/>
      <c r="SED30" s="209"/>
      <c r="SEE30" s="209"/>
      <c r="SEF30" s="209"/>
      <c r="SEG30" s="209"/>
      <c r="SEH30" s="209"/>
      <c r="SEI30" s="209"/>
      <c r="SEJ30" s="209"/>
      <c r="SEK30" s="209"/>
      <c r="SEL30" s="209"/>
      <c r="SEM30" s="209"/>
      <c r="SEN30" s="209"/>
      <c r="SEO30" s="209"/>
      <c r="SEP30" s="209"/>
      <c r="SEQ30" s="209"/>
      <c r="SER30" s="209"/>
      <c r="SES30" s="209"/>
      <c r="SET30" s="209"/>
      <c r="SEU30" s="209"/>
      <c r="SEV30" s="209"/>
      <c r="SEW30" s="209"/>
      <c r="SEX30" s="209"/>
      <c r="SEY30" s="209"/>
      <c r="SEZ30" s="209"/>
      <c r="SFA30" s="209"/>
      <c r="SFB30" s="209"/>
      <c r="SFC30" s="209"/>
      <c r="SFD30" s="209"/>
      <c r="SFE30" s="209"/>
      <c r="SFF30" s="209"/>
      <c r="SFG30" s="209"/>
      <c r="SFH30" s="209"/>
      <c r="SFI30" s="209"/>
      <c r="SFJ30" s="209"/>
      <c r="SFK30" s="209"/>
      <c r="SFL30" s="209"/>
      <c r="SFM30" s="209"/>
      <c r="SFN30" s="209"/>
      <c r="SFO30" s="209"/>
      <c r="SFP30" s="209"/>
      <c r="SFQ30" s="209"/>
      <c r="SFR30" s="209"/>
      <c r="SFS30" s="209"/>
      <c r="SFT30" s="209"/>
      <c r="SFU30" s="209"/>
      <c r="SFV30" s="209"/>
      <c r="SFW30" s="209"/>
      <c r="SFX30" s="209"/>
      <c r="SFY30" s="209"/>
      <c r="SFZ30" s="209"/>
      <c r="SGA30" s="209"/>
      <c r="SGB30" s="209"/>
      <c r="SGC30" s="209"/>
      <c r="SGD30" s="209"/>
      <c r="SGE30" s="209"/>
      <c r="SGF30" s="209"/>
      <c r="SGG30" s="209"/>
      <c r="SGH30" s="209"/>
      <c r="SGI30" s="209"/>
      <c r="SGJ30" s="209"/>
      <c r="SGK30" s="209"/>
      <c r="SGL30" s="209"/>
      <c r="SGM30" s="209"/>
      <c r="SGN30" s="209"/>
      <c r="SGO30" s="209"/>
      <c r="SGP30" s="209"/>
      <c r="SGQ30" s="209"/>
      <c r="SGR30" s="209"/>
      <c r="SGS30" s="209"/>
      <c r="SGT30" s="209"/>
      <c r="SGU30" s="209"/>
      <c r="SGV30" s="209"/>
      <c r="SGW30" s="209"/>
      <c r="SGX30" s="209"/>
      <c r="SGY30" s="209"/>
      <c r="SGZ30" s="209"/>
      <c r="SHA30" s="209"/>
      <c r="SHB30" s="209"/>
      <c r="SHC30" s="209"/>
      <c r="SHD30" s="209"/>
      <c r="SHE30" s="209"/>
      <c r="SHF30" s="209"/>
      <c r="SHG30" s="209"/>
      <c r="SHH30" s="209"/>
      <c r="SHI30" s="209"/>
      <c r="SHJ30" s="209"/>
      <c r="SHK30" s="209"/>
      <c r="SHL30" s="209"/>
      <c r="SHM30" s="209"/>
      <c r="SHN30" s="209"/>
      <c r="SHO30" s="209"/>
      <c r="SHP30" s="209"/>
      <c r="SHQ30" s="209"/>
      <c r="SHR30" s="209"/>
      <c r="SHS30" s="209"/>
      <c r="SHT30" s="209"/>
      <c r="SHU30" s="209"/>
      <c r="SHV30" s="209"/>
      <c r="SHW30" s="209"/>
      <c r="SHX30" s="209"/>
      <c r="SHY30" s="209"/>
      <c r="SHZ30" s="209"/>
      <c r="SIA30" s="209"/>
      <c r="SIB30" s="209"/>
      <c r="SIC30" s="209"/>
      <c r="SID30" s="209"/>
      <c r="SIE30" s="209"/>
      <c r="SIF30" s="209"/>
      <c r="SIG30" s="209"/>
      <c r="SIH30" s="209"/>
      <c r="SII30" s="209"/>
      <c r="SIJ30" s="209"/>
      <c r="SIK30" s="209"/>
      <c r="SIL30" s="209"/>
      <c r="SIM30" s="209"/>
      <c r="SIN30" s="209"/>
      <c r="SIO30" s="209"/>
      <c r="SIP30" s="209"/>
      <c r="SIQ30" s="209"/>
      <c r="SIR30" s="209"/>
      <c r="SIS30" s="209"/>
      <c r="SIT30" s="209"/>
      <c r="SIU30" s="209"/>
      <c r="SIV30" s="209"/>
      <c r="SIW30" s="209"/>
      <c r="SIX30" s="209"/>
      <c r="SIY30" s="209"/>
      <c r="SIZ30" s="209"/>
      <c r="SJA30" s="209"/>
      <c r="SJB30" s="209"/>
      <c r="SJC30" s="209"/>
      <c r="SJD30" s="209"/>
      <c r="SJE30" s="209"/>
      <c r="SJF30" s="209"/>
      <c r="SJG30" s="209"/>
      <c r="SJH30" s="209"/>
      <c r="SJI30" s="209"/>
      <c r="SJJ30" s="209"/>
      <c r="SJK30" s="209"/>
      <c r="SJL30" s="209"/>
      <c r="SJM30" s="209"/>
      <c r="SJN30" s="209"/>
      <c r="SJO30" s="209"/>
      <c r="SJP30" s="209"/>
      <c r="SJQ30" s="209"/>
      <c r="SJR30" s="209"/>
      <c r="SJS30" s="209"/>
      <c r="SJT30" s="209"/>
      <c r="SJU30" s="209"/>
      <c r="SJV30" s="209"/>
      <c r="SJW30" s="209"/>
      <c r="SJX30" s="209"/>
      <c r="SJY30" s="209"/>
      <c r="SJZ30" s="209"/>
      <c r="SKA30" s="209"/>
      <c r="SKB30" s="209"/>
      <c r="SKC30" s="209"/>
      <c r="SKD30" s="209"/>
      <c r="SKE30" s="209"/>
      <c r="SKF30" s="209"/>
      <c r="SKG30" s="209"/>
      <c r="SKH30" s="209"/>
      <c r="SKI30" s="209"/>
      <c r="SKJ30" s="209"/>
      <c r="SKK30" s="209"/>
      <c r="SKL30" s="209"/>
      <c r="SKM30" s="209"/>
      <c r="SKN30" s="209"/>
      <c r="SKO30" s="209"/>
      <c r="SKP30" s="209"/>
      <c r="SKQ30" s="209"/>
      <c r="SKR30" s="209"/>
      <c r="SKS30" s="209"/>
      <c r="SKT30" s="209"/>
      <c r="SKU30" s="209"/>
      <c r="SKV30" s="209"/>
      <c r="SKW30" s="209"/>
      <c r="SKX30" s="209"/>
      <c r="SKY30" s="209"/>
      <c r="SKZ30" s="209"/>
      <c r="SLA30" s="209"/>
      <c r="SLB30" s="209"/>
      <c r="SLC30" s="209"/>
      <c r="SLD30" s="209"/>
      <c r="SLE30" s="209"/>
      <c r="SLF30" s="209"/>
      <c r="SLG30" s="209"/>
      <c r="SLH30" s="209"/>
      <c r="SLI30" s="209"/>
      <c r="SLJ30" s="209"/>
      <c r="SLK30" s="209"/>
      <c r="SLL30" s="209"/>
      <c r="SLM30" s="209"/>
      <c r="SLN30" s="209"/>
      <c r="SLO30" s="209"/>
      <c r="SLP30" s="209"/>
      <c r="SLQ30" s="209"/>
      <c r="SLR30" s="209"/>
      <c r="SLS30" s="209"/>
      <c r="SLT30" s="209"/>
      <c r="SLU30" s="209"/>
      <c r="SLV30" s="209"/>
      <c r="SLW30" s="209"/>
      <c r="SLX30" s="209"/>
      <c r="SLY30" s="209"/>
      <c r="SLZ30" s="209"/>
      <c r="SMA30" s="209"/>
      <c r="SMB30" s="209"/>
      <c r="SMC30" s="209"/>
      <c r="SMD30" s="209"/>
      <c r="SME30" s="209"/>
      <c r="SMF30" s="209"/>
      <c r="SMG30" s="209"/>
      <c r="SMH30" s="209"/>
      <c r="SMI30" s="209"/>
      <c r="SMJ30" s="209"/>
      <c r="SMK30" s="209"/>
      <c r="SML30" s="209"/>
      <c r="SMM30" s="209"/>
      <c r="SMN30" s="209"/>
      <c r="SMO30" s="209"/>
      <c r="SMP30" s="209"/>
      <c r="SMQ30" s="209"/>
      <c r="SMR30" s="209"/>
      <c r="SMS30" s="209"/>
      <c r="SMT30" s="209"/>
      <c r="SMU30" s="209"/>
      <c r="SMV30" s="209"/>
      <c r="SMW30" s="209"/>
      <c r="SMX30" s="209"/>
      <c r="SMY30" s="209"/>
      <c r="SMZ30" s="209"/>
      <c r="SNA30" s="209"/>
      <c r="SNB30" s="209"/>
      <c r="SNC30" s="209"/>
      <c r="SND30" s="209"/>
      <c r="SNE30" s="209"/>
      <c r="SNF30" s="209"/>
      <c r="SNG30" s="209"/>
      <c r="SNH30" s="209"/>
      <c r="SNI30" s="209"/>
      <c r="SNJ30" s="209"/>
      <c r="SNK30" s="209"/>
      <c r="SNL30" s="209"/>
      <c r="SNM30" s="209"/>
      <c r="SNN30" s="209"/>
      <c r="SNO30" s="209"/>
      <c r="SNP30" s="209"/>
      <c r="SNQ30" s="209"/>
      <c r="SNR30" s="209"/>
      <c r="SNS30" s="209"/>
      <c r="SNT30" s="209"/>
      <c r="SNU30" s="209"/>
      <c r="SNV30" s="209"/>
      <c r="SNW30" s="209"/>
      <c r="SNX30" s="209"/>
      <c r="SNY30" s="209"/>
      <c r="SNZ30" s="209"/>
      <c r="SOA30" s="209"/>
      <c r="SOB30" s="209"/>
      <c r="SOC30" s="209"/>
      <c r="SOD30" s="209"/>
      <c r="SOE30" s="209"/>
      <c r="SOF30" s="209"/>
      <c r="SOG30" s="209"/>
      <c r="SOH30" s="209"/>
      <c r="SOI30" s="209"/>
      <c r="SOJ30" s="209"/>
      <c r="SOK30" s="209"/>
      <c r="SOL30" s="209"/>
      <c r="SOM30" s="209"/>
      <c r="SON30" s="209"/>
      <c r="SOO30" s="209"/>
      <c r="SOP30" s="209"/>
      <c r="SOQ30" s="209"/>
      <c r="SOR30" s="209"/>
      <c r="SOS30" s="209"/>
      <c r="SOT30" s="209"/>
      <c r="SOU30" s="209"/>
      <c r="SOV30" s="209"/>
      <c r="SOW30" s="209"/>
      <c r="SOX30" s="209"/>
      <c r="SOY30" s="209"/>
      <c r="SOZ30" s="209"/>
      <c r="SPA30" s="209"/>
      <c r="SPB30" s="209"/>
      <c r="SPC30" s="209"/>
      <c r="SPD30" s="209"/>
      <c r="SPE30" s="209"/>
      <c r="SPF30" s="209"/>
      <c r="SPG30" s="209"/>
      <c r="SPH30" s="209"/>
      <c r="SPI30" s="209"/>
      <c r="SPJ30" s="209"/>
      <c r="SPK30" s="209"/>
      <c r="SPL30" s="209"/>
      <c r="SPM30" s="209"/>
      <c r="SPN30" s="209"/>
      <c r="SPO30" s="209"/>
      <c r="SPP30" s="209"/>
      <c r="SPQ30" s="209"/>
      <c r="SPR30" s="209"/>
      <c r="SPS30" s="209"/>
      <c r="SPT30" s="209"/>
      <c r="SPU30" s="209"/>
      <c r="SPV30" s="209"/>
      <c r="SPW30" s="209"/>
      <c r="SPX30" s="209"/>
      <c r="SPY30" s="209"/>
      <c r="SPZ30" s="209"/>
      <c r="SQA30" s="209"/>
      <c r="SQB30" s="209"/>
      <c r="SQC30" s="209"/>
      <c r="SQD30" s="209"/>
      <c r="SQE30" s="209"/>
      <c r="SQF30" s="209"/>
      <c r="SQG30" s="209"/>
      <c r="SQH30" s="209"/>
      <c r="SQI30" s="209"/>
      <c r="SQJ30" s="209"/>
      <c r="SQK30" s="209"/>
      <c r="SQL30" s="209"/>
      <c r="SQM30" s="209"/>
      <c r="SQN30" s="209"/>
      <c r="SQO30" s="209"/>
      <c r="SQP30" s="209"/>
      <c r="SQQ30" s="209"/>
      <c r="SQR30" s="209"/>
      <c r="SQS30" s="209"/>
      <c r="SQT30" s="209"/>
      <c r="SQU30" s="209"/>
      <c r="SQV30" s="209"/>
      <c r="SQW30" s="209"/>
      <c r="SQX30" s="209"/>
      <c r="SQY30" s="209"/>
      <c r="SQZ30" s="209"/>
      <c r="SRA30" s="209"/>
      <c r="SRB30" s="209"/>
      <c r="SRC30" s="209"/>
      <c r="SRD30" s="209"/>
      <c r="SRE30" s="209"/>
      <c r="SRF30" s="209"/>
      <c r="SRG30" s="209"/>
      <c r="SRH30" s="209"/>
      <c r="SRI30" s="209"/>
      <c r="SRJ30" s="209"/>
      <c r="SRK30" s="209"/>
      <c r="SRL30" s="209"/>
      <c r="SRM30" s="209"/>
      <c r="SRN30" s="209"/>
      <c r="SRO30" s="209"/>
      <c r="SRP30" s="209"/>
      <c r="SRQ30" s="209"/>
      <c r="SRR30" s="209"/>
      <c r="SRS30" s="209"/>
      <c r="SRT30" s="209"/>
      <c r="SRU30" s="209"/>
      <c r="SRV30" s="209"/>
      <c r="SRW30" s="209"/>
      <c r="SRX30" s="209"/>
      <c r="SRY30" s="209"/>
      <c r="SRZ30" s="209"/>
      <c r="SSA30" s="209"/>
      <c r="SSB30" s="209"/>
      <c r="SSC30" s="209"/>
      <c r="SSD30" s="209"/>
      <c r="SSE30" s="209"/>
      <c r="SSF30" s="209"/>
      <c r="SSG30" s="209"/>
      <c r="SSH30" s="209"/>
      <c r="SSI30" s="209"/>
      <c r="SSJ30" s="209"/>
      <c r="SSK30" s="209"/>
      <c r="SSL30" s="209"/>
      <c r="SSM30" s="209"/>
      <c r="SSN30" s="209"/>
      <c r="SSO30" s="209"/>
      <c r="SSP30" s="209"/>
      <c r="SSQ30" s="209"/>
      <c r="SSR30" s="209"/>
      <c r="SSS30" s="209"/>
      <c r="SST30" s="209"/>
      <c r="SSU30" s="209"/>
      <c r="SSV30" s="209"/>
      <c r="SSW30" s="209"/>
      <c r="SSX30" s="209"/>
      <c r="SSY30" s="209"/>
      <c r="SSZ30" s="209"/>
      <c r="STA30" s="209"/>
      <c r="STB30" s="209"/>
      <c r="STC30" s="209"/>
      <c r="STD30" s="209"/>
      <c r="STE30" s="209"/>
      <c r="STF30" s="209"/>
      <c r="STG30" s="209"/>
      <c r="STH30" s="209"/>
      <c r="STI30" s="209"/>
      <c r="STJ30" s="209"/>
      <c r="STK30" s="209"/>
      <c r="STL30" s="209"/>
      <c r="STM30" s="209"/>
      <c r="STN30" s="209"/>
      <c r="STO30" s="209"/>
      <c r="STP30" s="209"/>
      <c r="STQ30" s="209"/>
      <c r="STR30" s="209"/>
      <c r="STS30" s="209"/>
      <c r="STT30" s="209"/>
      <c r="STU30" s="209"/>
      <c r="STV30" s="209"/>
      <c r="STW30" s="209"/>
      <c r="STX30" s="209"/>
      <c r="STY30" s="209"/>
      <c r="STZ30" s="209"/>
      <c r="SUA30" s="209"/>
      <c r="SUB30" s="209"/>
      <c r="SUC30" s="209"/>
      <c r="SUD30" s="209"/>
      <c r="SUE30" s="209"/>
      <c r="SUF30" s="209"/>
      <c r="SUG30" s="209"/>
      <c r="SUH30" s="209"/>
      <c r="SUI30" s="209"/>
      <c r="SUJ30" s="209"/>
      <c r="SUK30" s="209"/>
      <c r="SUL30" s="209"/>
      <c r="SUM30" s="209"/>
      <c r="SUN30" s="209"/>
      <c r="SUO30" s="209"/>
      <c r="SUP30" s="209"/>
      <c r="SUQ30" s="209"/>
      <c r="SUR30" s="209"/>
      <c r="SUS30" s="209"/>
      <c r="SUT30" s="209"/>
      <c r="SUU30" s="209"/>
      <c r="SUV30" s="209"/>
      <c r="SUW30" s="209"/>
      <c r="SUX30" s="209"/>
      <c r="SUY30" s="209"/>
      <c r="SUZ30" s="209"/>
      <c r="SVA30" s="209"/>
      <c r="SVB30" s="209"/>
      <c r="SVC30" s="209"/>
      <c r="SVD30" s="209"/>
      <c r="SVE30" s="209"/>
      <c r="SVF30" s="209"/>
      <c r="SVG30" s="209"/>
      <c r="SVH30" s="209"/>
      <c r="SVI30" s="209"/>
      <c r="SVJ30" s="209"/>
      <c r="SVK30" s="209"/>
      <c r="SVL30" s="209"/>
      <c r="SVM30" s="209"/>
      <c r="SVN30" s="209"/>
      <c r="SVO30" s="209"/>
      <c r="SVP30" s="209"/>
      <c r="SVQ30" s="209"/>
      <c r="SVR30" s="209"/>
      <c r="SVS30" s="209"/>
      <c r="SVT30" s="209"/>
      <c r="SVU30" s="209"/>
      <c r="SVV30" s="209"/>
      <c r="SVW30" s="209"/>
      <c r="SVX30" s="209"/>
      <c r="SVY30" s="209"/>
      <c r="SVZ30" s="209"/>
      <c r="SWA30" s="209"/>
      <c r="SWB30" s="209"/>
      <c r="SWC30" s="209"/>
      <c r="SWD30" s="209"/>
      <c r="SWE30" s="209"/>
      <c r="SWF30" s="209"/>
      <c r="SWG30" s="209"/>
      <c r="SWH30" s="209"/>
      <c r="SWI30" s="209"/>
      <c r="SWJ30" s="209"/>
      <c r="SWK30" s="209"/>
      <c r="SWL30" s="209"/>
      <c r="SWM30" s="209"/>
      <c r="SWN30" s="209"/>
      <c r="SWO30" s="209"/>
      <c r="SWP30" s="209"/>
      <c r="SWQ30" s="209"/>
      <c r="SWR30" s="209"/>
      <c r="SWS30" s="209"/>
      <c r="SWT30" s="209"/>
      <c r="SWU30" s="209"/>
      <c r="SWV30" s="209"/>
      <c r="SWW30" s="209"/>
      <c r="SWX30" s="209"/>
      <c r="SWY30" s="209"/>
      <c r="SWZ30" s="209"/>
      <c r="SXA30" s="209"/>
      <c r="SXB30" s="209"/>
      <c r="SXC30" s="209"/>
      <c r="SXD30" s="209"/>
      <c r="SXE30" s="209"/>
      <c r="SXF30" s="209"/>
      <c r="SXG30" s="209"/>
      <c r="SXH30" s="209"/>
      <c r="SXI30" s="209"/>
      <c r="SXJ30" s="209"/>
      <c r="SXK30" s="209"/>
      <c r="SXL30" s="209"/>
      <c r="SXM30" s="209"/>
      <c r="SXN30" s="209"/>
      <c r="SXO30" s="209"/>
      <c r="SXP30" s="209"/>
      <c r="SXQ30" s="209"/>
      <c r="SXR30" s="209"/>
      <c r="SXS30" s="209"/>
      <c r="SXT30" s="209"/>
      <c r="SXU30" s="209"/>
      <c r="SXV30" s="209"/>
      <c r="SXW30" s="209"/>
      <c r="SXX30" s="209"/>
      <c r="SXY30" s="209"/>
      <c r="SXZ30" s="209"/>
      <c r="SYA30" s="209"/>
      <c r="SYB30" s="209"/>
      <c r="SYC30" s="209"/>
      <c r="SYD30" s="209"/>
      <c r="SYE30" s="209"/>
      <c r="SYF30" s="209"/>
      <c r="SYG30" s="209"/>
      <c r="SYH30" s="209"/>
      <c r="SYI30" s="209"/>
      <c r="SYJ30" s="209"/>
      <c r="SYK30" s="209"/>
      <c r="SYL30" s="209"/>
      <c r="SYM30" s="209"/>
      <c r="SYN30" s="209"/>
      <c r="SYO30" s="209"/>
      <c r="SYP30" s="209"/>
      <c r="SYQ30" s="209"/>
      <c r="SYR30" s="209"/>
      <c r="SYS30" s="209"/>
      <c r="SYT30" s="209"/>
      <c r="SYU30" s="209"/>
      <c r="SYV30" s="209"/>
      <c r="SYW30" s="209"/>
      <c r="SYX30" s="209"/>
      <c r="SYY30" s="209"/>
      <c r="SYZ30" s="209"/>
      <c r="SZA30" s="209"/>
      <c r="SZB30" s="209"/>
      <c r="SZC30" s="209"/>
      <c r="SZD30" s="209"/>
      <c r="SZE30" s="209"/>
      <c r="SZF30" s="209"/>
      <c r="SZG30" s="209"/>
      <c r="SZH30" s="209"/>
      <c r="SZI30" s="209"/>
      <c r="SZJ30" s="209"/>
      <c r="SZK30" s="209"/>
      <c r="SZL30" s="209"/>
      <c r="SZM30" s="209"/>
      <c r="SZN30" s="209"/>
      <c r="SZO30" s="209"/>
      <c r="SZP30" s="209"/>
      <c r="SZQ30" s="209"/>
      <c r="SZR30" s="209"/>
      <c r="SZS30" s="209"/>
      <c r="SZT30" s="209"/>
      <c r="SZU30" s="209"/>
      <c r="SZV30" s="209"/>
      <c r="SZW30" s="209"/>
      <c r="SZX30" s="209"/>
      <c r="SZY30" s="209"/>
      <c r="SZZ30" s="209"/>
      <c r="TAA30" s="209"/>
      <c r="TAB30" s="209"/>
      <c r="TAC30" s="209"/>
      <c r="TAD30" s="209"/>
      <c r="TAE30" s="209"/>
      <c r="TAF30" s="209"/>
      <c r="TAG30" s="209"/>
      <c r="TAH30" s="209"/>
      <c r="TAI30" s="209"/>
      <c r="TAJ30" s="209"/>
      <c r="TAK30" s="209"/>
      <c r="TAL30" s="209"/>
      <c r="TAM30" s="209"/>
      <c r="TAN30" s="209"/>
      <c r="TAO30" s="209"/>
      <c r="TAP30" s="209"/>
      <c r="TAQ30" s="209"/>
      <c r="TAR30" s="209"/>
      <c r="TAS30" s="209"/>
      <c r="TAT30" s="209"/>
      <c r="TAU30" s="209"/>
      <c r="TAV30" s="209"/>
      <c r="TAW30" s="209"/>
      <c r="TAX30" s="209"/>
      <c r="TAY30" s="209"/>
      <c r="TAZ30" s="209"/>
      <c r="TBA30" s="209"/>
      <c r="TBB30" s="209"/>
      <c r="TBC30" s="209"/>
      <c r="TBD30" s="209"/>
      <c r="TBE30" s="209"/>
      <c r="TBF30" s="209"/>
      <c r="TBG30" s="209"/>
      <c r="TBH30" s="209"/>
      <c r="TBI30" s="209"/>
      <c r="TBJ30" s="209"/>
      <c r="TBK30" s="209"/>
      <c r="TBL30" s="209"/>
      <c r="TBM30" s="209"/>
      <c r="TBN30" s="209"/>
      <c r="TBO30" s="209"/>
      <c r="TBP30" s="209"/>
      <c r="TBQ30" s="209"/>
      <c r="TBR30" s="209"/>
      <c r="TBS30" s="209"/>
      <c r="TBT30" s="209"/>
      <c r="TBU30" s="209"/>
      <c r="TBV30" s="209"/>
      <c r="TBW30" s="209"/>
      <c r="TBX30" s="209"/>
      <c r="TBY30" s="209"/>
      <c r="TBZ30" s="209"/>
      <c r="TCA30" s="209"/>
      <c r="TCB30" s="209"/>
      <c r="TCC30" s="209"/>
      <c r="TCD30" s="209"/>
      <c r="TCE30" s="209"/>
      <c r="TCF30" s="209"/>
      <c r="TCG30" s="209"/>
      <c r="TCH30" s="209"/>
      <c r="TCI30" s="209"/>
      <c r="TCJ30" s="209"/>
      <c r="TCK30" s="209"/>
      <c r="TCL30" s="209"/>
      <c r="TCM30" s="209"/>
      <c r="TCN30" s="209"/>
      <c r="TCO30" s="209"/>
      <c r="TCP30" s="209"/>
      <c r="TCQ30" s="209"/>
      <c r="TCR30" s="209"/>
      <c r="TCS30" s="209"/>
      <c r="TCT30" s="209"/>
      <c r="TCU30" s="209"/>
      <c r="TCV30" s="209"/>
      <c r="TCW30" s="209"/>
      <c r="TCX30" s="209"/>
      <c r="TCY30" s="209"/>
      <c r="TCZ30" s="209"/>
      <c r="TDA30" s="209"/>
      <c r="TDB30" s="209"/>
      <c r="TDC30" s="209"/>
      <c r="TDD30" s="209"/>
      <c r="TDE30" s="209"/>
      <c r="TDF30" s="209"/>
      <c r="TDG30" s="209"/>
      <c r="TDH30" s="209"/>
      <c r="TDI30" s="209"/>
      <c r="TDJ30" s="209"/>
      <c r="TDK30" s="209"/>
      <c r="TDL30" s="209"/>
      <c r="TDM30" s="209"/>
      <c r="TDN30" s="209"/>
      <c r="TDO30" s="209"/>
      <c r="TDP30" s="209"/>
      <c r="TDQ30" s="209"/>
      <c r="TDR30" s="209"/>
      <c r="TDS30" s="209"/>
      <c r="TDT30" s="209"/>
      <c r="TDU30" s="209"/>
      <c r="TDV30" s="209"/>
      <c r="TDW30" s="209"/>
      <c r="TDX30" s="209"/>
      <c r="TDY30" s="209"/>
      <c r="TDZ30" s="209"/>
      <c r="TEA30" s="209"/>
      <c r="TEB30" s="209"/>
      <c r="TEC30" s="209"/>
      <c r="TED30" s="209"/>
      <c r="TEE30" s="209"/>
      <c r="TEF30" s="209"/>
      <c r="TEG30" s="209"/>
      <c r="TEH30" s="209"/>
      <c r="TEI30" s="209"/>
      <c r="TEJ30" s="209"/>
      <c r="TEK30" s="209"/>
      <c r="TEL30" s="209"/>
      <c r="TEM30" s="209"/>
      <c r="TEN30" s="209"/>
      <c r="TEO30" s="209"/>
      <c r="TEP30" s="209"/>
      <c r="TEQ30" s="209"/>
      <c r="TER30" s="209"/>
      <c r="TES30" s="209"/>
      <c r="TET30" s="209"/>
      <c r="TEU30" s="209"/>
      <c r="TEV30" s="209"/>
      <c r="TEW30" s="209"/>
      <c r="TEX30" s="209"/>
      <c r="TEY30" s="209"/>
      <c r="TEZ30" s="209"/>
      <c r="TFA30" s="209"/>
      <c r="TFB30" s="209"/>
      <c r="TFC30" s="209"/>
      <c r="TFD30" s="209"/>
      <c r="TFE30" s="209"/>
      <c r="TFF30" s="209"/>
      <c r="TFG30" s="209"/>
      <c r="TFH30" s="209"/>
      <c r="TFI30" s="209"/>
      <c r="TFJ30" s="209"/>
      <c r="TFK30" s="209"/>
      <c r="TFL30" s="209"/>
      <c r="TFM30" s="209"/>
      <c r="TFN30" s="209"/>
      <c r="TFO30" s="209"/>
      <c r="TFP30" s="209"/>
      <c r="TFQ30" s="209"/>
      <c r="TFR30" s="209"/>
      <c r="TFS30" s="209"/>
      <c r="TFT30" s="209"/>
      <c r="TFU30" s="209"/>
      <c r="TFV30" s="209"/>
      <c r="TFW30" s="209"/>
      <c r="TFX30" s="209"/>
      <c r="TFY30" s="209"/>
      <c r="TFZ30" s="209"/>
      <c r="TGA30" s="209"/>
      <c r="TGB30" s="209"/>
      <c r="TGC30" s="209"/>
      <c r="TGD30" s="209"/>
      <c r="TGE30" s="209"/>
      <c r="TGF30" s="209"/>
      <c r="TGG30" s="209"/>
      <c r="TGH30" s="209"/>
      <c r="TGI30" s="209"/>
      <c r="TGJ30" s="209"/>
      <c r="TGK30" s="209"/>
      <c r="TGL30" s="209"/>
      <c r="TGM30" s="209"/>
      <c r="TGN30" s="209"/>
      <c r="TGO30" s="209"/>
      <c r="TGP30" s="209"/>
      <c r="TGQ30" s="209"/>
      <c r="TGR30" s="209"/>
      <c r="TGS30" s="209"/>
      <c r="TGT30" s="209"/>
      <c r="TGU30" s="209"/>
      <c r="TGV30" s="209"/>
      <c r="TGW30" s="209"/>
      <c r="TGX30" s="209"/>
      <c r="TGY30" s="209"/>
      <c r="TGZ30" s="209"/>
      <c r="THA30" s="209"/>
      <c r="THB30" s="209"/>
      <c r="THC30" s="209"/>
      <c r="THD30" s="209"/>
      <c r="THE30" s="209"/>
      <c r="THF30" s="209"/>
      <c r="THG30" s="209"/>
      <c r="THH30" s="209"/>
      <c r="THI30" s="209"/>
      <c r="THJ30" s="209"/>
      <c r="THK30" s="209"/>
      <c r="THL30" s="209"/>
      <c r="THM30" s="209"/>
      <c r="THN30" s="209"/>
      <c r="THO30" s="209"/>
      <c r="THP30" s="209"/>
      <c r="THQ30" s="209"/>
      <c r="THR30" s="209"/>
      <c r="THS30" s="209"/>
      <c r="THT30" s="209"/>
      <c r="THU30" s="209"/>
      <c r="THV30" s="209"/>
      <c r="THW30" s="209"/>
      <c r="THX30" s="209"/>
      <c r="THY30" s="209"/>
      <c r="THZ30" s="209"/>
      <c r="TIA30" s="209"/>
      <c r="TIB30" s="209"/>
      <c r="TIC30" s="209"/>
      <c r="TID30" s="209"/>
      <c r="TIE30" s="209"/>
      <c r="TIF30" s="209"/>
      <c r="TIG30" s="209"/>
      <c r="TIH30" s="209"/>
      <c r="TII30" s="209"/>
      <c r="TIJ30" s="209"/>
      <c r="TIK30" s="209"/>
      <c r="TIL30" s="209"/>
      <c r="TIM30" s="209"/>
      <c r="TIN30" s="209"/>
      <c r="TIO30" s="209"/>
      <c r="TIP30" s="209"/>
      <c r="TIQ30" s="209"/>
      <c r="TIR30" s="209"/>
      <c r="TIS30" s="209"/>
      <c r="TIT30" s="209"/>
      <c r="TIU30" s="209"/>
      <c r="TIV30" s="209"/>
      <c r="TIW30" s="209"/>
      <c r="TIX30" s="209"/>
      <c r="TIY30" s="209"/>
      <c r="TIZ30" s="209"/>
      <c r="TJA30" s="209"/>
      <c r="TJB30" s="209"/>
      <c r="TJC30" s="209"/>
      <c r="TJD30" s="209"/>
      <c r="TJE30" s="209"/>
      <c r="TJF30" s="209"/>
      <c r="TJG30" s="209"/>
      <c r="TJH30" s="209"/>
      <c r="TJI30" s="209"/>
      <c r="TJJ30" s="209"/>
      <c r="TJK30" s="209"/>
      <c r="TJL30" s="209"/>
      <c r="TJM30" s="209"/>
      <c r="TJN30" s="209"/>
      <c r="TJO30" s="209"/>
      <c r="TJP30" s="209"/>
      <c r="TJQ30" s="209"/>
      <c r="TJR30" s="209"/>
      <c r="TJS30" s="209"/>
      <c r="TJT30" s="209"/>
      <c r="TJU30" s="209"/>
      <c r="TJV30" s="209"/>
      <c r="TJW30" s="209"/>
      <c r="TJX30" s="209"/>
      <c r="TJY30" s="209"/>
      <c r="TJZ30" s="209"/>
      <c r="TKA30" s="209"/>
      <c r="TKB30" s="209"/>
      <c r="TKC30" s="209"/>
      <c r="TKD30" s="209"/>
      <c r="TKE30" s="209"/>
      <c r="TKF30" s="209"/>
      <c r="TKG30" s="209"/>
      <c r="TKH30" s="209"/>
      <c r="TKI30" s="209"/>
      <c r="TKJ30" s="209"/>
      <c r="TKK30" s="209"/>
      <c r="TKL30" s="209"/>
      <c r="TKM30" s="209"/>
      <c r="TKN30" s="209"/>
      <c r="TKO30" s="209"/>
      <c r="TKP30" s="209"/>
      <c r="TKQ30" s="209"/>
      <c r="TKR30" s="209"/>
      <c r="TKS30" s="209"/>
      <c r="TKT30" s="209"/>
      <c r="TKU30" s="209"/>
      <c r="TKV30" s="209"/>
      <c r="TKW30" s="209"/>
      <c r="TKX30" s="209"/>
      <c r="TKY30" s="209"/>
      <c r="TKZ30" s="209"/>
      <c r="TLA30" s="209"/>
      <c r="TLB30" s="209"/>
      <c r="TLC30" s="209"/>
      <c r="TLD30" s="209"/>
      <c r="TLE30" s="209"/>
      <c r="TLF30" s="209"/>
      <c r="TLG30" s="209"/>
      <c r="TLH30" s="209"/>
      <c r="TLI30" s="209"/>
      <c r="TLJ30" s="209"/>
      <c r="TLK30" s="209"/>
      <c r="TLL30" s="209"/>
      <c r="TLM30" s="209"/>
      <c r="TLN30" s="209"/>
      <c r="TLO30" s="209"/>
      <c r="TLP30" s="209"/>
      <c r="TLQ30" s="209"/>
      <c r="TLR30" s="209"/>
      <c r="TLS30" s="209"/>
      <c r="TLT30" s="209"/>
      <c r="TLU30" s="209"/>
      <c r="TLV30" s="209"/>
      <c r="TLW30" s="209"/>
      <c r="TLX30" s="209"/>
      <c r="TLY30" s="209"/>
      <c r="TLZ30" s="209"/>
      <c r="TMA30" s="209"/>
      <c r="TMB30" s="209"/>
      <c r="TMC30" s="209"/>
      <c r="TMD30" s="209"/>
      <c r="TME30" s="209"/>
      <c r="TMF30" s="209"/>
      <c r="TMG30" s="209"/>
      <c r="TMH30" s="209"/>
      <c r="TMI30" s="209"/>
      <c r="TMJ30" s="209"/>
      <c r="TMK30" s="209"/>
      <c r="TML30" s="209"/>
      <c r="TMM30" s="209"/>
      <c r="TMN30" s="209"/>
      <c r="TMO30" s="209"/>
      <c r="TMP30" s="209"/>
      <c r="TMQ30" s="209"/>
      <c r="TMR30" s="209"/>
      <c r="TMS30" s="209"/>
      <c r="TMT30" s="209"/>
      <c r="TMU30" s="209"/>
      <c r="TMV30" s="209"/>
      <c r="TMW30" s="209"/>
      <c r="TMX30" s="209"/>
      <c r="TMY30" s="209"/>
      <c r="TMZ30" s="209"/>
      <c r="TNA30" s="209"/>
      <c r="TNB30" s="209"/>
      <c r="TNC30" s="209"/>
      <c r="TND30" s="209"/>
      <c r="TNE30" s="209"/>
      <c r="TNF30" s="209"/>
      <c r="TNG30" s="209"/>
      <c r="TNH30" s="209"/>
      <c r="TNI30" s="209"/>
      <c r="TNJ30" s="209"/>
      <c r="TNK30" s="209"/>
      <c r="TNL30" s="209"/>
      <c r="TNM30" s="209"/>
      <c r="TNN30" s="209"/>
      <c r="TNO30" s="209"/>
      <c r="TNP30" s="209"/>
      <c r="TNQ30" s="209"/>
      <c r="TNR30" s="209"/>
      <c r="TNS30" s="209"/>
      <c r="TNT30" s="209"/>
      <c r="TNU30" s="209"/>
      <c r="TNV30" s="209"/>
      <c r="TNW30" s="209"/>
      <c r="TNX30" s="209"/>
      <c r="TNY30" s="209"/>
      <c r="TNZ30" s="209"/>
      <c r="TOA30" s="209"/>
      <c r="TOB30" s="209"/>
      <c r="TOC30" s="209"/>
      <c r="TOD30" s="209"/>
      <c r="TOE30" s="209"/>
      <c r="TOF30" s="209"/>
      <c r="TOG30" s="209"/>
      <c r="TOH30" s="209"/>
      <c r="TOI30" s="209"/>
      <c r="TOJ30" s="209"/>
      <c r="TOK30" s="209"/>
      <c r="TOL30" s="209"/>
      <c r="TOM30" s="209"/>
      <c r="TON30" s="209"/>
      <c r="TOO30" s="209"/>
      <c r="TOP30" s="209"/>
      <c r="TOQ30" s="209"/>
      <c r="TOR30" s="209"/>
      <c r="TOS30" s="209"/>
      <c r="TOT30" s="209"/>
      <c r="TOU30" s="209"/>
      <c r="TOV30" s="209"/>
      <c r="TOW30" s="209"/>
      <c r="TOX30" s="209"/>
      <c r="TOY30" s="209"/>
      <c r="TOZ30" s="209"/>
      <c r="TPA30" s="209"/>
      <c r="TPB30" s="209"/>
      <c r="TPC30" s="209"/>
      <c r="TPD30" s="209"/>
      <c r="TPE30" s="209"/>
      <c r="TPF30" s="209"/>
      <c r="TPG30" s="209"/>
      <c r="TPH30" s="209"/>
      <c r="TPI30" s="209"/>
      <c r="TPJ30" s="209"/>
      <c r="TPK30" s="209"/>
      <c r="TPL30" s="209"/>
      <c r="TPM30" s="209"/>
      <c r="TPN30" s="209"/>
      <c r="TPO30" s="209"/>
      <c r="TPP30" s="209"/>
      <c r="TPQ30" s="209"/>
      <c r="TPR30" s="209"/>
      <c r="TPS30" s="209"/>
      <c r="TPT30" s="209"/>
      <c r="TPU30" s="209"/>
      <c r="TPV30" s="209"/>
      <c r="TPW30" s="209"/>
      <c r="TPX30" s="209"/>
      <c r="TPY30" s="209"/>
      <c r="TPZ30" s="209"/>
      <c r="TQA30" s="209"/>
      <c r="TQB30" s="209"/>
      <c r="TQC30" s="209"/>
      <c r="TQD30" s="209"/>
      <c r="TQE30" s="209"/>
      <c r="TQF30" s="209"/>
      <c r="TQG30" s="209"/>
      <c r="TQH30" s="209"/>
      <c r="TQI30" s="209"/>
      <c r="TQJ30" s="209"/>
      <c r="TQK30" s="209"/>
      <c r="TQL30" s="209"/>
      <c r="TQM30" s="209"/>
      <c r="TQN30" s="209"/>
      <c r="TQO30" s="209"/>
      <c r="TQP30" s="209"/>
      <c r="TQQ30" s="209"/>
      <c r="TQR30" s="209"/>
      <c r="TQS30" s="209"/>
      <c r="TQT30" s="209"/>
      <c r="TQU30" s="209"/>
      <c r="TQV30" s="209"/>
      <c r="TQW30" s="209"/>
      <c r="TQX30" s="209"/>
      <c r="TQY30" s="209"/>
      <c r="TQZ30" s="209"/>
      <c r="TRA30" s="209"/>
      <c r="TRB30" s="209"/>
      <c r="TRC30" s="209"/>
      <c r="TRD30" s="209"/>
      <c r="TRE30" s="209"/>
      <c r="TRF30" s="209"/>
      <c r="TRG30" s="209"/>
      <c r="TRH30" s="209"/>
      <c r="TRI30" s="209"/>
      <c r="TRJ30" s="209"/>
      <c r="TRK30" s="209"/>
      <c r="TRL30" s="209"/>
      <c r="TRM30" s="209"/>
      <c r="TRN30" s="209"/>
      <c r="TRO30" s="209"/>
      <c r="TRP30" s="209"/>
      <c r="TRQ30" s="209"/>
      <c r="TRR30" s="209"/>
      <c r="TRS30" s="209"/>
      <c r="TRT30" s="209"/>
      <c r="TRU30" s="209"/>
      <c r="TRV30" s="209"/>
      <c r="TRW30" s="209"/>
      <c r="TRX30" s="209"/>
      <c r="TRY30" s="209"/>
      <c r="TRZ30" s="209"/>
      <c r="TSA30" s="209"/>
      <c r="TSB30" s="209"/>
      <c r="TSC30" s="209"/>
      <c r="TSD30" s="209"/>
      <c r="TSE30" s="209"/>
      <c r="TSF30" s="209"/>
      <c r="TSG30" s="209"/>
      <c r="TSH30" s="209"/>
      <c r="TSI30" s="209"/>
      <c r="TSJ30" s="209"/>
      <c r="TSK30" s="209"/>
      <c r="TSL30" s="209"/>
      <c r="TSM30" s="209"/>
      <c r="TSN30" s="209"/>
      <c r="TSO30" s="209"/>
      <c r="TSP30" s="209"/>
      <c r="TSQ30" s="209"/>
      <c r="TSR30" s="209"/>
      <c r="TSS30" s="209"/>
      <c r="TST30" s="209"/>
      <c r="TSU30" s="209"/>
      <c r="TSV30" s="209"/>
      <c r="TSW30" s="209"/>
      <c r="TSX30" s="209"/>
      <c r="TSY30" s="209"/>
      <c r="TSZ30" s="209"/>
      <c r="TTA30" s="209"/>
      <c r="TTB30" s="209"/>
      <c r="TTC30" s="209"/>
      <c r="TTD30" s="209"/>
      <c r="TTE30" s="209"/>
      <c r="TTF30" s="209"/>
      <c r="TTG30" s="209"/>
      <c r="TTH30" s="209"/>
      <c r="TTI30" s="209"/>
      <c r="TTJ30" s="209"/>
      <c r="TTK30" s="209"/>
      <c r="TTL30" s="209"/>
      <c r="TTM30" s="209"/>
      <c r="TTN30" s="209"/>
      <c r="TTO30" s="209"/>
      <c r="TTP30" s="209"/>
      <c r="TTQ30" s="209"/>
      <c r="TTR30" s="209"/>
      <c r="TTS30" s="209"/>
      <c r="TTT30" s="209"/>
      <c r="TTU30" s="209"/>
      <c r="TTV30" s="209"/>
      <c r="TTW30" s="209"/>
      <c r="TTX30" s="209"/>
      <c r="TTY30" s="209"/>
      <c r="TTZ30" s="209"/>
      <c r="TUA30" s="209"/>
      <c r="TUB30" s="209"/>
      <c r="TUC30" s="209"/>
      <c r="TUD30" s="209"/>
      <c r="TUE30" s="209"/>
      <c r="TUF30" s="209"/>
      <c r="TUG30" s="209"/>
      <c r="TUH30" s="209"/>
      <c r="TUI30" s="209"/>
      <c r="TUJ30" s="209"/>
      <c r="TUK30" s="209"/>
      <c r="TUL30" s="209"/>
      <c r="TUM30" s="209"/>
      <c r="TUN30" s="209"/>
      <c r="TUO30" s="209"/>
      <c r="TUP30" s="209"/>
      <c r="TUQ30" s="209"/>
      <c r="TUR30" s="209"/>
      <c r="TUS30" s="209"/>
      <c r="TUT30" s="209"/>
      <c r="TUU30" s="209"/>
      <c r="TUV30" s="209"/>
      <c r="TUW30" s="209"/>
      <c r="TUX30" s="209"/>
      <c r="TUY30" s="209"/>
      <c r="TUZ30" s="209"/>
      <c r="TVA30" s="209"/>
      <c r="TVB30" s="209"/>
      <c r="TVC30" s="209"/>
      <c r="TVD30" s="209"/>
      <c r="TVE30" s="209"/>
      <c r="TVF30" s="209"/>
      <c r="TVG30" s="209"/>
      <c r="TVH30" s="209"/>
      <c r="TVI30" s="209"/>
      <c r="TVJ30" s="209"/>
      <c r="TVK30" s="209"/>
      <c r="TVL30" s="209"/>
      <c r="TVM30" s="209"/>
      <c r="TVN30" s="209"/>
      <c r="TVO30" s="209"/>
      <c r="TVP30" s="209"/>
      <c r="TVQ30" s="209"/>
      <c r="TVR30" s="209"/>
      <c r="TVS30" s="209"/>
      <c r="TVT30" s="209"/>
      <c r="TVU30" s="209"/>
      <c r="TVV30" s="209"/>
      <c r="TVW30" s="209"/>
      <c r="TVX30" s="209"/>
      <c r="TVY30" s="209"/>
      <c r="TVZ30" s="209"/>
      <c r="TWA30" s="209"/>
      <c r="TWB30" s="209"/>
      <c r="TWC30" s="209"/>
      <c r="TWD30" s="209"/>
      <c r="TWE30" s="209"/>
      <c r="TWF30" s="209"/>
      <c r="TWG30" s="209"/>
      <c r="TWH30" s="209"/>
      <c r="TWI30" s="209"/>
      <c r="TWJ30" s="209"/>
      <c r="TWK30" s="209"/>
      <c r="TWL30" s="209"/>
      <c r="TWM30" s="209"/>
      <c r="TWN30" s="209"/>
      <c r="TWO30" s="209"/>
      <c r="TWP30" s="209"/>
      <c r="TWQ30" s="209"/>
      <c r="TWR30" s="209"/>
      <c r="TWS30" s="209"/>
      <c r="TWT30" s="209"/>
      <c r="TWU30" s="209"/>
      <c r="TWV30" s="209"/>
      <c r="TWW30" s="209"/>
      <c r="TWX30" s="209"/>
      <c r="TWY30" s="209"/>
      <c r="TWZ30" s="209"/>
      <c r="TXA30" s="209"/>
      <c r="TXB30" s="209"/>
      <c r="TXC30" s="209"/>
      <c r="TXD30" s="209"/>
      <c r="TXE30" s="209"/>
      <c r="TXF30" s="209"/>
      <c r="TXG30" s="209"/>
      <c r="TXH30" s="209"/>
      <c r="TXI30" s="209"/>
      <c r="TXJ30" s="209"/>
      <c r="TXK30" s="209"/>
      <c r="TXL30" s="209"/>
      <c r="TXM30" s="209"/>
      <c r="TXN30" s="209"/>
      <c r="TXO30" s="209"/>
      <c r="TXP30" s="209"/>
      <c r="TXQ30" s="209"/>
      <c r="TXR30" s="209"/>
      <c r="TXS30" s="209"/>
      <c r="TXT30" s="209"/>
      <c r="TXU30" s="209"/>
      <c r="TXV30" s="209"/>
      <c r="TXW30" s="209"/>
      <c r="TXX30" s="209"/>
      <c r="TXY30" s="209"/>
      <c r="TXZ30" s="209"/>
      <c r="TYA30" s="209"/>
      <c r="TYB30" s="209"/>
      <c r="TYC30" s="209"/>
      <c r="TYD30" s="209"/>
      <c r="TYE30" s="209"/>
      <c r="TYF30" s="209"/>
      <c r="TYG30" s="209"/>
      <c r="TYH30" s="209"/>
      <c r="TYI30" s="209"/>
      <c r="TYJ30" s="209"/>
      <c r="TYK30" s="209"/>
      <c r="TYL30" s="209"/>
      <c r="TYM30" s="209"/>
      <c r="TYN30" s="209"/>
      <c r="TYO30" s="209"/>
      <c r="TYP30" s="209"/>
      <c r="TYQ30" s="209"/>
      <c r="TYR30" s="209"/>
      <c r="TYS30" s="209"/>
      <c r="TYT30" s="209"/>
      <c r="TYU30" s="209"/>
      <c r="TYV30" s="209"/>
      <c r="TYW30" s="209"/>
      <c r="TYX30" s="209"/>
      <c r="TYY30" s="209"/>
      <c r="TYZ30" s="209"/>
      <c r="TZA30" s="209"/>
      <c r="TZB30" s="209"/>
      <c r="TZC30" s="209"/>
      <c r="TZD30" s="209"/>
      <c r="TZE30" s="209"/>
      <c r="TZF30" s="209"/>
      <c r="TZG30" s="209"/>
      <c r="TZH30" s="209"/>
      <c r="TZI30" s="209"/>
      <c r="TZJ30" s="209"/>
      <c r="TZK30" s="209"/>
      <c r="TZL30" s="209"/>
      <c r="TZM30" s="209"/>
      <c r="TZN30" s="209"/>
      <c r="TZO30" s="209"/>
      <c r="TZP30" s="209"/>
      <c r="TZQ30" s="209"/>
      <c r="TZR30" s="209"/>
      <c r="TZS30" s="209"/>
      <c r="TZT30" s="209"/>
      <c r="TZU30" s="209"/>
      <c r="TZV30" s="209"/>
      <c r="TZW30" s="209"/>
      <c r="TZX30" s="209"/>
      <c r="TZY30" s="209"/>
      <c r="TZZ30" s="209"/>
      <c r="UAA30" s="209"/>
      <c r="UAB30" s="209"/>
      <c r="UAC30" s="209"/>
      <c r="UAD30" s="209"/>
      <c r="UAE30" s="209"/>
      <c r="UAF30" s="209"/>
      <c r="UAG30" s="209"/>
      <c r="UAH30" s="209"/>
      <c r="UAI30" s="209"/>
      <c r="UAJ30" s="209"/>
      <c r="UAK30" s="209"/>
      <c r="UAL30" s="209"/>
      <c r="UAM30" s="209"/>
      <c r="UAN30" s="209"/>
      <c r="UAO30" s="209"/>
      <c r="UAP30" s="209"/>
      <c r="UAQ30" s="209"/>
      <c r="UAR30" s="209"/>
      <c r="UAS30" s="209"/>
      <c r="UAT30" s="209"/>
      <c r="UAU30" s="209"/>
      <c r="UAV30" s="209"/>
      <c r="UAW30" s="209"/>
      <c r="UAX30" s="209"/>
      <c r="UAY30" s="209"/>
      <c r="UAZ30" s="209"/>
      <c r="UBA30" s="209"/>
      <c r="UBB30" s="209"/>
      <c r="UBC30" s="209"/>
      <c r="UBD30" s="209"/>
      <c r="UBE30" s="209"/>
      <c r="UBF30" s="209"/>
      <c r="UBG30" s="209"/>
      <c r="UBH30" s="209"/>
      <c r="UBI30" s="209"/>
      <c r="UBJ30" s="209"/>
      <c r="UBK30" s="209"/>
      <c r="UBL30" s="209"/>
      <c r="UBM30" s="209"/>
      <c r="UBN30" s="209"/>
      <c r="UBO30" s="209"/>
      <c r="UBP30" s="209"/>
      <c r="UBQ30" s="209"/>
      <c r="UBR30" s="209"/>
      <c r="UBS30" s="209"/>
      <c r="UBT30" s="209"/>
      <c r="UBU30" s="209"/>
      <c r="UBV30" s="209"/>
      <c r="UBW30" s="209"/>
      <c r="UBX30" s="209"/>
      <c r="UBY30" s="209"/>
      <c r="UBZ30" s="209"/>
      <c r="UCA30" s="209"/>
      <c r="UCB30" s="209"/>
      <c r="UCC30" s="209"/>
      <c r="UCD30" s="209"/>
      <c r="UCE30" s="209"/>
      <c r="UCF30" s="209"/>
      <c r="UCG30" s="209"/>
      <c r="UCH30" s="209"/>
      <c r="UCI30" s="209"/>
      <c r="UCJ30" s="209"/>
      <c r="UCK30" s="209"/>
      <c r="UCL30" s="209"/>
      <c r="UCM30" s="209"/>
      <c r="UCN30" s="209"/>
      <c r="UCO30" s="209"/>
      <c r="UCP30" s="209"/>
      <c r="UCQ30" s="209"/>
      <c r="UCR30" s="209"/>
      <c r="UCS30" s="209"/>
      <c r="UCT30" s="209"/>
      <c r="UCU30" s="209"/>
      <c r="UCV30" s="209"/>
      <c r="UCW30" s="209"/>
      <c r="UCX30" s="209"/>
      <c r="UCY30" s="209"/>
      <c r="UCZ30" s="209"/>
      <c r="UDA30" s="209"/>
      <c r="UDB30" s="209"/>
      <c r="UDC30" s="209"/>
      <c r="UDD30" s="209"/>
      <c r="UDE30" s="209"/>
      <c r="UDF30" s="209"/>
      <c r="UDG30" s="209"/>
      <c r="UDH30" s="209"/>
      <c r="UDI30" s="209"/>
      <c r="UDJ30" s="209"/>
      <c r="UDK30" s="209"/>
      <c r="UDL30" s="209"/>
      <c r="UDM30" s="209"/>
      <c r="UDN30" s="209"/>
      <c r="UDO30" s="209"/>
      <c r="UDP30" s="209"/>
      <c r="UDQ30" s="209"/>
      <c r="UDR30" s="209"/>
      <c r="UDS30" s="209"/>
      <c r="UDT30" s="209"/>
      <c r="UDU30" s="209"/>
      <c r="UDV30" s="209"/>
      <c r="UDW30" s="209"/>
      <c r="UDX30" s="209"/>
      <c r="UDY30" s="209"/>
      <c r="UDZ30" s="209"/>
      <c r="UEA30" s="209"/>
      <c r="UEB30" s="209"/>
      <c r="UEC30" s="209"/>
      <c r="UED30" s="209"/>
      <c r="UEE30" s="209"/>
      <c r="UEF30" s="209"/>
      <c r="UEG30" s="209"/>
      <c r="UEH30" s="209"/>
      <c r="UEI30" s="209"/>
      <c r="UEJ30" s="209"/>
      <c r="UEK30" s="209"/>
      <c r="UEL30" s="209"/>
      <c r="UEM30" s="209"/>
      <c r="UEN30" s="209"/>
      <c r="UEO30" s="209"/>
      <c r="UEP30" s="209"/>
      <c r="UEQ30" s="209"/>
      <c r="UER30" s="209"/>
      <c r="UES30" s="209"/>
      <c r="UET30" s="209"/>
      <c r="UEU30" s="209"/>
      <c r="UEV30" s="209"/>
      <c r="UEW30" s="209"/>
      <c r="UEX30" s="209"/>
      <c r="UEY30" s="209"/>
      <c r="UEZ30" s="209"/>
      <c r="UFA30" s="209"/>
      <c r="UFB30" s="209"/>
      <c r="UFC30" s="209"/>
      <c r="UFD30" s="209"/>
      <c r="UFE30" s="209"/>
      <c r="UFF30" s="209"/>
      <c r="UFG30" s="209"/>
      <c r="UFH30" s="209"/>
      <c r="UFI30" s="209"/>
      <c r="UFJ30" s="209"/>
      <c r="UFK30" s="209"/>
      <c r="UFL30" s="209"/>
      <c r="UFM30" s="209"/>
      <c r="UFN30" s="209"/>
      <c r="UFO30" s="209"/>
      <c r="UFP30" s="209"/>
      <c r="UFQ30" s="209"/>
      <c r="UFR30" s="209"/>
      <c r="UFS30" s="209"/>
      <c r="UFT30" s="209"/>
      <c r="UFU30" s="209"/>
      <c r="UFV30" s="209"/>
      <c r="UFW30" s="209"/>
      <c r="UFX30" s="209"/>
      <c r="UFY30" s="209"/>
      <c r="UFZ30" s="209"/>
      <c r="UGA30" s="209"/>
      <c r="UGB30" s="209"/>
      <c r="UGC30" s="209"/>
      <c r="UGD30" s="209"/>
      <c r="UGE30" s="209"/>
      <c r="UGF30" s="209"/>
      <c r="UGG30" s="209"/>
      <c r="UGH30" s="209"/>
      <c r="UGI30" s="209"/>
      <c r="UGJ30" s="209"/>
      <c r="UGK30" s="209"/>
      <c r="UGL30" s="209"/>
      <c r="UGM30" s="209"/>
      <c r="UGN30" s="209"/>
      <c r="UGO30" s="209"/>
      <c r="UGP30" s="209"/>
      <c r="UGQ30" s="209"/>
      <c r="UGR30" s="209"/>
      <c r="UGS30" s="209"/>
      <c r="UGT30" s="209"/>
      <c r="UGU30" s="209"/>
      <c r="UGV30" s="209"/>
      <c r="UGW30" s="209"/>
      <c r="UGX30" s="209"/>
      <c r="UGY30" s="209"/>
      <c r="UGZ30" s="209"/>
      <c r="UHA30" s="209"/>
      <c r="UHB30" s="209"/>
      <c r="UHC30" s="209"/>
      <c r="UHD30" s="209"/>
      <c r="UHE30" s="209"/>
      <c r="UHF30" s="209"/>
      <c r="UHG30" s="209"/>
      <c r="UHH30" s="209"/>
      <c r="UHI30" s="209"/>
      <c r="UHJ30" s="209"/>
      <c r="UHK30" s="209"/>
      <c r="UHL30" s="209"/>
      <c r="UHM30" s="209"/>
      <c r="UHN30" s="209"/>
      <c r="UHO30" s="209"/>
      <c r="UHP30" s="209"/>
      <c r="UHQ30" s="209"/>
      <c r="UHR30" s="209"/>
      <c r="UHS30" s="209"/>
      <c r="UHT30" s="209"/>
      <c r="UHU30" s="209"/>
      <c r="UHV30" s="209"/>
      <c r="UHW30" s="209"/>
      <c r="UHX30" s="209"/>
      <c r="UHY30" s="209"/>
      <c r="UHZ30" s="209"/>
      <c r="UIA30" s="209"/>
      <c r="UIB30" s="209"/>
      <c r="UIC30" s="209"/>
      <c r="UID30" s="209"/>
      <c r="UIE30" s="209"/>
      <c r="UIF30" s="209"/>
      <c r="UIG30" s="209"/>
      <c r="UIH30" s="209"/>
      <c r="UII30" s="209"/>
      <c r="UIJ30" s="209"/>
      <c r="UIK30" s="209"/>
      <c r="UIL30" s="209"/>
      <c r="UIM30" s="209"/>
      <c r="UIN30" s="209"/>
      <c r="UIO30" s="209"/>
      <c r="UIP30" s="209"/>
      <c r="UIQ30" s="209"/>
      <c r="UIR30" s="209"/>
      <c r="UIS30" s="209"/>
      <c r="UIT30" s="209"/>
      <c r="UIU30" s="209"/>
      <c r="UIV30" s="209"/>
      <c r="UIW30" s="209"/>
      <c r="UIX30" s="209"/>
      <c r="UIY30" s="209"/>
      <c r="UIZ30" s="209"/>
      <c r="UJA30" s="209"/>
      <c r="UJB30" s="209"/>
      <c r="UJC30" s="209"/>
      <c r="UJD30" s="209"/>
      <c r="UJE30" s="209"/>
      <c r="UJF30" s="209"/>
      <c r="UJG30" s="209"/>
      <c r="UJH30" s="209"/>
      <c r="UJI30" s="209"/>
      <c r="UJJ30" s="209"/>
      <c r="UJK30" s="209"/>
      <c r="UJL30" s="209"/>
      <c r="UJM30" s="209"/>
      <c r="UJN30" s="209"/>
      <c r="UJO30" s="209"/>
      <c r="UJP30" s="209"/>
      <c r="UJQ30" s="209"/>
      <c r="UJR30" s="209"/>
      <c r="UJS30" s="209"/>
      <c r="UJT30" s="209"/>
      <c r="UJU30" s="209"/>
      <c r="UJV30" s="209"/>
      <c r="UJW30" s="209"/>
      <c r="UJX30" s="209"/>
      <c r="UJY30" s="209"/>
      <c r="UJZ30" s="209"/>
      <c r="UKA30" s="209"/>
      <c r="UKB30" s="209"/>
      <c r="UKC30" s="209"/>
      <c r="UKD30" s="209"/>
      <c r="UKE30" s="209"/>
      <c r="UKF30" s="209"/>
      <c r="UKG30" s="209"/>
      <c r="UKH30" s="209"/>
      <c r="UKI30" s="209"/>
      <c r="UKJ30" s="209"/>
      <c r="UKK30" s="209"/>
      <c r="UKL30" s="209"/>
      <c r="UKM30" s="209"/>
      <c r="UKN30" s="209"/>
      <c r="UKO30" s="209"/>
      <c r="UKP30" s="209"/>
      <c r="UKQ30" s="209"/>
      <c r="UKR30" s="209"/>
      <c r="UKS30" s="209"/>
      <c r="UKT30" s="209"/>
      <c r="UKU30" s="209"/>
      <c r="UKV30" s="209"/>
      <c r="UKW30" s="209"/>
      <c r="UKX30" s="209"/>
      <c r="UKY30" s="209"/>
      <c r="UKZ30" s="209"/>
      <c r="ULA30" s="209"/>
      <c r="ULB30" s="209"/>
      <c r="ULC30" s="209"/>
      <c r="ULD30" s="209"/>
      <c r="ULE30" s="209"/>
      <c r="ULF30" s="209"/>
      <c r="ULG30" s="209"/>
      <c r="ULH30" s="209"/>
      <c r="ULI30" s="209"/>
      <c r="ULJ30" s="209"/>
      <c r="ULK30" s="209"/>
      <c r="ULL30" s="209"/>
      <c r="ULM30" s="209"/>
      <c r="ULN30" s="209"/>
      <c r="ULO30" s="209"/>
      <c r="ULP30" s="209"/>
      <c r="ULQ30" s="209"/>
      <c r="ULR30" s="209"/>
      <c r="ULS30" s="209"/>
      <c r="ULT30" s="209"/>
      <c r="ULU30" s="209"/>
      <c r="ULV30" s="209"/>
      <c r="ULW30" s="209"/>
      <c r="ULX30" s="209"/>
      <c r="ULY30" s="209"/>
      <c r="ULZ30" s="209"/>
      <c r="UMA30" s="209"/>
      <c r="UMB30" s="209"/>
      <c r="UMC30" s="209"/>
      <c r="UMD30" s="209"/>
      <c r="UME30" s="209"/>
      <c r="UMF30" s="209"/>
      <c r="UMG30" s="209"/>
      <c r="UMH30" s="209"/>
      <c r="UMI30" s="209"/>
      <c r="UMJ30" s="209"/>
      <c r="UMK30" s="209"/>
      <c r="UML30" s="209"/>
      <c r="UMM30" s="209"/>
      <c r="UMN30" s="209"/>
      <c r="UMO30" s="209"/>
      <c r="UMP30" s="209"/>
      <c r="UMQ30" s="209"/>
      <c r="UMR30" s="209"/>
      <c r="UMS30" s="209"/>
      <c r="UMT30" s="209"/>
      <c r="UMU30" s="209"/>
      <c r="UMV30" s="209"/>
      <c r="UMW30" s="209"/>
      <c r="UMX30" s="209"/>
      <c r="UMY30" s="209"/>
      <c r="UMZ30" s="209"/>
      <c r="UNA30" s="209"/>
      <c r="UNB30" s="209"/>
      <c r="UNC30" s="209"/>
      <c r="UND30" s="209"/>
      <c r="UNE30" s="209"/>
      <c r="UNF30" s="209"/>
      <c r="UNG30" s="209"/>
      <c r="UNH30" s="209"/>
      <c r="UNI30" s="209"/>
      <c r="UNJ30" s="209"/>
      <c r="UNK30" s="209"/>
      <c r="UNL30" s="209"/>
      <c r="UNM30" s="209"/>
      <c r="UNN30" s="209"/>
      <c r="UNO30" s="209"/>
      <c r="UNP30" s="209"/>
      <c r="UNQ30" s="209"/>
      <c r="UNR30" s="209"/>
      <c r="UNS30" s="209"/>
      <c r="UNT30" s="209"/>
      <c r="UNU30" s="209"/>
      <c r="UNV30" s="209"/>
      <c r="UNW30" s="209"/>
      <c r="UNX30" s="209"/>
      <c r="UNY30" s="209"/>
      <c r="UNZ30" s="209"/>
      <c r="UOA30" s="209"/>
      <c r="UOB30" s="209"/>
      <c r="UOC30" s="209"/>
      <c r="UOD30" s="209"/>
      <c r="UOE30" s="209"/>
      <c r="UOF30" s="209"/>
      <c r="UOG30" s="209"/>
      <c r="UOH30" s="209"/>
      <c r="UOI30" s="209"/>
      <c r="UOJ30" s="209"/>
      <c r="UOK30" s="209"/>
      <c r="UOL30" s="209"/>
      <c r="UOM30" s="209"/>
      <c r="UON30" s="209"/>
      <c r="UOO30" s="209"/>
      <c r="UOP30" s="209"/>
      <c r="UOQ30" s="209"/>
      <c r="UOR30" s="209"/>
      <c r="UOS30" s="209"/>
      <c r="UOT30" s="209"/>
      <c r="UOU30" s="209"/>
      <c r="UOV30" s="209"/>
      <c r="UOW30" s="209"/>
      <c r="UOX30" s="209"/>
      <c r="UOY30" s="209"/>
      <c r="UOZ30" s="209"/>
      <c r="UPA30" s="209"/>
      <c r="UPB30" s="209"/>
      <c r="UPC30" s="209"/>
      <c r="UPD30" s="209"/>
      <c r="UPE30" s="209"/>
      <c r="UPF30" s="209"/>
      <c r="UPG30" s="209"/>
      <c r="UPH30" s="209"/>
      <c r="UPI30" s="209"/>
      <c r="UPJ30" s="209"/>
      <c r="UPK30" s="209"/>
      <c r="UPL30" s="209"/>
      <c r="UPM30" s="209"/>
      <c r="UPN30" s="209"/>
      <c r="UPO30" s="209"/>
      <c r="UPP30" s="209"/>
      <c r="UPQ30" s="209"/>
      <c r="UPR30" s="209"/>
      <c r="UPS30" s="209"/>
      <c r="UPT30" s="209"/>
      <c r="UPU30" s="209"/>
      <c r="UPV30" s="209"/>
      <c r="UPW30" s="209"/>
      <c r="UPX30" s="209"/>
      <c r="UPY30" s="209"/>
      <c r="UPZ30" s="209"/>
      <c r="UQA30" s="209"/>
      <c r="UQB30" s="209"/>
      <c r="UQC30" s="209"/>
      <c r="UQD30" s="209"/>
      <c r="UQE30" s="209"/>
      <c r="UQF30" s="209"/>
      <c r="UQG30" s="209"/>
      <c r="UQH30" s="209"/>
      <c r="UQI30" s="209"/>
      <c r="UQJ30" s="209"/>
      <c r="UQK30" s="209"/>
      <c r="UQL30" s="209"/>
      <c r="UQM30" s="209"/>
      <c r="UQN30" s="209"/>
      <c r="UQO30" s="209"/>
      <c r="UQP30" s="209"/>
      <c r="UQQ30" s="209"/>
      <c r="UQR30" s="209"/>
      <c r="UQS30" s="209"/>
      <c r="UQT30" s="209"/>
      <c r="UQU30" s="209"/>
      <c r="UQV30" s="209"/>
      <c r="UQW30" s="209"/>
      <c r="UQX30" s="209"/>
      <c r="UQY30" s="209"/>
      <c r="UQZ30" s="209"/>
      <c r="URA30" s="209"/>
      <c r="URB30" s="209"/>
      <c r="URC30" s="209"/>
      <c r="URD30" s="209"/>
      <c r="URE30" s="209"/>
      <c r="URF30" s="209"/>
      <c r="URG30" s="209"/>
      <c r="URH30" s="209"/>
      <c r="URI30" s="209"/>
      <c r="URJ30" s="209"/>
      <c r="URK30" s="209"/>
      <c r="URL30" s="209"/>
      <c r="URM30" s="209"/>
      <c r="URN30" s="209"/>
      <c r="URO30" s="209"/>
      <c r="URP30" s="209"/>
      <c r="URQ30" s="209"/>
      <c r="URR30" s="209"/>
      <c r="URS30" s="209"/>
      <c r="URT30" s="209"/>
      <c r="URU30" s="209"/>
      <c r="URV30" s="209"/>
      <c r="URW30" s="209"/>
      <c r="URX30" s="209"/>
      <c r="URY30" s="209"/>
      <c r="URZ30" s="209"/>
      <c r="USA30" s="209"/>
      <c r="USB30" s="209"/>
      <c r="USC30" s="209"/>
      <c r="USD30" s="209"/>
      <c r="USE30" s="209"/>
      <c r="USF30" s="209"/>
      <c r="USG30" s="209"/>
      <c r="USH30" s="209"/>
      <c r="USI30" s="209"/>
      <c r="USJ30" s="209"/>
      <c r="USK30" s="209"/>
      <c r="USL30" s="209"/>
      <c r="USM30" s="209"/>
      <c r="USN30" s="209"/>
      <c r="USO30" s="209"/>
      <c r="USP30" s="209"/>
      <c r="USQ30" s="209"/>
      <c r="USR30" s="209"/>
      <c r="USS30" s="209"/>
      <c r="UST30" s="209"/>
      <c r="USU30" s="209"/>
      <c r="USV30" s="209"/>
      <c r="USW30" s="209"/>
      <c r="USX30" s="209"/>
      <c r="USY30" s="209"/>
      <c r="USZ30" s="209"/>
      <c r="UTA30" s="209"/>
      <c r="UTB30" s="209"/>
      <c r="UTC30" s="209"/>
      <c r="UTD30" s="209"/>
      <c r="UTE30" s="209"/>
      <c r="UTF30" s="209"/>
      <c r="UTG30" s="209"/>
      <c r="UTH30" s="209"/>
      <c r="UTI30" s="209"/>
      <c r="UTJ30" s="209"/>
      <c r="UTK30" s="209"/>
      <c r="UTL30" s="209"/>
      <c r="UTM30" s="209"/>
      <c r="UTN30" s="209"/>
      <c r="UTO30" s="209"/>
      <c r="UTP30" s="209"/>
      <c r="UTQ30" s="209"/>
      <c r="UTR30" s="209"/>
      <c r="UTS30" s="209"/>
      <c r="UTT30" s="209"/>
      <c r="UTU30" s="209"/>
      <c r="UTV30" s="209"/>
      <c r="UTW30" s="209"/>
      <c r="UTX30" s="209"/>
      <c r="UTY30" s="209"/>
      <c r="UTZ30" s="209"/>
      <c r="UUA30" s="209"/>
      <c r="UUB30" s="209"/>
      <c r="UUC30" s="209"/>
      <c r="UUD30" s="209"/>
      <c r="UUE30" s="209"/>
      <c r="UUF30" s="209"/>
      <c r="UUG30" s="209"/>
      <c r="UUH30" s="209"/>
      <c r="UUI30" s="209"/>
      <c r="UUJ30" s="209"/>
      <c r="UUK30" s="209"/>
      <c r="UUL30" s="209"/>
      <c r="UUM30" s="209"/>
      <c r="UUN30" s="209"/>
      <c r="UUO30" s="209"/>
      <c r="UUP30" s="209"/>
      <c r="UUQ30" s="209"/>
      <c r="UUR30" s="209"/>
      <c r="UUS30" s="209"/>
      <c r="UUT30" s="209"/>
      <c r="UUU30" s="209"/>
      <c r="UUV30" s="209"/>
      <c r="UUW30" s="209"/>
      <c r="UUX30" s="209"/>
      <c r="UUY30" s="209"/>
      <c r="UUZ30" s="209"/>
      <c r="UVA30" s="209"/>
      <c r="UVB30" s="209"/>
      <c r="UVC30" s="209"/>
      <c r="UVD30" s="209"/>
      <c r="UVE30" s="209"/>
      <c r="UVF30" s="209"/>
      <c r="UVG30" s="209"/>
      <c r="UVH30" s="209"/>
      <c r="UVI30" s="209"/>
      <c r="UVJ30" s="209"/>
      <c r="UVK30" s="209"/>
      <c r="UVL30" s="209"/>
      <c r="UVM30" s="209"/>
      <c r="UVN30" s="209"/>
      <c r="UVO30" s="209"/>
      <c r="UVP30" s="209"/>
      <c r="UVQ30" s="209"/>
      <c r="UVR30" s="209"/>
      <c r="UVS30" s="209"/>
      <c r="UVT30" s="209"/>
      <c r="UVU30" s="209"/>
      <c r="UVV30" s="209"/>
      <c r="UVW30" s="209"/>
      <c r="UVX30" s="209"/>
      <c r="UVY30" s="209"/>
      <c r="UVZ30" s="209"/>
      <c r="UWA30" s="209"/>
      <c r="UWB30" s="209"/>
      <c r="UWC30" s="209"/>
      <c r="UWD30" s="209"/>
      <c r="UWE30" s="209"/>
      <c r="UWF30" s="209"/>
      <c r="UWG30" s="209"/>
      <c r="UWH30" s="209"/>
      <c r="UWI30" s="209"/>
      <c r="UWJ30" s="209"/>
      <c r="UWK30" s="209"/>
      <c r="UWL30" s="209"/>
      <c r="UWM30" s="209"/>
      <c r="UWN30" s="209"/>
      <c r="UWO30" s="209"/>
      <c r="UWP30" s="209"/>
      <c r="UWQ30" s="209"/>
      <c r="UWR30" s="209"/>
      <c r="UWS30" s="209"/>
      <c r="UWT30" s="209"/>
      <c r="UWU30" s="209"/>
      <c r="UWV30" s="209"/>
      <c r="UWW30" s="209"/>
      <c r="UWX30" s="209"/>
      <c r="UWY30" s="209"/>
      <c r="UWZ30" s="209"/>
      <c r="UXA30" s="209"/>
      <c r="UXB30" s="209"/>
      <c r="UXC30" s="209"/>
      <c r="UXD30" s="209"/>
      <c r="UXE30" s="209"/>
      <c r="UXF30" s="209"/>
      <c r="UXG30" s="209"/>
      <c r="UXH30" s="209"/>
      <c r="UXI30" s="209"/>
      <c r="UXJ30" s="209"/>
      <c r="UXK30" s="209"/>
      <c r="UXL30" s="209"/>
      <c r="UXM30" s="209"/>
      <c r="UXN30" s="209"/>
      <c r="UXO30" s="209"/>
      <c r="UXP30" s="209"/>
      <c r="UXQ30" s="209"/>
      <c r="UXR30" s="209"/>
      <c r="UXS30" s="209"/>
      <c r="UXT30" s="209"/>
      <c r="UXU30" s="209"/>
      <c r="UXV30" s="209"/>
      <c r="UXW30" s="209"/>
      <c r="UXX30" s="209"/>
      <c r="UXY30" s="209"/>
      <c r="UXZ30" s="209"/>
      <c r="UYA30" s="209"/>
      <c r="UYB30" s="209"/>
      <c r="UYC30" s="209"/>
      <c r="UYD30" s="209"/>
      <c r="UYE30" s="209"/>
      <c r="UYF30" s="209"/>
      <c r="UYG30" s="209"/>
      <c r="UYH30" s="209"/>
      <c r="UYI30" s="209"/>
      <c r="UYJ30" s="209"/>
      <c r="UYK30" s="209"/>
      <c r="UYL30" s="209"/>
      <c r="UYM30" s="209"/>
      <c r="UYN30" s="209"/>
      <c r="UYO30" s="209"/>
      <c r="UYP30" s="209"/>
      <c r="UYQ30" s="209"/>
      <c r="UYR30" s="209"/>
      <c r="UYS30" s="209"/>
      <c r="UYT30" s="209"/>
      <c r="UYU30" s="209"/>
      <c r="UYV30" s="209"/>
      <c r="UYW30" s="209"/>
      <c r="UYX30" s="209"/>
      <c r="UYY30" s="209"/>
      <c r="UYZ30" s="209"/>
      <c r="UZA30" s="209"/>
      <c r="UZB30" s="209"/>
      <c r="UZC30" s="209"/>
      <c r="UZD30" s="209"/>
      <c r="UZE30" s="209"/>
      <c r="UZF30" s="209"/>
      <c r="UZG30" s="209"/>
      <c r="UZH30" s="209"/>
      <c r="UZI30" s="209"/>
      <c r="UZJ30" s="209"/>
      <c r="UZK30" s="209"/>
      <c r="UZL30" s="209"/>
      <c r="UZM30" s="209"/>
      <c r="UZN30" s="209"/>
      <c r="UZO30" s="209"/>
      <c r="UZP30" s="209"/>
      <c r="UZQ30" s="209"/>
      <c r="UZR30" s="209"/>
      <c r="UZS30" s="209"/>
      <c r="UZT30" s="209"/>
      <c r="UZU30" s="209"/>
      <c r="UZV30" s="209"/>
      <c r="UZW30" s="209"/>
      <c r="UZX30" s="209"/>
      <c r="UZY30" s="209"/>
      <c r="UZZ30" s="209"/>
      <c r="VAA30" s="209"/>
      <c r="VAB30" s="209"/>
      <c r="VAC30" s="209"/>
      <c r="VAD30" s="209"/>
      <c r="VAE30" s="209"/>
      <c r="VAF30" s="209"/>
      <c r="VAG30" s="209"/>
      <c r="VAH30" s="209"/>
      <c r="VAI30" s="209"/>
      <c r="VAJ30" s="209"/>
      <c r="VAK30" s="209"/>
      <c r="VAL30" s="209"/>
      <c r="VAM30" s="209"/>
      <c r="VAN30" s="209"/>
      <c r="VAO30" s="209"/>
      <c r="VAP30" s="209"/>
      <c r="VAQ30" s="209"/>
      <c r="VAR30" s="209"/>
      <c r="VAS30" s="209"/>
      <c r="VAT30" s="209"/>
      <c r="VAU30" s="209"/>
      <c r="VAV30" s="209"/>
      <c r="VAW30" s="209"/>
      <c r="VAX30" s="209"/>
      <c r="VAY30" s="209"/>
      <c r="VAZ30" s="209"/>
      <c r="VBA30" s="209"/>
      <c r="VBB30" s="209"/>
      <c r="VBC30" s="209"/>
      <c r="VBD30" s="209"/>
      <c r="VBE30" s="209"/>
      <c r="VBF30" s="209"/>
      <c r="VBG30" s="209"/>
      <c r="VBH30" s="209"/>
      <c r="VBI30" s="209"/>
      <c r="VBJ30" s="209"/>
      <c r="VBK30" s="209"/>
      <c r="VBL30" s="209"/>
      <c r="VBM30" s="209"/>
      <c r="VBN30" s="209"/>
      <c r="VBO30" s="209"/>
      <c r="VBP30" s="209"/>
      <c r="VBQ30" s="209"/>
      <c r="VBR30" s="209"/>
      <c r="VBS30" s="209"/>
      <c r="VBT30" s="209"/>
      <c r="VBU30" s="209"/>
      <c r="VBV30" s="209"/>
      <c r="VBW30" s="209"/>
      <c r="VBX30" s="209"/>
      <c r="VBY30" s="209"/>
      <c r="VBZ30" s="209"/>
      <c r="VCA30" s="209"/>
      <c r="VCB30" s="209"/>
      <c r="VCC30" s="209"/>
      <c r="VCD30" s="209"/>
      <c r="VCE30" s="209"/>
      <c r="VCF30" s="209"/>
      <c r="VCG30" s="209"/>
      <c r="VCH30" s="209"/>
      <c r="VCI30" s="209"/>
      <c r="VCJ30" s="209"/>
      <c r="VCK30" s="209"/>
      <c r="VCL30" s="209"/>
      <c r="VCM30" s="209"/>
      <c r="VCN30" s="209"/>
      <c r="VCO30" s="209"/>
      <c r="VCP30" s="209"/>
      <c r="VCQ30" s="209"/>
      <c r="VCR30" s="209"/>
      <c r="VCS30" s="209"/>
      <c r="VCT30" s="209"/>
      <c r="VCU30" s="209"/>
      <c r="VCV30" s="209"/>
      <c r="VCW30" s="209"/>
      <c r="VCX30" s="209"/>
      <c r="VCY30" s="209"/>
      <c r="VCZ30" s="209"/>
      <c r="VDA30" s="209"/>
      <c r="VDB30" s="209"/>
      <c r="VDC30" s="209"/>
      <c r="VDD30" s="209"/>
      <c r="VDE30" s="209"/>
      <c r="VDF30" s="209"/>
      <c r="VDG30" s="209"/>
      <c r="VDH30" s="209"/>
      <c r="VDI30" s="209"/>
      <c r="VDJ30" s="209"/>
      <c r="VDK30" s="209"/>
      <c r="VDL30" s="209"/>
      <c r="VDM30" s="209"/>
      <c r="VDN30" s="209"/>
      <c r="VDO30" s="209"/>
      <c r="VDP30" s="209"/>
      <c r="VDQ30" s="209"/>
      <c r="VDR30" s="209"/>
      <c r="VDS30" s="209"/>
      <c r="VDT30" s="209"/>
      <c r="VDU30" s="209"/>
      <c r="VDV30" s="209"/>
      <c r="VDW30" s="209"/>
      <c r="VDX30" s="209"/>
      <c r="VDY30" s="209"/>
      <c r="VDZ30" s="209"/>
      <c r="VEA30" s="209"/>
      <c r="VEB30" s="209"/>
      <c r="VEC30" s="209"/>
      <c r="VED30" s="209"/>
      <c r="VEE30" s="209"/>
      <c r="VEF30" s="209"/>
      <c r="VEG30" s="209"/>
      <c r="VEH30" s="209"/>
      <c r="VEI30" s="209"/>
      <c r="VEJ30" s="209"/>
      <c r="VEK30" s="209"/>
      <c r="VEL30" s="209"/>
      <c r="VEM30" s="209"/>
      <c r="VEN30" s="209"/>
      <c r="VEO30" s="209"/>
      <c r="VEP30" s="209"/>
      <c r="VEQ30" s="209"/>
      <c r="VER30" s="209"/>
      <c r="VES30" s="209"/>
      <c r="VET30" s="209"/>
      <c r="VEU30" s="209"/>
      <c r="VEV30" s="209"/>
      <c r="VEW30" s="209"/>
      <c r="VEX30" s="209"/>
      <c r="VEY30" s="209"/>
      <c r="VEZ30" s="209"/>
      <c r="VFA30" s="209"/>
      <c r="VFB30" s="209"/>
      <c r="VFC30" s="209"/>
      <c r="VFD30" s="209"/>
      <c r="VFE30" s="209"/>
      <c r="VFF30" s="209"/>
      <c r="VFG30" s="209"/>
      <c r="VFH30" s="209"/>
      <c r="VFI30" s="209"/>
      <c r="VFJ30" s="209"/>
      <c r="VFK30" s="209"/>
      <c r="VFL30" s="209"/>
      <c r="VFM30" s="209"/>
      <c r="VFN30" s="209"/>
      <c r="VFO30" s="209"/>
      <c r="VFP30" s="209"/>
      <c r="VFQ30" s="209"/>
      <c r="VFR30" s="209"/>
      <c r="VFS30" s="209"/>
      <c r="VFT30" s="209"/>
      <c r="VFU30" s="209"/>
      <c r="VFV30" s="209"/>
      <c r="VFW30" s="209"/>
      <c r="VFX30" s="209"/>
      <c r="VFY30" s="209"/>
      <c r="VFZ30" s="209"/>
      <c r="VGA30" s="209"/>
      <c r="VGB30" s="209"/>
      <c r="VGC30" s="209"/>
      <c r="VGD30" s="209"/>
      <c r="VGE30" s="209"/>
      <c r="VGF30" s="209"/>
      <c r="VGG30" s="209"/>
      <c r="VGH30" s="209"/>
      <c r="VGI30" s="209"/>
      <c r="VGJ30" s="209"/>
      <c r="VGK30" s="209"/>
      <c r="VGL30" s="209"/>
      <c r="VGM30" s="209"/>
      <c r="VGN30" s="209"/>
      <c r="VGO30" s="209"/>
      <c r="VGP30" s="209"/>
      <c r="VGQ30" s="209"/>
      <c r="VGR30" s="209"/>
      <c r="VGS30" s="209"/>
      <c r="VGT30" s="209"/>
      <c r="VGU30" s="209"/>
      <c r="VGV30" s="209"/>
      <c r="VGW30" s="209"/>
      <c r="VGX30" s="209"/>
      <c r="VGY30" s="209"/>
      <c r="VGZ30" s="209"/>
      <c r="VHA30" s="209"/>
      <c r="VHB30" s="209"/>
      <c r="VHC30" s="209"/>
      <c r="VHD30" s="209"/>
      <c r="VHE30" s="209"/>
      <c r="VHF30" s="209"/>
      <c r="VHG30" s="209"/>
      <c r="VHH30" s="209"/>
      <c r="VHI30" s="209"/>
      <c r="VHJ30" s="209"/>
      <c r="VHK30" s="209"/>
      <c r="VHL30" s="209"/>
      <c r="VHM30" s="209"/>
      <c r="VHN30" s="209"/>
      <c r="VHO30" s="209"/>
      <c r="VHP30" s="209"/>
      <c r="VHQ30" s="209"/>
      <c r="VHR30" s="209"/>
      <c r="VHS30" s="209"/>
      <c r="VHT30" s="209"/>
      <c r="VHU30" s="209"/>
      <c r="VHV30" s="209"/>
      <c r="VHW30" s="209"/>
      <c r="VHX30" s="209"/>
      <c r="VHY30" s="209"/>
      <c r="VHZ30" s="209"/>
      <c r="VIA30" s="209"/>
      <c r="VIB30" s="209"/>
      <c r="VIC30" s="209"/>
      <c r="VID30" s="209"/>
      <c r="VIE30" s="209"/>
      <c r="VIF30" s="209"/>
      <c r="VIG30" s="209"/>
      <c r="VIH30" s="209"/>
      <c r="VII30" s="209"/>
      <c r="VIJ30" s="209"/>
      <c r="VIK30" s="209"/>
      <c r="VIL30" s="209"/>
      <c r="VIM30" s="209"/>
      <c r="VIN30" s="209"/>
      <c r="VIO30" s="209"/>
      <c r="VIP30" s="209"/>
      <c r="VIQ30" s="209"/>
      <c r="VIR30" s="209"/>
      <c r="VIS30" s="209"/>
      <c r="VIT30" s="209"/>
      <c r="VIU30" s="209"/>
      <c r="VIV30" s="209"/>
      <c r="VIW30" s="209"/>
      <c r="VIX30" s="209"/>
      <c r="VIY30" s="209"/>
      <c r="VIZ30" s="209"/>
      <c r="VJA30" s="209"/>
      <c r="VJB30" s="209"/>
      <c r="VJC30" s="209"/>
      <c r="VJD30" s="209"/>
      <c r="VJE30" s="209"/>
      <c r="VJF30" s="209"/>
      <c r="VJG30" s="209"/>
      <c r="VJH30" s="209"/>
      <c r="VJI30" s="209"/>
      <c r="VJJ30" s="209"/>
      <c r="VJK30" s="209"/>
      <c r="VJL30" s="209"/>
      <c r="VJM30" s="209"/>
      <c r="VJN30" s="209"/>
      <c r="VJO30" s="209"/>
      <c r="VJP30" s="209"/>
      <c r="VJQ30" s="209"/>
      <c r="VJR30" s="209"/>
      <c r="VJS30" s="209"/>
      <c r="VJT30" s="209"/>
      <c r="VJU30" s="209"/>
      <c r="VJV30" s="209"/>
      <c r="VJW30" s="209"/>
      <c r="VJX30" s="209"/>
      <c r="VJY30" s="209"/>
      <c r="VJZ30" s="209"/>
      <c r="VKA30" s="209"/>
      <c r="VKB30" s="209"/>
      <c r="VKC30" s="209"/>
      <c r="VKD30" s="209"/>
      <c r="VKE30" s="209"/>
      <c r="VKF30" s="209"/>
      <c r="VKG30" s="209"/>
      <c r="VKH30" s="209"/>
      <c r="VKI30" s="209"/>
      <c r="VKJ30" s="209"/>
      <c r="VKK30" s="209"/>
      <c r="VKL30" s="209"/>
      <c r="VKM30" s="209"/>
      <c r="VKN30" s="209"/>
      <c r="VKO30" s="209"/>
      <c r="VKP30" s="209"/>
      <c r="VKQ30" s="209"/>
      <c r="VKR30" s="209"/>
      <c r="VKS30" s="209"/>
      <c r="VKT30" s="209"/>
      <c r="VKU30" s="209"/>
      <c r="VKV30" s="209"/>
      <c r="VKW30" s="209"/>
      <c r="VKX30" s="209"/>
      <c r="VKY30" s="209"/>
      <c r="VKZ30" s="209"/>
      <c r="VLA30" s="209"/>
      <c r="VLB30" s="209"/>
      <c r="VLC30" s="209"/>
      <c r="VLD30" s="209"/>
      <c r="VLE30" s="209"/>
      <c r="VLF30" s="209"/>
      <c r="VLG30" s="209"/>
      <c r="VLH30" s="209"/>
      <c r="VLI30" s="209"/>
      <c r="VLJ30" s="209"/>
      <c r="VLK30" s="209"/>
      <c r="VLL30" s="209"/>
      <c r="VLM30" s="209"/>
      <c r="VLN30" s="209"/>
      <c r="VLO30" s="209"/>
      <c r="VLP30" s="209"/>
      <c r="VLQ30" s="209"/>
      <c r="VLR30" s="209"/>
      <c r="VLS30" s="209"/>
      <c r="VLT30" s="209"/>
      <c r="VLU30" s="209"/>
      <c r="VLV30" s="209"/>
      <c r="VLW30" s="209"/>
      <c r="VLX30" s="209"/>
      <c r="VLY30" s="209"/>
      <c r="VLZ30" s="209"/>
      <c r="VMA30" s="209"/>
      <c r="VMB30" s="209"/>
      <c r="VMC30" s="209"/>
      <c r="VMD30" s="209"/>
      <c r="VME30" s="209"/>
      <c r="VMF30" s="209"/>
      <c r="VMG30" s="209"/>
      <c r="VMH30" s="209"/>
      <c r="VMI30" s="209"/>
      <c r="VMJ30" s="209"/>
      <c r="VMK30" s="209"/>
      <c r="VML30" s="209"/>
      <c r="VMM30" s="209"/>
      <c r="VMN30" s="209"/>
      <c r="VMO30" s="209"/>
      <c r="VMP30" s="209"/>
      <c r="VMQ30" s="209"/>
      <c r="VMR30" s="209"/>
      <c r="VMS30" s="209"/>
      <c r="VMT30" s="209"/>
      <c r="VMU30" s="209"/>
      <c r="VMV30" s="209"/>
      <c r="VMW30" s="209"/>
      <c r="VMX30" s="209"/>
      <c r="VMY30" s="209"/>
      <c r="VMZ30" s="209"/>
      <c r="VNA30" s="209"/>
      <c r="VNB30" s="209"/>
      <c r="VNC30" s="209"/>
      <c r="VND30" s="209"/>
      <c r="VNE30" s="209"/>
      <c r="VNF30" s="209"/>
      <c r="VNG30" s="209"/>
      <c r="VNH30" s="209"/>
      <c r="VNI30" s="209"/>
      <c r="VNJ30" s="209"/>
      <c r="VNK30" s="209"/>
      <c r="VNL30" s="209"/>
      <c r="VNM30" s="209"/>
      <c r="VNN30" s="209"/>
      <c r="VNO30" s="209"/>
      <c r="VNP30" s="209"/>
      <c r="VNQ30" s="209"/>
      <c r="VNR30" s="209"/>
      <c r="VNS30" s="209"/>
      <c r="VNT30" s="209"/>
      <c r="VNU30" s="209"/>
      <c r="VNV30" s="209"/>
      <c r="VNW30" s="209"/>
      <c r="VNX30" s="209"/>
      <c r="VNY30" s="209"/>
      <c r="VNZ30" s="209"/>
      <c r="VOA30" s="209"/>
      <c r="VOB30" s="209"/>
      <c r="VOC30" s="209"/>
      <c r="VOD30" s="209"/>
      <c r="VOE30" s="209"/>
      <c r="VOF30" s="209"/>
      <c r="VOG30" s="209"/>
      <c r="VOH30" s="209"/>
      <c r="VOI30" s="209"/>
      <c r="VOJ30" s="209"/>
      <c r="VOK30" s="209"/>
      <c r="VOL30" s="209"/>
      <c r="VOM30" s="209"/>
      <c r="VON30" s="209"/>
      <c r="VOO30" s="209"/>
      <c r="VOP30" s="209"/>
      <c r="VOQ30" s="209"/>
      <c r="VOR30" s="209"/>
      <c r="VOS30" s="209"/>
      <c r="VOT30" s="209"/>
      <c r="VOU30" s="209"/>
      <c r="VOV30" s="209"/>
      <c r="VOW30" s="209"/>
      <c r="VOX30" s="209"/>
      <c r="VOY30" s="209"/>
      <c r="VOZ30" s="209"/>
      <c r="VPA30" s="209"/>
      <c r="VPB30" s="209"/>
      <c r="VPC30" s="209"/>
      <c r="VPD30" s="209"/>
      <c r="VPE30" s="209"/>
      <c r="VPF30" s="209"/>
      <c r="VPG30" s="209"/>
      <c r="VPH30" s="209"/>
      <c r="VPI30" s="209"/>
      <c r="VPJ30" s="209"/>
      <c r="VPK30" s="209"/>
      <c r="VPL30" s="209"/>
      <c r="VPM30" s="209"/>
      <c r="VPN30" s="209"/>
      <c r="VPO30" s="209"/>
      <c r="VPP30" s="209"/>
      <c r="VPQ30" s="209"/>
      <c r="VPR30" s="209"/>
      <c r="VPS30" s="209"/>
      <c r="VPT30" s="209"/>
      <c r="VPU30" s="209"/>
      <c r="VPV30" s="209"/>
      <c r="VPW30" s="209"/>
      <c r="VPX30" s="209"/>
      <c r="VPY30" s="209"/>
      <c r="VPZ30" s="209"/>
      <c r="VQA30" s="209"/>
      <c r="VQB30" s="209"/>
      <c r="VQC30" s="209"/>
      <c r="VQD30" s="209"/>
      <c r="VQE30" s="209"/>
      <c r="VQF30" s="209"/>
      <c r="VQG30" s="209"/>
      <c r="VQH30" s="209"/>
      <c r="VQI30" s="209"/>
      <c r="VQJ30" s="209"/>
      <c r="VQK30" s="209"/>
      <c r="VQL30" s="209"/>
      <c r="VQM30" s="209"/>
      <c r="VQN30" s="209"/>
      <c r="VQO30" s="209"/>
      <c r="VQP30" s="209"/>
      <c r="VQQ30" s="209"/>
      <c r="VQR30" s="209"/>
      <c r="VQS30" s="209"/>
      <c r="VQT30" s="209"/>
      <c r="VQU30" s="209"/>
      <c r="VQV30" s="209"/>
      <c r="VQW30" s="209"/>
      <c r="VQX30" s="209"/>
      <c r="VQY30" s="209"/>
      <c r="VQZ30" s="209"/>
      <c r="VRA30" s="209"/>
      <c r="VRB30" s="209"/>
      <c r="VRC30" s="209"/>
      <c r="VRD30" s="209"/>
      <c r="VRE30" s="209"/>
      <c r="VRF30" s="209"/>
      <c r="VRG30" s="209"/>
      <c r="VRH30" s="209"/>
      <c r="VRI30" s="209"/>
      <c r="VRJ30" s="209"/>
      <c r="VRK30" s="209"/>
      <c r="VRL30" s="209"/>
      <c r="VRM30" s="209"/>
      <c r="VRN30" s="209"/>
      <c r="VRO30" s="209"/>
      <c r="VRP30" s="209"/>
      <c r="VRQ30" s="209"/>
      <c r="VRR30" s="209"/>
      <c r="VRS30" s="209"/>
      <c r="VRT30" s="209"/>
      <c r="VRU30" s="209"/>
      <c r="VRV30" s="209"/>
      <c r="VRW30" s="209"/>
      <c r="VRX30" s="209"/>
      <c r="VRY30" s="209"/>
      <c r="VRZ30" s="209"/>
      <c r="VSA30" s="209"/>
      <c r="VSB30" s="209"/>
      <c r="VSC30" s="209"/>
      <c r="VSD30" s="209"/>
      <c r="VSE30" s="209"/>
      <c r="VSF30" s="209"/>
      <c r="VSG30" s="209"/>
      <c r="VSH30" s="209"/>
      <c r="VSI30" s="209"/>
      <c r="VSJ30" s="209"/>
      <c r="VSK30" s="209"/>
      <c r="VSL30" s="209"/>
      <c r="VSM30" s="209"/>
      <c r="VSN30" s="209"/>
      <c r="VSO30" s="209"/>
      <c r="VSP30" s="209"/>
      <c r="VSQ30" s="209"/>
      <c r="VSR30" s="209"/>
      <c r="VSS30" s="209"/>
      <c r="VST30" s="209"/>
      <c r="VSU30" s="209"/>
      <c r="VSV30" s="209"/>
      <c r="VSW30" s="209"/>
      <c r="VSX30" s="209"/>
      <c r="VSY30" s="209"/>
      <c r="VSZ30" s="209"/>
      <c r="VTA30" s="209"/>
      <c r="VTB30" s="209"/>
      <c r="VTC30" s="209"/>
      <c r="VTD30" s="209"/>
      <c r="VTE30" s="209"/>
      <c r="VTF30" s="209"/>
      <c r="VTG30" s="209"/>
      <c r="VTH30" s="209"/>
      <c r="VTI30" s="209"/>
      <c r="VTJ30" s="209"/>
      <c r="VTK30" s="209"/>
      <c r="VTL30" s="209"/>
      <c r="VTM30" s="209"/>
      <c r="VTN30" s="209"/>
      <c r="VTO30" s="209"/>
      <c r="VTP30" s="209"/>
      <c r="VTQ30" s="209"/>
      <c r="VTR30" s="209"/>
      <c r="VTS30" s="209"/>
      <c r="VTT30" s="209"/>
      <c r="VTU30" s="209"/>
      <c r="VTV30" s="209"/>
      <c r="VTW30" s="209"/>
      <c r="VTX30" s="209"/>
      <c r="VTY30" s="209"/>
      <c r="VTZ30" s="209"/>
      <c r="VUA30" s="209"/>
      <c r="VUB30" s="209"/>
      <c r="VUC30" s="209"/>
      <c r="VUD30" s="209"/>
      <c r="VUE30" s="209"/>
      <c r="VUF30" s="209"/>
      <c r="VUG30" s="209"/>
      <c r="VUH30" s="209"/>
      <c r="VUI30" s="209"/>
      <c r="VUJ30" s="209"/>
      <c r="VUK30" s="209"/>
      <c r="VUL30" s="209"/>
      <c r="VUM30" s="209"/>
      <c r="VUN30" s="209"/>
      <c r="VUO30" s="209"/>
      <c r="VUP30" s="209"/>
      <c r="VUQ30" s="209"/>
      <c r="VUR30" s="209"/>
      <c r="VUS30" s="209"/>
      <c r="VUT30" s="209"/>
      <c r="VUU30" s="209"/>
      <c r="VUV30" s="209"/>
      <c r="VUW30" s="209"/>
      <c r="VUX30" s="209"/>
      <c r="VUY30" s="209"/>
      <c r="VUZ30" s="209"/>
      <c r="VVA30" s="209"/>
      <c r="VVB30" s="209"/>
      <c r="VVC30" s="209"/>
      <c r="VVD30" s="209"/>
      <c r="VVE30" s="209"/>
      <c r="VVF30" s="209"/>
      <c r="VVG30" s="209"/>
      <c r="VVH30" s="209"/>
      <c r="VVI30" s="209"/>
      <c r="VVJ30" s="209"/>
      <c r="VVK30" s="209"/>
      <c r="VVL30" s="209"/>
      <c r="VVM30" s="209"/>
      <c r="VVN30" s="209"/>
      <c r="VVO30" s="209"/>
      <c r="VVP30" s="209"/>
      <c r="VVQ30" s="209"/>
      <c r="VVR30" s="209"/>
      <c r="VVS30" s="209"/>
      <c r="VVT30" s="209"/>
      <c r="VVU30" s="209"/>
      <c r="VVV30" s="209"/>
      <c r="VVW30" s="209"/>
      <c r="VVX30" s="209"/>
      <c r="VVY30" s="209"/>
      <c r="VVZ30" s="209"/>
      <c r="VWA30" s="209"/>
      <c r="VWB30" s="209"/>
      <c r="VWC30" s="209"/>
      <c r="VWD30" s="209"/>
      <c r="VWE30" s="209"/>
      <c r="VWF30" s="209"/>
      <c r="VWG30" s="209"/>
      <c r="VWH30" s="209"/>
      <c r="VWI30" s="209"/>
      <c r="VWJ30" s="209"/>
      <c r="VWK30" s="209"/>
      <c r="VWL30" s="209"/>
      <c r="VWM30" s="209"/>
      <c r="VWN30" s="209"/>
      <c r="VWO30" s="209"/>
      <c r="VWP30" s="209"/>
      <c r="VWQ30" s="209"/>
      <c r="VWR30" s="209"/>
      <c r="VWS30" s="209"/>
      <c r="VWT30" s="209"/>
      <c r="VWU30" s="209"/>
      <c r="VWV30" s="209"/>
      <c r="VWW30" s="209"/>
      <c r="VWX30" s="209"/>
      <c r="VWY30" s="209"/>
      <c r="VWZ30" s="209"/>
      <c r="VXA30" s="209"/>
      <c r="VXB30" s="209"/>
      <c r="VXC30" s="209"/>
      <c r="VXD30" s="209"/>
      <c r="VXE30" s="209"/>
      <c r="VXF30" s="209"/>
      <c r="VXG30" s="209"/>
      <c r="VXH30" s="209"/>
      <c r="VXI30" s="209"/>
      <c r="VXJ30" s="209"/>
      <c r="VXK30" s="209"/>
      <c r="VXL30" s="209"/>
      <c r="VXM30" s="209"/>
      <c r="VXN30" s="209"/>
      <c r="VXO30" s="209"/>
      <c r="VXP30" s="209"/>
      <c r="VXQ30" s="209"/>
      <c r="VXR30" s="209"/>
      <c r="VXS30" s="209"/>
      <c r="VXT30" s="209"/>
      <c r="VXU30" s="209"/>
      <c r="VXV30" s="209"/>
      <c r="VXW30" s="209"/>
      <c r="VXX30" s="209"/>
      <c r="VXY30" s="209"/>
      <c r="VXZ30" s="209"/>
      <c r="VYA30" s="209"/>
      <c r="VYB30" s="209"/>
      <c r="VYC30" s="209"/>
      <c r="VYD30" s="209"/>
      <c r="VYE30" s="209"/>
      <c r="VYF30" s="209"/>
      <c r="VYG30" s="209"/>
      <c r="VYH30" s="209"/>
      <c r="VYI30" s="209"/>
      <c r="VYJ30" s="209"/>
      <c r="VYK30" s="209"/>
      <c r="VYL30" s="209"/>
      <c r="VYM30" s="209"/>
      <c r="VYN30" s="209"/>
      <c r="VYO30" s="209"/>
      <c r="VYP30" s="209"/>
      <c r="VYQ30" s="209"/>
      <c r="VYR30" s="209"/>
      <c r="VYS30" s="209"/>
      <c r="VYT30" s="209"/>
      <c r="VYU30" s="209"/>
      <c r="VYV30" s="209"/>
      <c r="VYW30" s="209"/>
      <c r="VYX30" s="209"/>
      <c r="VYY30" s="209"/>
      <c r="VYZ30" s="209"/>
      <c r="VZA30" s="209"/>
      <c r="VZB30" s="209"/>
      <c r="VZC30" s="209"/>
      <c r="VZD30" s="209"/>
      <c r="VZE30" s="209"/>
      <c r="VZF30" s="209"/>
      <c r="VZG30" s="209"/>
      <c r="VZH30" s="209"/>
      <c r="VZI30" s="209"/>
      <c r="VZJ30" s="209"/>
      <c r="VZK30" s="209"/>
      <c r="VZL30" s="209"/>
      <c r="VZM30" s="209"/>
      <c r="VZN30" s="209"/>
      <c r="VZO30" s="209"/>
      <c r="VZP30" s="209"/>
      <c r="VZQ30" s="209"/>
      <c r="VZR30" s="209"/>
      <c r="VZS30" s="209"/>
      <c r="VZT30" s="209"/>
      <c r="VZU30" s="209"/>
      <c r="VZV30" s="209"/>
      <c r="VZW30" s="209"/>
      <c r="VZX30" s="209"/>
      <c r="VZY30" s="209"/>
      <c r="VZZ30" s="209"/>
      <c r="WAA30" s="209"/>
      <c r="WAB30" s="209"/>
      <c r="WAC30" s="209"/>
      <c r="WAD30" s="209"/>
      <c r="WAE30" s="209"/>
      <c r="WAF30" s="209"/>
      <c r="WAG30" s="209"/>
      <c r="WAH30" s="209"/>
      <c r="WAI30" s="209"/>
      <c r="WAJ30" s="209"/>
      <c r="WAK30" s="209"/>
      <c r="WAL30" s="209"/>
      <c r="WAM30" s="209"/>
      <c r="WAN30" s="209"/>
      <c r="WAO30" s="209"/>
      <c r="WAP30" s="209"/>
      <c r="WAQ30" s="209"/>
      <c r="WAR30" s="209"/>
      <c r="WAS30" s="209"/>
      <c r="WAT30" s="209"/>
      <c r="WAU30" s="209"/>
      <c r="WAV30" s="209"/>
      <c r="WAW30" s="209"/>
      <c r="WAX30" s="209"/>
      <c r="WAY30" s="209"/>
      <c r="WAZ30" s="209"/>
      <c r="WBA30" s="209"/>
      <c r="WBB30" s="209"/>
      <c r="WBC30" s="209"/>
      <c r="WBD30" s="209"/>
      <c r="WBE30" s="209"/>
      <c r="WBF30" s="209"/>
      <c r="WBG30" s="209"/>
      <c r="WBH30" s="209"/>
      <c r="WBI30" s="209"/>
      <c r="WBJ30" s="209"/>
      <c r="WBK30" s="209"/>
      <c r="WBL30" s="209"/>
      <c r="WBM30" s="209"/>
      <c r="WBN30" s="209"/>
      <c r="WBO30" s="209"/>
      <c r="WBP30" s="209"/>
      <c r="WBQ30" s="209"/>
      <c r="WBR30" s="209"/>
      <c r="WBS30" s="209"/>
      <c r="WBT30" s="209"/>
      <c r="WBU30" s="209"/>
      <c r="WBV30" s="209"/>
      <c r="WBW30" s="209"/>
      <c r="WBX30" s="209"/>
      <c r="WBY30" s="209"/>
      <c r="WBZ30" s="209"/>
      <c r="WCA30" s="209"/>
      <c r="WCB30" s="209"/>
      <c r="WCC30" s="209"/>
      <c r="WCD30" s="209"/>
      <c r="WCE30" s="209"/>
      <c r="WCF30" s="209"/>
      <c r="WCG30" s="209"/>
      <c r="WCH30" s="209"/>
      <c r="WCI30" s="209"/>
      <c r="WCJ30" s="209"/>
      <c r="WCK30" s="209"/>
      <c r="WCL30" s="209"/>
      <c r="WCM30" s="209"/>
      <c r="WCN30" s="209"/>
      <c r="WCO30" s="209"/>
      <c r="WCP30" s="209"/>
      <c r="WCQ30" s="209"/>
      <c r="WCR30" s="209"/>
      <c r="WCS30" s="209"/>
      <c r="WCT30" s="209"/>
      <c r="WCU30" s="209"/>
      <c r="WCV30" s="209"/>
      <c r="WCW30" s="209"/>
      <c r="WCX30" s="209"/>
      <c r="WCY30" s="209"/>
      <c r="WCZ30" s="209"/>
      <c r="WDA30" s="209"/>
      <c r="WDB30" s="209"/>
      <c r="WDC30" s="209"/>
      <c r="WDD30" s="209"/>
      <c r="WDE30" s="209"/>
      <c r="WDF30" s="209"/>
      <c r="WDG30" s="209"/>
      <c r="WDH30" s="209"/>
      <c r="WDI30" s="209"/>
      <c r="WDJ30" s="209"/>
      <c r="WDK30" s="209"/>
      <c r="WDL30" s="209"/>
      <c r="WDM30" s="209"/>
      <c r="WDN30" s="209"/>
      <c r="WDO30" s="209"/>
      <c r="WDP30" s="209"/>
      <c r="WDQ30" s="209"/>
      <c r="WDR30" s="209"/>
      <c r="WDS30" s="209"/>
      <c r="WDT30" s="209"/>
      <c r="WDU30" s="209"/>
      <c r="WDV30" s="209"/>
      <c r="WDW30" s="209"/>
      <c r="WDX30" s="209"/>
      <c r="WDY30" s="209"/>
      <c r="WDZ30" s="209"/>
      <c r="WEA30" s="209"/>
      <c r="WEB30" s="209"/>
      <c r="WEC30" s="209"/>
      <c r="WED30" s="209"/>
      <c r="WEE30" s="209"/>
      <c r="WEF30" s="209"/>
      <c r="WEG30" s="209"/>
      <c r="WEH30" s="209"/>
      <c r="WEI30" s="209"/>
      <c r="WEJ30" s="209"/>
      <c r="WEK30" s="209"/>
      <c r="WEL30" s="209"/>
      <c r="WEM30" s="209"/>
      <c r="WEN30" s="209"/>
      <c r="WEO30" s="209"/>
      <c r="WEP30" s="209"/>
      <c r="WEQ30" s="209"/>
      <c r="WER30" s="209"/>
      <c r="WES30" s="209"/>
      <c r="WET30" s="209"/>
      <c r="WEU30" s="209"/>
      <c r="WEV30" s="209"/>
      <c r="WEW30" s="209"/>
      <c r="WEX30" s="209"/>
      <c r="WEY30" s="209"/>
      <c r="WEZ30" s="209"/>
      <c r="WFA30" s="209"/>
      <c r="WFB30" s="209"/>
      <c r="WFC30" s="209"/>
      <c r="WFD30" s="209"/>
      <c r="WFE30" s="209"/>
      <c r="WFF30" s="209"/>
      <c r="WFG30" s="209"/>
      <c r="WFH30" s="209"/>
      <c r="WFI30" s="209"/>
      <c r="WFJ30" s="209"/>
      <c r="WFK30" s="209"/>
      <c r="WFL30" s="209"/>
      <c r="WFM30" s="209"/>
      <c r="WFN30" s="209"/>
      <c r="WFO30" s="209"/>
      <c r="WFP30" s="209"/>
      <c r="WFQ30" s="209"/>
      <c r="WFR30" s="209"/>
      <c r="WFS30" s="209"/>
      <c r="WFT30" s="209"/>
      <c r="WFU30" s="209"/>
      <c r="WFV30" s="209"/>
      <c r="WFW30" s="209"/>
      <c r="WFX30" s="209"/>
      <c r="WFY30" s="209"/>
      <c r="WFZ30" s="209"/>
      <c r="WGA30" s="209"/>
      <c r="WGB30" s="209"/>
      <c r="WGC30" s="209"/>
      <c r="WGD30" s="209"/>
      <c r="WGE30" s="209"/>
      <c r="WGF30" s="209"/>
      <c r="WGG30" s="209"/>
      <c r="WGH30" s="209"/>
      <c r="WGI30" s="209"/>
      <c r="WGJ30" s="209"/>
      <c r="WGK30" s="209"/>
      <c r="WGL30" s="209"/>
      <c r="WGM30" s="209"/>
      <c r="WGN30" s="209"/>
      <c r="WGO30" s="209"/>
      <c r="WGP30" s="209"/>
      <c r="WGQ30" s="209"/>
      <c r="WGR30" s="209"/>
      <c r="WGS30" s="209"/>
      <c r="WGT30" s="209"/>
      <c r="WGU30" s="209"/>
      <c r="WGV30" s="209"/>
      <c r="WGW30" s="209"/>
      <c r="WGX30" s="209"/>
      <c r="WGY30" s="209"/>
      <c r="WGZ30" s="209"/>
      <c r="WHA30" s="209"/>
      <c r="WHB30" s="209"/>
      <c r="WHC30" s="209"/>
      <c r="WHD30" s="209"/>
      <c r="WHE30" s="209"/>
      <c r="WHF30" s="209"/>
      <c r="WHG30" s="209"/>
      <c r="WHH30" s="209"/>
      <c r="WHI30" s="209"/>
      <c r="WHJ30" s="209"/>
      <c r="WHK30" s="209"/>
      <c r="WHL30" s="209"/>
      <c r="WHM30" s="209"/>
      <c r="WHN30" s="209"/>
      <c r="WHO30" s="209"/>
      <c r="WHP30" s="209"/>
      <c r="WHQ30" s="209"/>
      <c r="WHR30" s="209"/>
      <c r="WHS30" s="209"/>
      <c r="WHT30" s="209"/>
      <c r="WHU30" s="209"/>
      <c r="WHV30" s="209"/>
      <c r="WHW30" s="209"/>
      <c r="WHX30" s="209"/>
      <c r="WHY30" s="209"/>
      <c r="WHZ30" s="209"/>
      <c r="WIA30" s="209"/>
      <c r="WIB30" s="209"/>
      <c r="WIC30" s="209"/>
      <c r="WID30" s="209"/>
      <c r="WIE30" s="209"/>
      <c r="WIF30" s="209"/>
      <c r="WIG30" s="209"/>
      <c r="WIH30" s="209"/>
      <c r="WII30" s="209"/>
      <c r="WIJ30" s="209"/>
      <c r="WIK30" s="209"/>
      <c r="WIL30" s="209"/>
      <c r="WIM30" s="209"/>
      <c r="WIN30" s="209"/>
      <c r="WIO30" s="209"/>
      <c r="WIP30" s="209"/>
      <c r="WIQ30" s="209"/>
      <c r="WIR30" s="209"/>
      <c r="WIS30" s="209"/>
      <c r="WIT30" s="209"/>
      <c r="WIU30" s="209"/>
      <c r="WIV30" s="209"/>
      <c r="WIW30" s="209"/>
      <c r="WIX30" s="209"/>
      <c r="WIY30" s="209"/>
      <c r="WIZ30" s="209"/>
      <c r="WJA30" s="209"/>
      <c r="WJB30" s="209"/>
      <c r="WJC30" s="209"/>
      <c r="WJD30" s="209"/>
      <c r="WJE30" s="209"/>
      <c r="WJF30" s="209"/>
      <c r="WJG30" s="209"/>
      <c r="WJH30" s="209"/>
      <c r="WJI30" s="209"/>
      <c r="WJJ30" s="209"/>
      <c r="WJK30" s="209"/>
      <c r="WJL30" s="209"/>
      <c r="WJM30" s="209"/>
      <c r="WJN30" s="209"/>
      <c r="WJO30" s="209"/>
      <c r="WJP30" s="209"/>
      <c r="WJQ30" s="209"/>
      <c r="WJR30" s="209"/>
      <c r="WJS30" s="209"/>
      <c r="WJT30" s="209"/>
      <c r="WJU30" s="209"/>
      <c r="WJV30" s="209"/>
      <c r="WJW30" s="209"/>
      <c r="WJX30" s="209"/>
      <c r="WJY30" s="209"/>
      <c r="WJZ30" s="209"/>
      <c r="WKA30" s="209"/>
      <c r="WKB30" s="209"/>
      <c r="WKC30" s="209"/>
      <c r="WKD30" s="209"/>
      <c r="WKE30" s="209"/>
      <c r="WKF30" s="209"/>
      <c r="WKG30" s="209"/>
      <c r="WKH30" s="209"/>
      <c r="WKI30" s="209"/>
      <c r="WKJ30" s="209"/>
      <c r="WKK30" s="209"/>
      <c r="WKL30" s="209"/>
      <c r="WKM30" s="209"/>
      <c r="WKN30" s="209"/>
      <c r="WKO30" s="209"/>
      <c r="WKP30" s="209"/>
      <c r="WKQ30" s="209"/>
      <c r="WKR30" s="209"/>
      <c r="WKS30" s="209"/>
      <c r="WKT30" s="209"/>
      <c r="WKU30" s="209"/>
      <c r="WKV30" s="209"/>
      <c r="WKW30" s="209"/>
      <c r="WKX30" s="209"/>
      <c r="WKY30" s="209"/>
      <c r="WKZ30" s="209"/>
      <c r="WLA30" s="209"/>
      <c r="WLB30" s="209"/>
      <c r="WLC30" s="209"/>
      <c r="WLD30" s="209"/>
      <c r="WLE30" s="209"/>
      <c r="WLF30" s="209"/>
      <c r="WLG30" s="209"/>
      <c r="WLH30" s="209"/>
      <c r="WLI30" s="209"/>
      <c r="WLJ30" s="209"/>
      <c r="WLK30" s="209"/>
      <c r="WLL30" s="209"/>
      <c r="WLM30" s="209"/>
      <c r="WLN30" s="209"/>
      <c r="WLO30" s="209"/>
      <c r="WLP30" s="209"/>
      <c r="WLQ30" s="209"/>
      <c r="WLR30" s="209"/>
      <c r="WLS30" s="209"/>
      <c r="WLT30" s="209"/>
      <c r="WLU30" s="209"/>
      <c r="WLV30" s="209"/>
      <c r="WLW30" s="209"/>
      <c r="WLX30" s="209"/>
      <c r="WLY30" s="209"/>
      <c r="WLZ30" s="209"/>
      <c r="WMA30" s="209"/>
      <c r="WMB30" s="209"/>
      <c r="WMC30" s="209"/>
      <c r="WMD30" s="209"/>
      <c r="WME30" s="209"/>
      <c r="WMF30" s="209"/>
      <c r="WMG30" s="209"/>
      <c r="WMH30" s="209"/>
      <c r="WMI30" s="209"/>
      <c r="WMJ30" s="209"/>
      <c r="WMK30" s="209"/>
      <c r="WML30" s="209"/>
      <c r="WMM30" s="209"/>
      <c r="WMN30" s="209"/>
      <c r="WMO30" s="209"/>
      <c r="WMP30" s="209"/>
      <c r="WMQ30" s="209"/>
      <c r="WMR30" s="209"/>
      <c r="WMS30" s="209"/>
      <c r="WMT30" s="209"/>
      <c r="WMU30" s="209"/>
      <c r="WMV30" s="209"/>
      <c r="WMW30" s="209"/>
      <c r="WMX30" s="209"/>
      <c r="WMY30" s="209"/>
      <c r="WMZ30" s="209"/>
      <c r="WNA30" s="209"/>
      <c r="WNB30" s="209"/>
      <c r="WNC30" s="209"/>
      <c r="WND30" s="209"/>
      <c r="WNE30" s="209"/>
      <c r="WNF30" s="209"/>
      <c r="WNG30" s="209"/>
      <c r="WNH30" s="209"/>
      <c r="WNI30" s="209"/>
      <c r="WNJ30" s="209"/>
      <c r="WNK30" s="209"/>
      <c r="WNL30" s="209"/>
      <c r="WNM30" s="209"/>
      <c r="WNN30" s="209"/>
      <c r="WNO30" s="209"/>
      <c r="WNP30" s="209"/>
      <c r="WNQ30" s="209"/>
      <c r="WNR30" s="209"/>
      <c r="WNS30" s="209"/>
      <c r="WNT30" s="209"/>
      <c r="WNU30" s="209"/>
      <c r="WNV30" s="209"/>
      <c r="WNW30" s="209"/>
      <c r="WNX30" s="209"/>
      <c r="WNY30" s="209"/>
      <c r="WNZ30" s="209"/>
      <c r="WOA30" s="209"/>
      <c r="WOB30" s="209"/>
      <c r="WOC30" s="209"/>
      <c r="WOD30" s="209"/>
      <c r="WOE30" s="209"/>
      <c r="WOF30" s="209"/>
      <c r="WOG30" s="209"/>
      <c r="WOH30" s="209"/>
      <c r="WOI30" s="209"/>
      <c r="WOJ30" s="209"/>
      <c r="WOK30" s="209"/>
      <c r="WOL30" s="209"/>
      <c r="WOM30" s="209"/>
      <c r="WON30" s="209"/>
      <c r="WOO30" s="209"/>
      <c r="WOP30" s="209"/>
      <c r="WOQ30" s="209"/>
      <c r="WOR30" s="209"/>
      <c r="WOS30" s="209"/>
      <c r="WOT30" s="209"/>
      <c r="WOU30" s="209"/>
      <c r="WOV30" s="209"/>
      <c r="WOW30" s="209"/>
      <c r="WOX30" s="209"/>
      <c r="WOY30" s="209"/>
      <c r="WOZ30" s="209"/>
      <c r="WPA30" s="209"/>
      <c r="WPB30" s="209"/>
      <c r="WPC30" s="209"/>
      <c r="WPD30" s="209"/>
      <c r="WPE30" s="209"/>
      <c r="WPF30" s="209"/>
      <c r="WPG30" s="209"/>
      <c r="WPH30" s="209"/>
      <c r="WPI30" s="209"/>
      <c r="WPJ30" s="209"/>
      <c r="WPK30" s="209"/>
      <c r="WPL30" s="209"/>
      <c r="WPM30" s="209"/>
      <c r="WPN30" s="209"/>
      <c r="WPO30" s="209"/>
      <c r="WPP30" s="209"/>
      <c r="WPQ30" s="209"/>
      <c r="WPR30" s="209"/>
      <c r="WPS30" s="209"/>
      <c r="WPT30" s="209"/>
      <c r="WPU30" s="209"/>
      <c r="WPV30" s="209"/>
      <c r="WPW30" s="209"/>
      <c r="WPX30" s="209"/>
      <c r="WPY30" s="209"/>
      <c r="WPZ30" s="209"/>
      <c r="WQA30" s="209"/>
      <c r="WQB30" s="209"/>
      <c r="WQC30" s="209"/>
      <c r="WQD30" s="209"/>
      <c r="WQE30" s="209"/>
      <c r="WQF30" s="209"/>
      <c r="WQG30" s="209"/>
      <c r="WQH30" s="209"/>
      <c r="WQI30" s="209"/>
      <c r="WQJ30" s="209"/>
      <c r="WQK30" s="209"/>
      <c r="WQL30" s="209"/>
      <c r="WQM30" s="209"/>
      <c r="WQN30" s="209"/>
      <c r="WQO30" s="209"/>
      <c r="WQP30" s="209"/>
      <c r="WQQ30" s="209"/>
      <c r="WQR30" s="209"/>
      <c r="WQS30" s="209"/>
      <c r="WQT30" s="209"/>
      <c r="WQU30" s="209"/>
      <c r="WQV30" s="209"/>
      <c r="WQW30" s="209"/>
      <c r="WQX30" s="209"/>
      <c r="WQY30" s="209"/>
      <c r="WQZ30" s="209"/>
      <c r="WRA30" s="209"/>
      <c r="WRB30" s="209"/>
      <c r="WRC30" s="209"/>
      <c r="WRD30" s="209"/>
      <c r="WRE30" s="209"/>
      <c r="WRF30" s="209"/>
      <c r="WRG30" s="209"/>
      <c r="WRH30" s="209"/>
      <c r="WRI30" s="209"/>
      <c r="WRJ30" s="209"/>
      <c r="WRK30" s="209"/>
      <c r="WRL30" s="209"/>
      <c r="WRM30" s="209"/>
      <c r="WRN30" s="209"/>
      <c r="WRO30" s="209"/>
      <c r="WRP30" s="209"/>
      <c r="WRQ30" s="209"/>
      <c r="WRR30" s="209"/>
      <c r="WRS30" s="209"/>
      <c r="WRT30" s="209"/>
      <c r="WRU30" s="209"/>
      <c r="WRV30" s="209"/>
      <c r="WRW30" s="209"/>
      <c r="WRX30" s="209"/>
      <c r="WRY30" s="209"/>
      <c r="WRZ30" s="209"/>
      <c r="WSA30" s="209"/>
      <c r="WSB30" s="209"/>
      <c r="WSC30" s="209"/>
      <c r="WSD30" s="209"/>
      <c r="WSE30" s="209"/>
      <c r="WSF30" s="209"/>
      <c r="WSG30" s="209"/>
      <c r="WSH30" s="209"/>
      <c r="WSI30" s="209"/>
      <c r="WSJ30" s="209"/>
      <c r="WSK30" s="209"/>
      <c r="WSL30" s="209"/>
      <c r="WSM30" s="209"/>
      <c r="WSN30" s="209"/>
      <c r="WSO30" s="209"/>
      <c r="WSP30" s="209"/>
      <c r="WSQ30" s="209"/>
      <c r="WSR30" s="209"/>
      <c r="WSS30" s="209"/>
      <c r="WST30" s="209"/>
      <c r="WSU30" s="209"/>
      <c r="WSV30" s="209"/>
      <c r="WSW30" s="209"/>
      <c r="WSX30" s="209"/>
      <c r="WSY30" s="209"/>
      <c r="WSZ30" s="209"/>
      <c r="WTA30" s="209"/>
      <c r="WTB30" s="209"/>
      <c r="WTC30" s="209"/>
      <c r="WTD30" s="209"/>
      <c r="WTE30" s="209"/>
      <c r="WTF30" s="209"/>
      <c r="WTG30" s="209"/>
      <c r="WTH30" s="209"/>
      <c r="WTI30" s="209"/>
      <c r="WTJ30" s="209"/>
      <c r="WTK30" s="209"/>
      <c r="WTL30" s="209"/>
      <c r="WTM30" s="209"/>
      <c r="WTN30" s="209"/>
      <c r="WTO30" s="209"/>
      <c r="WTP30" s="209"/>
      <c r="WTQ30" s="209"/>
      <c r="WTR30" s="209"/>
      <c r="WTS30" s="209"/>
      <c r="WTT30" s="209"/>
      <c r="WTU30" s="209"/>
      <c r="WTV30" s="209"/>
      <c r="WTW30" s="209"/>
      <c r="WTX30" s="209"/>
      <c r="WTY30" s="209"/>
      <c r="WTZ30" s="209"/>
      <c r="WUA30" s="209"/>
      <c r="WUB30" s="209"/>
      <c r="WUC30" s="209"/>
      <c r="WUD30" s="209"/>
      <c r="WUE30" s="209"/>
      <c r="WUF30" s="209"/>
      <c r="WUG30" s="209"/>
      <c r="WUH30" s="209"/>
      <c r="WUI30" s="209"/>
      <c r="WUJ30" s="209"/>
      <c r="WUK30" s="209"/>
      <c r="WUL30" s="209"/>
      <c r="WUM30" s="209"/>
      <c r="WUN30" s="209"/>
      <c r="WUO30" s="209"/>
      <c r="WUP30" s="209"/>
      <c r="WUQ30" s="209"/>
      <c r="WUR30" s="209"/>
      <c r="WUS30" s="209"/>
      <c r="WUT30" s="209"/>
      <c r="WUU30" s="209"/>
      <c r="WUV30" s="209"/>
      <c r="WUW30" s="209"/>
      <c r="WUX30" s="209"/>
      <c r="WUY30" s="209"/>
      <c r="WUZ30" s="209"/>
      <c r="WVA30" s="209"/>
      <c r="WVB30" s="209"/>
      <c r="WVC30" s="209"/>
      <c r="WVD30" s="209"/>
      <c r="WVE30" s="209"/>
      <c r="WVF30" s="209"/>
      <c r="WVG30" s="209"/>
      <c r="WVH30" s="209"/>
      <c r="WVI30" s="209"/>
      <c r="WVJ30" s="209"/>
      <c r="WVK30" s="209"/>
      <c r="WVL30" s="209"/>
      <c r="WVM30" s="209"/>
      <c r="WVN30" s="209"/>
      <c r="WVO30" s="209"/>
      <c r="WVP30" s="209"/>
      <c r="WVQ30" s="209"/>
      <c r="WVR30" s="209"/>
      <c r="WVS30" s="209"/>
      <c r="WVT30" s="209"/>
      <c r="WVU30" s="209"/>
      <c r="WVV30" s="209"/>
      <c r="WVW30" s="209"/>
      <c r="WVX30" s="209"/>
      <c r="WVY30" s="209"/>
      <c r="WVZ30" s="209"/>
      <c r="WWA30" s="209"/>
      <c r="WWB30" s="209"/>
      <c r="WWC30" s="209"/>
      <c r="WWD30" s="209"/>
      <c r="WWE30" s="209"/>
      <c r="WWF30" s="209"/>
      <c r="WWG30" s="209"/>
      <c r="WWH30" s="209"/>
      <c r="WWI30" s="209"/>
      <c r="WWJ30" s="209"/>
      <c r="WWK30" s="209"/>
      <c r="WWL30" s="209"/>
      <c r="WWM30" s="209"/>
      <c r="WWN30" s="209"/>
      <c r="WWO30" s="209"/>
      <c r="WWP30" s="209"/>
      <c r="WWQ30" s="209"/>
      <c r="WWR30" s="209"/>
      <c r="WWS30" s="209"/>
      <c r="WWT30" s="209"/>
      <c r="WWU30" s="209"/>
      <c r="WWV30" s="209"/>
      <c r="WWW30" s="209"/>
      <c r="WWX30" s="209"/>
      <c r="WWY30" s="209"/>
      <c r="WWZ30" s="209"/>
      <c r="WXA30" s="209"/>
      <c r="WXB30" s="209"/>
      <c r="WXC30" s="209"/>
      <c r="WXD30" s="209"/>
      <c r="WXE30" s="209"/>
      <c r="WXF30" s="209"/>
      <c r="WXG30" s="209"/>
      <c r="WXH30" s="209"/>
      <c r="WXI30" s="209"/>
      <c r="WXJ30" s="209"/>
      <c r="WXK30" s="209"/>
      <c r="WXL30" s="209"/>
      <c r="WXM30" s="209"/>
      <c r="WXN30" s="209"/>
      <c r="WXO30" s="209"/>
      <c r="WXP30" s="209"/>
      <c r="WXQ30" s="209"/>
      <c r="WXR30" s="209"/>
      <c r="WXS30" s="209"/>
      <c r="WXT30" s="209"/>
      <c r="WXU30" s="209"/>
      <c r="WXV30" s="209"/>
      <c r="WXW30" s="209"/>
      <c r="WXX30" s="209"/>
      <c r="WXY30" s="209"/>
      <c r="WXZ30" s="209"/>
      <c r="WYA30" s="209"/>
      <c r="WYB30" s="209"/>
      <c r="WYC30" s="209"/>
      <c r="WYD30" s="209"/>
      <c r="WYE30" s="209"/>
      <c r="WYF30" s="209"/>
      <c r="WYG30" s="209"/>
      <c r="WYH30" s="209"/>
      <c r="WYI30" s="209"/>
      <c r="WYJ30" s="209"/>
      <c r="WYK30" s="209"/>
      <c r="WYL30" s="209"/>
      <c r="WYM30" s="209"/>
      <c r="WYN30" s="209"/>
      <c r="WYO30" s="209"/>
      <c r="WYP30" s="209"/>
      <c r="WYQ30" s="209"/>
      <c r="WYR30" s="209"/>
      <c r="WYS30" s="209"/>
      <c r="WYT30" s="209"/>
      <c r="WYU30" s="209"/>
      <c r="WYV30" s="209"/>
      <c r="WYW30" s="209"/>
      <c r="WYX30" s="209"/>
      <c r="WYY30" s="209"/>
      <c r="WYZ30" s="209"/>
      <c r="WZA30" s="209"/>
      <c r="WZB30" s="209"/>
      <c r="WZC30" s="209"/>
      <c r="WZD30" s="209"/>
      <c r="WZE30" s="209"/>
      <c r="WZF30" s="209"/>
      <c r="WZG30" s="209"/>
      <c r="WZH30" s="209"/>
      <c r="WZI30" s="209"/>
      <c r="WZJ30" s="209"/>
      <c r="WZK30" s="209"/>
      <c r="WZL30" s="209"/>
      <c r="WZM30" s="209"/>
      <c r="WZN30" s="209"/>
      <c r="WZO30" s="209"/>
      <c r="WZP30" s="209"/>
      <c r="WZQ30" s="209"/>
      <c r="WZR30" s="209"/>
      <c r="WZS30" s="209"/>
      <c r="WZT30" s="209"/>
      <c r="WZU30" s="209"/>
      <c r="WZV30" s="209"/>
      <c r="WZW30" s="209"/>
      <c r="WZX30" s="209"/>
      <c r="WZY30" s="209"/>
      <c r="WZZ30" s="209"/>
      <c r="XAA30" s="209"/>
      <c r="XAB30" s="209"/>
      <c r="XAC30" s="209"/>
      <c r="XAD30" s="209"/>
      <c r="XAE30" s="209"/>
      <c r="XAF30" s="209"/>
      <c r="XAG30" s="209"/>
      <c r="XAH30" s="209"/>
      <c r="XAI30" s="209"/>
      <c r="XAJ30" s="209"/>
      <c r="XAK30" s="209"/>
      <c r="XAL30" s="209"/>
      <c r="XAM30" s="209"/>
      <c r="XAN30" s="209"/>
      <c r="XAO30" s="209"/>
      <c r="XAP30" s="209"/>
      <c r="XAQ30" s="209"/>
      <c r="XAR30" s="209"/>
      <c r="XAS30" s="209"/>
      <c r="XAT30" s="209"/>
      <c r="XAU30" s="209"/>
      <c r="XAV30" s="209"/>
      <c r="XAW30" s="209"/>
      <c r="XAX30" s="209"/>
      <c r="XAY30" s="209"/>
      <c r="XAZ30" s="209"/>
      <c r="XBA30" s="209"/>
      <c r="XBB30" s="209"/>
      <c r="XBC30" s="209"/>
      <c r="XBD30" s="209"/>
      <c r="XBE30" s="209"/>
      <c r="XBF30" s="209"/>
      <c r="XBG30" s="209"/>
      <c r="XBH30" s="209"/>
      <c r="XBI30" s="209"/>
      <c r="XBJ30" s="209"/>
      <c r="XBK30" s="209"/>
      <c r="XBL30" s="209"/>
      <c r="XBM30" s="209"/>
      <c r="XBN30" s="209"/>
      <c r="XBO30" s="209"/>
      <c r="XBP30" s="209"/>
      <c r="XBQ30" s="209"/>
      <c r="XBR30" s="209"/>
      <c r="XBS30" s="209"/>
      <c r="XBT30" s="209"/>
      <c r="XBU30" s="209"/>
      <c r="XBV30" s="209"/>
      <c r="XBW30" s="209"/>
      <c r="XBX30" s="209"/>
      <c r="XBY30" s="209"/>
      <c r="XBZ30" s="209"/>
      <c r="XCA30" s="209"/>
      <c r="XCB30" s="209"/>
      <c r="XCC30" s="209"/>
      <c r="XCD30" s="209"/>
      <c r="XCE30" s="209"/>
      <c r="XCF30" s="209"/>
      <c r="XCG30" s="209"/>
      <c r="XCH30" s="209"/>
      <c r="XCI30" s="209"/>
      <c r="XCJ30" s="209"/>
      <c r="XCK30" s="209"/>
      <c r="XCL30" s="209"/>
      <c r="XCM30" s="209"/>
      <c r="XCN30" s="209"/>
      <c r="XCO30" s="209"/>
      <c r="XCP30" s="209"/>
      <c r="XCQ30" s="209"/>
      <c r="XCR30" s="209"/>
      <c r="XCS30" s="209"/>
      <c r="XCT30" s="209"/>
      <c r="XCU30" s="209"/>
      <c r="XCV30" s="209"/>
      <c r="XCW30" s="209"/>
      <c r="XCX30" s="209"/>
      <c r="XCY30" s="209"/>
      <c r="XCZ30" s="209"/>
      <c r="XDA30" s="209"/>
      <c r="XDB30" s="209"/>
      <c r="XDC30" s="209"/>
      <c r="XDD30" s="209"/>
      <c r="XDE30" s="209"/>
      <c r="XDF30" s="209"/>
      <c r="XDG30" s="209"/>
      <c r="XDH30" s="209"/>
      <c r="XDI30" s="209"/>
      <c r="XDJ30" s="209"/>
      <c r="XDK30" s="209"/>
      <c r="XDL30" s="209"/>
      <c r="XDM30" s="209"/>
      <c r="XDN30" s="209"/>
      <c r="XDO30" s="209"/>
      <c r="XDP30" s="209"/>
      <c r="XDQ30" s="209"/>
      <c r="XDR30" s="209"/>
      <c r="XDS30" s="209"/>
      <c r="XDT30" s="209"/>
      <c r="XDU30" s="209"/>
      <c r="XDV30" s="209"/>
      <c r="XDW30" s="209"/>
      <c r="XDX30" s="209"/>
      <c r="XDY30" s="209"/>
      <c r="XDZ30" s="209"/>
      <c r="XEA30" s="209"/>
      <c r="XEB30" s="209"/>
      <c r="XEC30" s="209"/>
      <c r="XED30" s="209"/>
      <c r="XEE30" s="209"/>
      <c r="XEF30" s="209"/>
      <c r="XEG30" s="209"/>
      <c r="XEH30" s="209"/>
      <c r="XEI30" s="209"/>
      <c r="XEJ30" s="209"/>
      <c r="XEK30" s="209"/>
      <c r="XEL30" s="209"/>
      <c r="XEM30" s="209"/>
      <c r="XEN30" s="209"/>
      <c r="XEO30" s="209"/>
      <c r="XEP30" s="209"/>
      <c r="XEQ30" s="209"/>
      <c r="XER30" s="209"/>
      <c r="XES30" s="209"/>
      <c r="XET30" s="209"/>
      <c r="XEU30" s="209"/>
      <c r="XEV30" s="209"/>
      <c r="XEW30" s="209"/>
      <c r="XEX30" s="209"/>
      <c r="XEY30" s="209"/>
      <c r="XEZ30" s="209"/>
      <c r="XFA30" s="209"/>
      <c r="XFB30" s="209"/>
      <c r="XFC30" s="209"/>
      <c r="XFD30" s="209"/>
    </row>
    <row r="31" spans="1:16384" x14ac:dyDescent="0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</row>
    <row r="32" spans="1:16384" x14ac:dyDescent="0.2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</row>
    <row r="33" spans="1:38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</row>
    <row r="34" spans="1:38" x14ac:dyDescent="0.2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</row>
    <row r="35" spans="1:38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</row>
    <row r="36" spans="1:38" x14ac:dyDescent="0.2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</row>
    <row r="37" spans="1:38" x14ac:dyDescent="0.2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</row>
    <row r="38" spans="1:38" x14ac:dyDescent="0.2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</row>
    <row r="39" spans="1:38" x14ac:dyDescent="0.2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</row>
    <row r="40" spans="1:38" x14ac:dyDescent="0.2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</row>
    <row r="41" spans="1:38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</row>
    <row r="42" spans="1:38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</row>
    <row r="43" spans="1:38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</row>
    <row r="44" spans="1:38" x14ac:dyDescent="0.2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</row>
    <row r="45" spans="1:38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1:38" x14ac:dyDescent="0.2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</row>
    <row r="47" spans="1:38" x14ac:dyDescent="0.2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</row>
    <row r="48" spans="1:38" x14ac:dyDescent="0.2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</row>
    <row r="49" spans="1:38" x14ac:dyDescent="0.25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</row>
    <row r="50" spans="1:38" x14ac:dyDescent="0.2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</row>
  </sheetData>
  <sortState ref="D5:N5">
    <sortCondition descending="1" ref="J5"/>
  </sortState>
  <mergeCells count="6">
    <mergeCell ref="C18:C23"/>
    <mergeCell ref="C25:C29"/>
    <mergeCell ref="C4:C8"/>
    <mergeCell ref="C10:C14"/>
    <mergeCell ref="B2:P2"/>
    <mergeCell ref="B16:P1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="85" zoomScaleNormal="85" workbookViewId="0"/>
  </sheetViews>
  <sheetFormatPr defaultColWidth="9.140625" defaultRowHeight="15" x14ac:dyDescent="0.25"/>
  <cols>
    <col min="1" max="1" width="1.7109375" style="324" customWidth="1"/>
    <col min="2" max="2" width="26.7109375" style="324" customWidth="1"/>
    <col min="3" max="3" width="11.7109375" style="324" customWidth="1"/>
    <col min="4" max="4" width="12.85546875" style="324" bestFit="1" customWidth="1"/>
    <col min="5" max="5" width="19.42578125" style="324" bestFit="1" customWidth="1"/>
    <col min="6" max="6" width="10.85546875" style="324" customWidth="1"/>
    <col min="7" max="7" width="4.85546875" style="324" hidden="1" customWidth="1"/>
    <col min="8" max="8" width="14.5703125" style="324" bestFit="1" customWidth="1"/>
    <col min="9" max="10" width="12.5703125" style="324" customWidth="1"/>
    <col min="11" max="11" width="2.7109375" style="324" customWidth="1"/>
    <col min="12" max="24" width="9.140625" style="324"/>
    <col min="25" max="25" width="8.85546875" style="324" bestFit="1" customWidth="1"/>
    <col min="26" max="27" width="8.7109375" style="324" bestFit="1" customWidth="1"/>
    <col min="28" max="28" width="7.42578125" style="324" bestFit="1" customWidth="1"/>
    <col min="29" max="29" width="9.140625" style="324"/>
    <col min="30" max="30" width="6.42578125" style="324" bestFit="1" customWidth="1"/>
    <col min="31" max="31" width="5.140625" style="324" bestFit="1" customWidth="1"/>
    <col min="32" max="16384" width="9.140625" style="324"/>
  </cols>
  <sheetData>
    <row r="1" spans="2:5" ht="15.75" thickBot="1" x14ac:dyDescent="0.3">
      <c r="B1" s="325"/>
      <c r="C1" s="325"/>
      <c r="D1" s="209"/>
      <c r="E1" s="209"/>
    </row>
    <row r="2" spans="2:5" ht="15.75" thickBot="1" x14ac:dyDescent="0.3">
      <c r="B2" s="399" t="s">
        <v>170</v>
      </c>
      <c r="C2" s="400"/>
      <c r="D2" s="400"/>
      <c r="E2" s="401"/>
    </row>
    <row r="3" spans="2:5" ht="15.75" customHeight="1" x14ac:dyDescent="0.25">
      <c r="B3" s="402" t="s">
        <v>223</v>
      </c>
      <c r="C3" s="403"/>
      <c r="D3" s="403"/>
      <c r="E3" s="404"/>
    </row>
    <row r="4" spans="2:5" ht="15" customHeight="1" x14ac:dyDescent="0.25">
      <c r="B4" s="405"/>
      <c r="C4" s="406"/>
      <c r="D4" s="406"/>
      <c r="E4" s="407"/>
    </row>
    <row r="5" spans="2:5" ht="15" customHeight="1" x14ac:dyDescent="0.25">
      <c r="B5" s="405"/>
      <c r="C5" s="406"/>
      <c r="D5" s="406"/>
      <c r="E5" s="407"/>
    </row>
    <row r="6" spans="2:5" ht="15.75" thickBot="1" x14ac:dyDescent="0.3">
      <c r="B6" s="408"/>
      <c r="C6" s="409"/>
      <c r="D6" s="409"/>
      <c r="E6" s="410"/>
    </row>
    <row r="7" spans="2:5" ht="15.75" thickBot="1" x14ac:dyDescent="0.3"/>
    <row r="8" spans="2:5" x14ac:dyDescent="0.25">
      <c r="B8" s="180" t="s">
        <v>134</v>
      </c>
      <c r="C8" s="181">
        <f>Holdings!D25</f>
        <v>31810.42252</v>
      </c>
    </row>
    <row r="9" spans="2:5" x14ac:dyDescent="0.25">
      <c r="B9" s="164" t="s">
        <v>171</v>
      </c>
      <c r="C9" s="182">
        <f>Holdings!D38</f>
        <v>0.23104626150058441</v>
      </c>
    </row>
    <row r="10" spans="2:5" ht="15.75" thickBot="1" x14ac:dyDescent="0.3">
      <c r="B10" s="17" t="s">
        <v>172</v>
      </c>
      <c r="C10" s="183">
        <f>Holdings!D39</f>
        <v>7349.6791999999996</v>
      </c>
    </row>
    <row r="11" spans="2:5" ht="15.75" thickBot="1" x14ac:dyDescent="0.3"/>
    <row r="12" spans="2:5" x14ac:dyDescent="0.25">
      <c r="B12" s="180"/>
      <c r="C12" s="312" t="s">
        <v>173</v>
      </c>
      <c r="D12" s="312" t="s">
        <v>174</v>
      </c>
      <c r="E12" s="315" t="s">
        <v>260</v>
      </c>
    </row>
    <row r="13" spans="2:5" x14ac:dyDescent="0.25">
      <c r="B13" s="313" t="s">
        <v>175</v>
      </c>
      <c r="C13" s="320" t="s">
        <v>190</v>
      </c>
      <c r="D13" s="310" t="str">
        <f>'-Lists-'!H47</f>
        <v>A-</v>
      </c>
      <c r="E13" s="319" t="s">
        <v>261</v>
      </c>
    </row>
    <row r="14" spans="2:5" x14ac:dyDescent="0.25">
      <c r="B14" s="164" t="s">
        <v>178</v>
      </c>
      <c r="C14" s="321">
        <v>6.11</v>
      </c>
      <c r="D14" s="311">
        <f>SUMPRODUCT(E19:E25,I19:I25)</f>
        <v>5.518875619904609</v>
      </c>
      <c r="E14" s="316">
        <f>D14-C14</f>
        <v>-0.59112438009539137</v>
      </c>
    </row>
    <row r="15" spans="2:5" x14ac:dyDescent="0.25">
      <c r="B15" s="164" t="s">
        <v>179</v>
      </c>
      <c r="C15" s="322">
        <v>2.35E-2</v>
      </c>
      <c r="D15" s="293">
        <f>SUMPRODUCT(E19:E25,H19:H25)</f>
        <v>3.4634849710175108E-2</v>
      </c>
      <c r="E15" s="317">
        <f t="shared" ref="E15:E16" si="0">D15-C15</f>
        <v>1.1134849710175108E-2</v>
      </c>
    </row>
    <row r="16" spans="2:5" ht="15.75" thickBot="1" x14ac:dyDescent="0.3">
      <c r="B16" s="17" t="s">
        <v>228</v>
      </c>
      <c r="C16" s="323">
        <v>2.7</v>
      </c>
      <c r="D16" s="314">
        <f>SUMPRODUCT(E19:E25,J19:J25)</f>
        <v>3.8809518720218432</v>
      </c>
      <c r="E16" s="318">
        <f t="shared" si="0"/>
        <v>1.180951872021843</v>
      </c>
    </row>
    <row r="17" spans="2:10" ht="15.75" thickBot="1" x14ac:dyDescent="0.3"/>
    <row r="18" spans="2:10" x14ac:dyDescent="0.25">
      <c r="B18" s="299" t="s">
        <v>180</v>
      </c>
      <c r="C18" s="300" t="s">
        <v>11</v>
      </c>
      <c r="D18" s="300" t="s">
        <v>181</v>
      </c>
      <c r="E18" s="300" t="s">
        <v>22</v>
      </c>
      <c r="F18" s="300" t="s">
        <v>182</v>
      </c>
      <c r="G18" s="301" t="s">
        <v>224</v>
      </c>
      <c r="H18" s="300" t="s">
        <v>262</v>
      </c>
      <c r="I18" s="300" t="s">
        <v>183</v>
      </c>
      <c r="J18" s="302" t="s">
        <v>227</v>
      </c>
    </row>
    <row r="19" spans="2:10" x14ac:dyDescent="0.25">
      <c r="B19" s="303" t="s">
        <v>129</v>
      </c>
      <c r="C19" s="294"/>
      <c r="D19" s="294"/>
      <c r="E19" s="19"/>
      <c r="F19" s="294"/>
      <c r="G19" s="19"/>
      <c r="H19" s="294"/>
      <c r="I19" s="294"/>
      <c r="J19" s="64"/>
    </row>
    <row r="20" spans="2:10" x14ac:dyDescent="0.25">
      <c r="B20" s="303" t="str">
        <f>Holdings!O37</f>
        <v>International</v>
      </c>
      <c r="C20" s="294" t="str">
        <f>Holdings!G37</f>
        <v>EMB</v>
      </c>
      <c r="D20" s="298">
        <f>Holdings!K37</f>
        <v>1974.1536000000001</v>
      </c>
      <c r="E20" s="295">
        <f>Holdings!M37</f>
        <v>0.26860405009241767</v>
      </c>
      <c r="F20" s="294" t="str">
        <f>Holdings!Q37</f>
        <v>BB</v>
      </c>
      <c r="G20" s="19">
        <f>VLOOKUP(F20,'-Lists-'!$G$4:$H$24,2,0)</f>
        <v>6.5</v>
      </c>
      <c r="H20" s="296">
        <f>Holdings!P37</f>
        <v>4.6300000000000001E-2</v>
      </c>
      <c r="I20" s="297">
        <f>Holdings!R37</f>
        <v>7.37</v>
      </c>
      <c r="J20" s="64">
        <f>Holdings!S37</f>
        <v>5.36</v>
      </c>
    </row>
    <row r="21" spans="2:10" x14ac:dyDescent="0.25">
      <c r="B21" s="303" t="str">
        <f>Holdings!O38</f>
        <v>High Yield Corp</v>
      </c>
      <c r="C21" s="294" t="str">
        <f>Holdings!G38</f>
        <v>HYG</v>
      </c>
      <c r="D21" s="298">
        <f>Holdings!K38</f>
        <v>1236.2409</v>
      </c>
      <c r="E21" s="295">
        <f>Holdings!M38</f>
        <v>0.16820338226463</v>
      </c>
      <c r="F21" s="294" t="str">
        <f>Holdings!Q38</f>
        <v>B</v>
      </c>
      <c r="G21" s="19">
        <f>VLOOKUP(F21,'-Lists-'!$G$4:$H$24,2,0)</f>
        <v>8</v>
      </c>
      <c r="H21" s="296">
        <f>Holdings!P38</f>
        <v>5.1200000000000002E-2</v>
      </c>
      <c r="I21" s="297">
        <v>4.49</v>
      </c>
      <c r="J21" s="64">
        <f>Holdings!S38</f>
        <v>5.41</v>
      </c>
    </row>
    <row r="22" spans="2:10" x14ac:dyDescent="0.25">
      <c r="B22" s="303" t="str">
        <f>Holdings!O39</f>
        <v>Inv. Grade Corp.</v>
      </c>
      <c r="C22" s="294" t="str">
        <f>Holdings!G39</f>
        <v>VCIT</v>
      </c>
      <c r="D22" s="298">
        <f>Holdings!K39</f>
        <v>1071.3455999999999</v>
      </c>
      <c r="E22" s="295">
        <f>Holdings!M39</f>
        <v>0.14576766833578259</v>
      </c>
      <c r="F22" s="294" t="str">
        <f>Holdings!Q39</f>
        <v>BBB</v>
      </c>
      <c r="G22" s="19">
        <f>VLOOKUP(F22,'-Lists-'!$G$4:$H$24,2,0)</f>
        <v>5</v>
      </c>
      <c r="H22" s="296">
        <f>Holdings!P39</f>
        <v>3.2599999999999997E-2</v>
      </c>
      <c r="I22" s="297">
        <v>6.4</v>
      </c>
      <c r="J22" s="64">
        <f>Holdings!S39</f>
        <v>3.61</v>
      </c>
    </row>
    <row r="23" spans="2:10" x14ac:dyDescent="0.25">
      <c r="B23" s="303" t="str">
        <f>Holdings!O40</f>
        <v>Securitized</v>
      </c>
      <c r="C23" s="294" t="str">
        <f>Holdings!G40</f>
        <v>CMBS</v>
      </c>
      <c r="D23" s="298">
        <f>Holdings!K40</f>
        <v>1025.7368000000001</v>
      </c>
      <c r="E23" s="295">
        <f>Holdings!M40</f>
        <v>0.13956211857518899</v>
      </c>
      <c r="F23" s="294" t="str">
        <f>Holdings!Q40</f>
        <v>AAA</v>
      </c>
      <c r="G23" s="19">
        <f>VLOOKUP(F23,'-Lists-'!$G$4:$H$24,2,0)</f>
        <v>1</v>
      </c>
      <c r="H23" s="296">
        <f>Holdings!P40</f>
        <v>2.53E-2</v>
      </c>
      <c r="I23" s="297">
        <v>5.28</v>
      </c>
      <c r="J23" s="64">
        <f>Holdings!S40</f>
        <v>2.78</v>
      </c>
    </row>
    <row r="24" spans="2:10" x14ac:dyDescent="0.25">
      <c r="B24" s="303" t="str">
        <f>Holdings!O41</f>
        <v>TIPS</v>
      </c>
      <c r="C24" s="294" t="str">
        <f>Holdings!G41</f>
        <v>TDTT</v>
      </c>
      <c r="D24" s="298">
        <f>Holdings!K41</f>
        <v>1565.2552000000001</v>
      </c>
      <c r="E24" s="295">
        <f>Holdings!M41</f>
        <v>0.21296918646462831</v>
      </c>
      <c r="F24" s="294" t="str">
        <f>Holdings!Q41</f>
        <v>AAA</v>
      </c>
      <c r="G24" s="19">
        <f>VLOOKUP(F24,'-Lists-'!$G$4:$H$24,2,0)</f>
        <v>1</v>
      </c>
      <c r="H24" s="296">
        <f>Holdings!P41</f>
        <v>1.89E-2</v>
      </c>
      <c r="I24" s="297">
        <v>2.91</v>
      </c>
      <c r="J24" s="64">
        <f>Holdings!S41</f>
        <v>1.45</v>
      </c>
    </row>
    <row r="25" spans="2:10" x14ac:dyDescent="0.25">
      <c r="B25" s="303" t="str">
        <f>Holdings!O42</f>
        <v>Treasuries</v>
      </c>
      <c r="C25" s="294" t="str">
        <f>Holdings!G42</f>
        <v>IEF</v>
      </c>
      <c r="D25" s="298">
        <f>Holdings!K42</f>
        <v>476.94709999999998</v>
      </c>
      <c r="E25" s="295">
        <f>Holdings!M42</f>
        <v>6.4893594267352514E-2</v>
      </c>
      <c r="F25" s="294" t="str">
        <f>Holdings!Q42</f>
        <v>AAA</v>
      </c>
      <c r="G25" s="19">
        <f>VLOOKUP(F25,'-Lists-'!$G$4:$H$24,2,0)</f>
        <v>1</v>
      </c>
      <c r="H25" s="296">
        <f>Holdings!P42</f>
        <v>1.9699999999999999E-2</v>
      </c>
      <c r="I25" s="297">
        <v>7.62</v>
      </c>
      <c r="J25" s="64">
        <f>Holdings!S42</f>
        <v>4.75</v>
      </c>
    </row>
    <row r="26" spans="2:10" ht="15.75" thickBot="1" x14ac:dyDescent="0.3">
      <c r="B26" s="304"/>
      <c r="C26" s="305" t="s">
        <v>78</v>
      </c>
      <c r="D26" s="306">
        <f>SUM(D19:D25)</f>
        <v>7349.6791999999996</v>
      </c>
      <c r="E26" s="307"/>
      <c r="F26" s="308"/>
      <c r="G26" s="308"/>
      <c r="H26" s="308"/>
      <c r="I26" s="308"/>
      <c r="J26" s="309"/>
    </row>
  </sheetData>
  <mergeCells count="2">
    <mergeCell ref="B2:E2"/>
    <mergeCell ref="B3:E6"/>
  </mergeCells>
  <conditionalFormatting sqref="E20:E2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{64E98575-F71E-4FCA-9BA1-D93B41DB8DE5}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E98575-F71E-4FCA-9BA1-D93B41DB8D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E20:E25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7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outlineLevelRow="1" x14ac:dyDescent="0.25"/>
  <cols>
    <col min="1" max="1" width="2.7109375" customWidth="1"/>
    <col min="2" max="2" width="16" bestFit="1" customWidth="1"/>
    <col min="3" max="3" width="14.5703125" customWidth="1"/>
    <col min="4" max="40" width="12.7109375" customWidth="1"/>
  </cols>
  <sheetData>
    <row r="1" spans="1:40" ht="15" customHeight="1" x14ac:dyDescent="0.25">
      <c r="A1" s="411" t="s">
        <v>126</v>
      </c>
      <c r="B1" s="412"/>
      <c r="C1" s="413"/>
    </row>
    <row r="2" spans="1:40" ht="15" customHeight="1" x14ac:dyDescent="0.25">
      <c r="A2" s="414"/>
      <c r="B2" s="415"/>
      <c r="C2" s="416"/>
    </row>
    <row r="3" spans="1:40" x14ac:dyDescent="0.25">
      <c r="A3" s="414"/>
      <c r="B3" s="415"/>
      <c r="C3" s="416"/>
      <c r="D3" s="60" t="s">
        <v>122</v>
      </c>
      <c r="E3" s="60" t="s">
        <v>118</v>
      </c>
      <c r="F3" s="60" t="s">
        <v>119</v>
      </c>
      <c r="G3" s="60" t="s">
        <v>120</v>
      </c>
      <c r="H3" s="60" t="s">
        <v>121</v>
      </c>
      <c r="I3" s="60" t="s">
        <v>122</v>
      </c>
      <c r="J3" s="60" t="s">
        <v>118</v>
      </c>
      <c r="K3" s="60" t="s">
        <v>119</v>
      </c>
      <c r="L3" s="60" t="s">
        <v>120</v>
      </c>
      <c r="M3" s="60" t="s">
        <v>122</v>
      </c>
      <c r="N3" s="60" t="s">
        <v>118</v>
      </c>
      <c r="O3" s="60" t="s">
        <v>119</v>
      </c>
      <c r="P3" s="60" t="s">
        <v>120</v>
      </c>
      <c r="Q3" s="60" t="s">
        <v>121</v>
      </c>
      <c r="R3" s="60" t="s">
        <v>122</v>
      </c>
      <c r="S3" s="60" t="s">
        <v>118</v>
      </c>
      <c r="T3" s="60" t="s">
        <v>119</v>
      </c>
      <c r="U3" s="60" t="s">
        <v>120</v>
      </c>
      <c r="V3" s="60" t="s">
        <v>121</v>
      </c>
      <c r="W3" s="60" t="s">
        <v>122</v>
      </c>
      <c r="X3" s="60" t="s">
        <v>118</v>
      </c>
      <c r="Y3" s="60" t="s">
        <v>119</v>
      </c>
      <c r="Z3" s="60" t="s">
        <v>120</v>
      </c>
      <c r="AA3" s="60" t="s">
        <v>121</v>
      </c>
      <c r="AB3" s="60" t="s">
        <v>122</v>
      </c>
      <c r="AC3" s="60" t="s">
        <v>118</v>
      </c>
      <c r="AD3" s="60" t="s">
        <v>119</v>
      </c>
      <c r="AE3" s="60" t="s">
        <v>120</v>
      </c>
      <c r="AF3" s="60" t="s">
        <v>121</v>
      </c>
      <c r="AG3" s="60" t="s">
        <v>122</v>
      </c>
      <c r="AH3" s="60" t="s">
        <v>118</v>
      </c>
      <c r="AI3" s="60" t="s">
        <v>119</v>
      </c>
      <c r="AJ3" s="60" t="s">
        <v>120</v>
      </c>
      <c r="AK3" s="60" t="s">
        <v>122</v>
      </c>
      <c r="AL3" s="60" t="s">
        <v>118</v>
      </c>
      <c r="AM3" s="60" t="s">
        <v>119</v>
      </c>
      <c r="AN3" s="60" t="s">
        <v>120</v>
      </c>
    </row>
    <row r="4" spans="1:40" ht="15.75" thickBot="1" x14ac:dyDescent="0.3">
      <c r="A4" s="417"/>
      <c r="B4" s="418"/>
      <c r="C4" s="419"/>
      <c r="D4" s="120">
        <v>43102</v>
      </c>
      <c r="E4" s="120">
        <v>43103</v>
      </c>
      <c r="F4" s="120">
        <v>43104</v>
      </c>
      <c r="G4" s="120">
        <v>43105</v>
      </c>
      <c r="H4" s="120">
        <v>43108</v>
      </c>
      <c r="I4" s="120">
        <v>43109</v>
      </c>
      <c r="J4" s="120">
        <v>43110</v>
      </c>
      <c r="K4" s="120">
        <v>43111</v>
      </c>
      <c r="L4" s="120">
        <v>43112</v>
      </c>
      <c r="M4" s="120">
        <v>43116</v>
      </c>
      <c r="N4" s="120">
        <v>43117</v>
      </c>
      <c r="O4" s="120">
        <v>43118</v>
      </c>
      <c r="P4" s="120">
        <v>43119</v>
      </c>
      <c r="Q4" s="120">
        <v>43122</v>
      </c>
      <c r="R4" s="120">
        <v>43123</v>
      </c>
      <c r="S4" s="120">
        <v>43124</v>
      </c>
      <c r="T4" s="120">
        <v>43125</v>
      </c>
      <c r="U4" s="120">
        <v>43126</v>
      </c>
      <c r="V4" s="120">
        <v>43129</v>
      </c>
      <c r="W4" s="120">
        <v>43130</v>
      </c>
      <c r="X4" s="120">
        <v>43131</v>
      </c>
      <c r="Y4" s="120">
        <v>43132</v>
      </c>
      <c r="Z4" s="120">
        <v>43133</v>
      </c>
      <c r="AA4" s="120">
        <v>43136</v>
      </c>
      <c r="AB4" s="120">
        <v>43137</v>
      </c>
      <c r="AC4" s="120">
        <v>43138</v>
      </c>
      <c r="AD4" s="120">
        <v>43139</v>
      </c>
      <c r="AE4" s="120">
        <v>43140</v>
      </c>
      <c r="AF4" s="120">
        <v>43143</v>
      </c>
      <c r="AG4" s="120">
        <v>43144</v>
      </c>
      <c r="AH4" s="120">
        <v>43145</v>
      </c>
      <c r="AI4" s="120">
        <v>43146</v>
      </c>
      <c r="AJ4" s="120">
        <v>43147</v>
      </c>
      <c r="AK4" s="120">
        <v>43151</v>
      </c>
      <c r="AL4" s="120">
        <v>43152</v>
      </c>
      <c r="AM4" s="120">
        <v>43153</v>
      </c>
      <c r="AN4" s="120">
        <v>43154</v>
      </c>
    </row>
    <row r="5" spans="1:40" ht="15.75" thickBot="1" x14ac:dyDescent="0.3">
      <c r="A5" s="89"/>
      <c r="B5" s="422" t="s">
        <v>0</v>
      </c>
      <c r="C5" s="42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ht="15" customHeight="1" outlineLevel="1" x14ac:dyDescent="0.25">
      <c r="A6" s="90"/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5" customHeight="1" outlineLevel="1" x14ac:dyDescent="0.25">
      <c r="A7" s="91"/>
      <c r="B7" s="420" t="s">
        <v>129</v>
      </c>
      <c r="C7" s="4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 customHeight="1" outlineLevel="1" x14ac:dyDescent="0.25">
      <c r="A8" s="91"/>
      <c r="B8" s="62" t="s">
        <v>125</v>
      </c>
      <c r="C8" s="63" t="s">
        <v>123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5" customHeight="1" outlineLevel="1" x14ac:dyDescent="0.25">
      <c r="A9" s="91"/>
      <c r="B9" s="67" t="e">
        <f>_xlfn.STDEV.S(D8:XFD8)</f>
        <v>#DIV/0!</v>
      </c>
      <c r="C9" s="63" t="s">
        <v>127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 customHeight="1" outlineLevel="1" x14ac:dyDescent="0.25">
      <c r="A10" s="91"/>
      <c r="B10" s="4" t="s">
        <v>243</v>
      </c>
      <c r="C10" s="64" t="s">
        <v>124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5" customHeight="1" outlineLevel="1" x14ac:dyDescent="0.25">
      <c r="A11" s="91"/>
      <c r="B11" s="4"/>
      <c r="C11" s="64" t="s">
        <v>139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5" customHeight="1" outlineLevel="1" x14ac:dyDescent="0.25">
      <c r="A12" s="91"/>
      <c r="B12" s="249"/>
      <c r="C12" s="25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ht="15" customHeight="1" outlineLevel="1" x14ac:dyDescent="0.25">
      <c r="A13" s="91"/>
      <c r="B13" s="420" t="s">
        <v>232</v>
      </c>
      <c r="C13" s="421"/>
      <c r="D13" s="70">
        <v>61.31</v>
      </c>
      <c r="E13" s="26">
        <v>61.36</v>
      </c>
      <c r="F13" s="26">
        <v>61.75</v>
      </c>
      <c r="G13" s="26">
        <v>61.89</v>
      </c>
      <c r="H13" s="26">
        <v>61.91</v>
      </c>
      <c r="I13" s="160">
        <v>61.85</v>
      </c>
      <c r="J13" s="160">
        <v>62.01</v>
      </c>
      <c r="K13" s="160">
        <v>62.47</v>
      </c>
      <c r="L13" s="160">
        <v>62.81</v>
      </c>
      <c r="M13" s="160">
        <v>59.92</v>
      </c>
      <c r="N13" s="160">
        <v>61.85</v>
      </c>
      <c r="O13" s="160">
        <v>61.83</v>
      </c>
      <c r="P13" s="160">
        <v>62.28</v>
      </c>
      <c r="Q13" s="160">
        <v>63.28</v>
      </c>
      <c r="R13" s="160">
        <v>63.43</v>
      </c>
      <c r="S13" s="160">
        <v>63.76</v>
      </c>
      <c r="T13" s="160">
        <v>63.52</v>
      </c>
      <c r="U13" s="160">
        <v>64.25</v>
      </c>
      <c r="V13" s="160">
        <v>64.430000000000007</v>
      </c>
      <c r="W13" s="160">
        <v>63.96</v>
      </c>
      <c r="X13" s="160">
        <v>62.6</v>
      </c>
      <c r="Y13" s="160">
        <v>62.8</v>
      </c>
      <c r="Z13" s="160">
        <v>63.48</v>
      </c>
      <c r="AA13" s="160">
        <v>60.96</v>
      </c>
      <c r="AB13" s="160">
        <v>60.9</v>
      </c>
      <c r="AC13" s="160">
        <v>62.63</v>
      </c>
      <c r="AD13" s="160">
        <v>62.69</v>
      </c>
      <c r="AE13" s="160">
        <v>62.7</v>
      </c>
      <c r="AF13" s="26">
        <v>63.16</v>
      </c>
      <c r="AG13" s="26">
        <v>63.87</v>
      </c>
      <c r="AH13" s="26">
        <v>65.349999999999994</v>
      </c>
      <c r="AI13" s="26">
        <v>68.98</v>
      </c>
      <c r="AJ13" s="26">
        <v>68.959999999999994</v>
      </c>
      <c r="AK13" s="26">
        <v>67.349999999999994</v>
      </c>
      <c r="AL13" s="26">
        <v>66.53</v>
      </c>
      <c r="AM13" s="26">
        <v>65.94</v>
      </c>
      <c r="AN13" s="26">
        <v>67.95</v>
      </c>
    </row>
    <row r="14" spans="1:40" ht="15" customHeight="1" outlineLevel="1" x14ac:dyDescent="0.25">
      <c r="A14" s="91"/>
      <c r="B14" s="4" t="s">
        <v>125</v>
      </c>
      <c r="C14" s="63" t="s">
        <v>123</v>
      </c>
      <c r="D14" s="66"/>
      <c r="E14" s="66">
        <f t="shared" ref="E14" si="0">(E13-D13)/D13</f>
        <v>8.1552764638716615E-4</v>
      </c>
      <c r="F14" s="66">
        <f>(F13-E13)/E13</f>
        <v>6.3559322033898396E-3</v>
      </c>
      <c r="G14" s="66">
        <f t="shared" ref="G14" si="1">(G13-F13)/F13</f>
        <v>2.2672064777328029E-3</v>
      </c>
      <c r="H14" s="66">
        <f>(H13-G13)/G13</f>
        <v>3.2315398287277461E-4</v>
      </c>
      <c r="I14" s="66">
        <f t="shared" ref="I14" si="2">(I13-H13)/H13</f>
        <v>-9.6914876433524752E-4</v>
      </c>
      <c r="J14" s="66">
        <f>(J13-I13)/I13</f>
        <v>2.5869037995149002E-3</v>
      </c>
      <c r="K14" s="66">
        <f t="shared" ref="K14" si="3">(K13-J13)/J13</f>
        <v>7.4181583615546016E-3</v>
      </c>
      <c r="L14" s="66">
        <f>(L13-K13)/K13</f>
        <v>5.442612453977964E-3</v>
      </c>
      <c r="M14" s="66">
        <f t="shared" ref="M14" si="4">(M13-L13)/L13</f>
        <v>-4.601178156344532E-2</v>
      </c>
      <c r="N14" s="66">
        <f>(N13-M13)/M13</f>
        <v>3.220961281708945E-2</v>
      </c>
      <c r="O14" s="66">
        <f t="shared" ref="O14" si="5">(O13-N13)/N13</f>
        <v>-3.2336297493941999E-4</v>
      </c>
      <c r="P14" s="66">
        <f>(P13-O13)/O13</f>
        <v>7.2780203784571056E-3</v>
      </c>
      <c r="Q14" s="66">
        <f>(Q13-P13)/P13</f>
        <v>1.6056518946692355E-2</v>
      </c>
      <c r="R14" s="66">
        <f t="shared" ref="R14" si="6">(R13-Q13)/Q13</f>
        <v>2.3704171934260205E-3</v>
      </c>
      <c r="S14" s="66">
        <f>(S13-R13)/R13</f>
        <v>5.2025855273529608E-3</v>
      </c>
      <c r="T14" s="66">
        <f t="shared" ref="T14" si="7">(T13-S13)/S13</f>
        <v>-3.7641154328731945E-3</v>
      </c>
      <c r="U14" s="66">
        <f>(U13-T13)/T13</f>
        <v>1.1492443324936978E-2</v>
      </c>
      <c r="V14" s="66">
        <f>(V13-U13)/U13</f>
        <v>2.801556420233569E-3</v>
      </c>
      <c r="W14" s="66">
        <f t="shared" ref="W14" si="8">(W13-V13)/V13</f>
        <v>-7.2947384758653717E-3</v>
      </c>
      <c r="X14" s="66">
        <f>(X13-W13)/W13</f>
        <v>-2.1263289555972474E-2</v>
      </c>
      <c r="Y14" s="66">
        <f t="shared" ref="Y14" si="9">(Y13-X13)/X13</f>
        <v>3.1948881789136698E-3</v>
      </c>
      <c r="Z14" s="66">
        <f>(Z13-Y13)/Y13</f>
        <v>1.0828025477707002E-2</v>
      </c>
      <c r="AA14" s="66">
        <f>(AA13-Z13)/Z13</f>
        <v>-3.9697542533081227E-2</v>
      </c>
      <c r="AB14" s="66">
        <f t="shared" ref="AB14" si="10">(AB13-AA13)/AA13</f>
        <v>-9.8425196850397429E-4</v>
      </c>
      <c r="AC14" s="66">
        <f>(AC13-AB13)/AB13</f>
        <v>2.8407224958949161E-2</v>
      </c>
      <c r="AD14" s="66">
        <f t="shared" ref="AD14" si="11">(AD13-AC13)/AC13</f>
        <v>9.5800734472289908E-4</v>
      </c>
      <c r="AE14" s="66">
        <f>(AE13-AD13)/AD13</f>
        <v>1.595150741745911E-4</v>
      </c>
      <c r="AF14" s="66">
        <f>(AF13-AE13)/AE13</f>
        <v>7.3365231259967098E-3</v>
      </c>
      <c r="AG14" s="66">
        <f t="shared" ref="AG14" si="12">(AG13-AF13)/AF13</f>
        <v>1.1241291956934784E-2</v>
      </c>
      <c r="AH14" s="66">
        <f>(AH13-AG13)/AG13</f>
        <v>2.3172068263660514E-2</v>
      </c>
      <c r="AI14" s="66">
        <f t="shared" ref="AI14" si="13">(AI13-AH13)/AH13</f>
        <v>5.5547054322876967E-2</v>
      </c>
      <c r="AJ14" s="66">
        <f>(AJ13-AI13)/AI13</f>
        <v>-2.8993911278646318E-4</v>
      </c>
      <c r="AK14" s="66">
        <f t="shared" ref="AK14" si="14">(AK13-AJ13)/AJ13</f>
        <v>-2.3346867749419947E-2</v>
      </c>
      <c r="AL14" s="66">
        <f>(AL13-AK13)/AK13</f>
        <v>-1.2175204157386686E-2</v>
      </c>
      <c r="AM14" s="66">
        <f t="shared" ref="AM14" si="15">(AM13-AL13)/AL13</f>
        <v>-8.8681797685255283E-3</v>
      </c>
      <c r="AN14" s="66">
        <f>(AN13-AM13)/AM13</f>
        <v>3.0482256596906357E-2</v>
      </c>
    </row>
    <row r="15" spans="1:40" ht="15" customHeight="1" outlineLevel="1" x14ac:dyDescent="0.25">
      <c r="A15" s="91"/>
      <c r="B15" s="67">
        <f>_xlfn.STDEV.S(D14:XFD14)</f>
        <v>1.8502825695286173E-2</v>
      </c>
      <c r="C15" s="63" t="s">
        <v>127</v>
      </c>
      <c r="D15" s="69"/>
      <c r="E15" s="69">
        <v>0</v>
      </c>
      <c r="F15" s="69">
        <v>0.4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</row>
    <row r="16" spans="1:40" ht="15" customHeight="1" outlineLevel="1" x14ac:dyDescent="0.25">
      <c r="A16" s="91"/>
      <c r="B16" s="4" t="s">
        <v>243</v>
      </c>
      <c r="C16" s="64" t="s">
        <v>124</v>
      </c>
      <c r="D16" s="66"/>
      <c r="E16" s="21">
        <f>(E13+SUM($E15:E15)-$D13)/$D13</f>
        <v>8.1552764638716615E-4</v>
      </c>
      <c r="F16" s="21">
        <f>(F13+SUM($E15:F15)-$D13)/$D13</f>
        <v>1.370086445930511E-2</v>
      </c>
      <c r="G16" s="21">
        <f>(G13+SUM($E15:G15)-$D13)/$D13</f>
        <v>1.5984341869189313E-2</v>
      </c>
      <c r="H16" s="21">
        <f>(H13+SUM($E15:H15)-$D13)/$D13</f>
        <v>1.6310552927744134E-2</v>
      </c>
      <c r="I16" s="21">
        <f>(I13+SUM($E15:I15)-$D13)/$D13</f>
        <v>1.5331919752079558E-2</v>
      </c>
      <c r="J16" s="21">
        <f>(J13+SUM($E15:J15)-$D13)/$D13</f>
        <v>1.7941608220518584E-2</v>
      </c>
      <c r="K16" s="21">
        <f>(K13+SUM($E15:K15)-$D13)/$D13</f>
        <v>2.5444462567280952E-2</v>
      </c>
      <c r="L16" s="21">
        <f>(L13+SUM($E15:L15)-$D13)/$D13</f>
        <v>3.0990050562714051E-2</v>
      </c>
      <c r="M16" s="21">
        <f>(M13+SUM($E15:M15)-$D13)/$D13</f>
        <v>-1.6147447398466838E-2</v>
      </c>
      <c r="N16" s="21">
        <f>(N13+SUM($E15:N15)-$D13)/$D13</f>
        <v>1.5331919752079558E-2</v>
      </c>
      <c r="O16" s="21">
        <f>(O13+SUM($E15:O15)-$D13)/$D13</f>
        <v>1.5005708693524623E-2</v>
      </c>
      <c r="P16" s="21">
        <f>(P13+SUM($E15:P15)-$D13)/$D13</f>
        <v>2.2345457511009581E-2</v>
      </c>
      <c r="Q16" s="21">
        <f>(Q13+SUM($D15:Q15)-$D13)/$D13</f>
        <v>3.8656010438753829E-2</v>
      </c>
      <c r="R16" s="21">
        <f>(R13+SUM($D15:R15)-$D13)/$D13</f>
        <v>4.1102593377915442E-2</v>
      </c>
      <c r="S16" s="21">
        <f>(S13+SUM($D15:S15)-$D13)/$D13</f>
        <v>4.6485075844071022E-2</v>
      </c>
      <c r="T16" s="21">
        <f>(T13+SUM($D15:T15)-$D13)/$D13</f>
        <v>4.2570543141412481E-2</v>
      </c>
      <c r="U16" s="21">
        <f>(U13+SUM($D15:U15)-$D13)/$D13</f>
        <v>5.4477246778665847E-2</v>
      </c>
      <c r="V16" s="21">
        <f>(V13+SUM($D15:V15)-$D13)/$D13</f>
        <v>5.7413146305659926E-2</v>
      </c>
      <c r="W16" s="21">
        <f>(W13+SUM($D15:W15)-$D13)/$D13</f>
        <v>4.9747186429619915E-2</v>
      </c>
      <c r="X16" s="21">
        <f>(X13+SUM($D15:X15)-$D13)/$D13</f>
        <v>2.7564834447887744E-2</v>
      </c>
      <c r="Y16" s="21">
        <f>(Y13+SUM($D15:Y15)-$D13)/$D13</f>
        <v>3.0826945033436526E-2</v>
      </c>
      <c r="Z16" s="21">
        <f>(Z13+SUM($D15:Z15)-$D13)/$D13</f>
        <v>4.1918121024302611E-2</v>
      </c>
      <c r="AA16" s="21">
        <f>(AA13+SUM($D15:AA15)-$D13)/$D13</f>
        <v>8.1552764638716615E-4</v>
      </c>
      <c r="AB16" s="21">
        <f>(AB13+SUM($D15:AB15)-$D13)/$D13</f>
        <v>-1.6310552927752595E-4</v>
      </c>
      <c r="AC16" s="21">
        <f>(AC13+SUM($D15:AC15)-$D13)/$D13</f>
        <v>2.8054151035720093E-2</v>
      </c>
      <c r="AD16" s="21">
        <f>(AD13+SUM($D15:AD15)-$D13)/$D13</f>
        <v>2.9032784211384669E-2</v>
      </c>
      <c r="AE16" s="21">
        <f>(AE13+SUM($D15:AE15)-$D13)/$D13</f>
        <v>2.9195889740662194E-2</v>
      </c>
      <c r="AF16" s="21">
        <f>(AF13+SUM($D15:AF15)-$D13)/$D13</f>
        <v>3.6698744087424448E-2</v>
      </c>
      <c r="AG16" s="21">
        <f>(AG13+SUM($D15:AG15)-$D13)/$D13</f>
        <v>4.8279236666122875E-2</v>
      </c>
      <c r="AH16" s="21">
        <f>(AH13+SUM($D15:AH15)-$D13)/$D13</f>
        <v>7.2418854999184434E-2</v>
      </c>
      <c r="AI16" s="21">
        <f>(AI13+SUM($D15:AI15)-$D13)/$D13</f>
        <v>0.13162616212689621</v>
      </c>
      <c r="AJ16" s="21">
        <f>(AJ13+SUM($D15:AJ15)-$D13)/$D13</f>
        <v>0.13129995106834116</v>
      </c>
      <c r="AK16" s="21">
        <f>(AK13+SUM($E15:AK15)-$D13)/$D13</f>
        <v>0.10503996085467293</v>
      </c>
      <c r="AL16" s="21">
        <f>(AL13+SUM($E15:AL15)-$D13)/$D13</f>
        <v>9.1665307453922762E-2</v>
      </c>
      <c r="AM16" s="21">
        <f>(AM13+SUM($E15:AM15)-$D13)/$D13</f>
        <v>8.2042081226553598E-2</v>
      </c>
      <c r="AN16" s="21">
        <f>(AN13+SUM($E15:AN15)-$D13)/$D13</f>
        <v>0.11482629261131962</v>
      </c>
    </row>
    <row r="17" spans="1:40" ht="15" customHeight="1" outlineLevel="1" x14ac:dyDescent="0.25">
      <c r="A17" s="91"/>
      <c r="B17" s="4"/>
      <c r="C17" s="64" t="s">
        <v>139</v>
      </c>
      <c r="L17" s="66">
        <f>(L13+SUM(H15:L15)-G13)/G13</f>
        <v>1.4865083212150618E-2</v>
      </c>
      <c r="P17" s="66">
        <f>(P13+SUM(M15:P15)-L13)/L13</f>
        <v>-8.4381467919121336E-3</v>
      </c>
      <c r="U17" s="66">
        <f>(U13+SUM(Q15:U15)-P13)/P13</f>
        <v>3.1631342324983922E-2</v>
      </c>
      <c r="Z17" s="66">
        <f>(Z13+SUM(V15:Z15)-U13)/U13</f>
        <v>-1.1984435797665418E-2</v>
      </c>
      <c r="AE17" s="66">
        <f>(AE13+SUM(AA15:AE15)-Z13)/Z13</f>
        <v>-1.2287334593572686E-2</v>
      </c>
      <c r="AJ17" s="66">
        <f>(AJ13+SUM(AF15:AJ15)-AE13)/AE13</f>
        <v>9.9840510366826007E-2</v>
      </c>
      <c r="AN17" s="66">
        <f>(AN13+SUM(AK15:AN15)-AJ13)/AJ13</f>
        <v>-1.4646171693735369E-2</v>
      </c>
    </row>
    <row r="18" spans="1:40" ht="15" customHeight="1" outlineLevel="1" x14ac:dyDescent="0.25">
      <c r="A18" s="91"/>
      <c r="B18" s="249"/>
      <c r="C18" s="25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1:40" ht="15" customHeight="1" outlineLevel="1" x14ac:dyDescent="0.25">
      <c r="A19" s="91"/>
      <c r="B19" s="420" t="s">
        <v>231</v>
      </c>
      <c r="C19" s="421"/>
      <c r="D19" s="26">
        <v>53.04</v>
      </c>
      <c r="E19" s="26">
        <v>53.98</v>
      </c>
      <c r="F19" s="26">
        <v>54.29</v>
      </c>
      <c r="G19" s="26">
        <v>54.6</v>
      </c>
      <c r="H19" s="26">
        <v>55.92</v>
      </c>
      <c r="I19" s="160">
        <v>54.86</v>
      </c>
      <c r="J19" s="160">
        <v>53.3</v>
      </c>
      <c r="K19" s="160">
        <v>53.2</v>
      </c>
      <c r="L19" s="160">
        <v>53.45</v>
      </c>
      <c r="M19" s="160">
        <v>54.5</v>
      </c>
      <c r="N19" s="160">
        <v>57.34</v>
      </c>
      <c r="O19" s="160">
        <v>57.4</v>
      </c>
      <c r="P19" s="160">
        <v>57.4</v>
      </c>
      <c r="Q19" s="160">
        <v>57.46</v>
      </c>
      <c r="R19" s="160">
        <v>57.79</v>
      </c>
      <c r="S19" s="160">
        <v>56.88</v>
      </c>
      <c r="T19" s="160">
        <v>55.76</v>
      </c>
      <c r="U19" s="160">
        <v>57.12</v>
      </c>
      <c r="V19" s="160">
        <v>55.33</v>
      </c>
      <c r="W19" s="160">
        <v>53.38</v>
      </c>
      <c r="X19" s="160">
        <v>53.63</v>
      </c>
      <c r="Y19" s="160">
        <v>53.28</v>
      </c>
      <c r="Z19" s="160">
        <v>50.68</v>
      </c>
      <c r="AA19" s="160">
        <v>48.31</v>
      </c>
      <c r="AB19" s="160">
        <v>50.25</v>
      </c>
      <c r="AC19" s="160">
        <v>48.69</v>
      </c>
      <c r="AD19" s="160">
        <v>45.75</v>
      </c>
      <c r="AE19" s="160">
        <v>48.08</v>
      </c>
      <c r="AF19" s="26">
        <v>49.5</v>
      </c>
      <c r="AG19" s="26">
        <v>49.55</v>
      </c>
      <c r="AH19" s="26">
        <v>51.96</v>
      </c>
      <c r="AI19" s="26">
        <v>53.99</v>
      </c>
      <c r="AJ19" s="26">
        <v>55.03</v>
      </c>
      <c r="AK19" s="26">
        <v>56.66</v>
      </c>
      <c r="AL19" s="26">
        <v>56.13</v>
      </c>
      <c r="AM19" s="26">
        <v>56.07</v>
      </c>
      <c r="AN19" s="26">
        <v>57.01</v>
      </c>
    </row>
    <row r="20" spans="1:40" ht="15" customHeight="1" outlineLevel="1" x14ac:dyDescent="0.25">
      <c r="A20" s="91"/>
      <c r="B20" s="4" t="s">
        <v>125</v>
      </c>
      <c r="C20" s="63" t="s">
        <v>123</v>
      </c>
      <c r="D20" s="66"/>
      <c r="E20" s="66">
        <f t="shared" ref="E20" si="16">(E19-D19)/D19</f>
        <v>1.7722473604826504E-2</v>
      </c>
      <c r="F20" s="66">
        <f>(F19-E19)/E19</f>
        <v>5.7428677287884823E-3</v>
      </c>
      <c r="G20" s="66">
        <f t="shared" ref="G20" si="17">(G19-F19)/F19</f>
        <v>5.7100755203536979E-3</v>
      </c>
      <c r="H20" s="66">
        <f>(H19-G19)/G19</f>
        <v>2.417582417582418E-2</v>
      </c>
      <c r="I20" s="66">
        <f t="shared" ref="I20" si="18">(I19-H19)/H19</f>
        <v>-1.8955650929899898E-2</v>
      </c>
      <c r="J20" s="66">
        <f>(J19-I19)/I19</f>
        <v>-2.8436018957346012E-2</v>
      </c>
      <c r="K20" s="66">
        <f t="shared" ref="K20" si="19">(K19-J19)/J19</f>
        <v>-1.8761726078798185E-3</v>
      </c>
      <c r="L20" s="66">
        <f>(L19-K19)/K19</f>
        <v>4.6992481203007516E-3</v>
      </c>
      <c r="M20" s="66">
        <f t="shared" ref="M20" si="20">(M19-L19)/L19</f>
        <v>1.9644527595883948E-2</v>
      </c>
      <c r="N20" s="66">
        <f>(N19-M19)/M19</f>
        <v>5.2110091743119327E-2</v>
      </c>
      <c r="O20" s="66">
        <f t="shared" ref="O20" si="21">(O19-N19)/N19</f>
        <v>1.0463899546563509E-3</v>
      </c>
      <c r="P20" s="66">
        <f>(P19-O19)/O19</f>
        <v>0</v>
      </c>
      <c r="Q20" s="66">
        <f>(Q19-P19)/P19</f>
        <v>1.0452961672474264E-3</v>
      </c>
      <c r="R20" s="66">
        <f t="shared" ref="R20" si="22">(R19-Q19)/Q19</f>
        <v>5.7431256526278857E-3</v>
      </c>
      <c r="S20" s="66">
        <f>(S19-R19)/R19</f>
        <v>-1.5746668973870854E-2</v>
      </c>
      <c r="T20" s="66">
        <f t="shared" ref="T20" si="23">(T19-S19)/S19</f>
        <v>-1.9690576652602047E-2</v>
      </c>
      <c r="U20" s="66">
        <f>(U19-T19)/T19</f>
        <v>2.4390243902439015E-2</v>
      </c>
      <c r="V20" s="66">
        <f>(V19-U19)/U19</f>
        <v>-3.1337535014005588E-2</v>
      </c>
      <c r="W20" s="66">
        <f t="shared" ref="W20" si="24">(W19-V19)/V19</f>
        <v>-3.5243086932947691E-2</v>
      </c>
      <c r="X20" s="66">
        <f>(X19-W19)/W19</f>
        <v>4.683402023229674E-3</v>
      </c>
      <c r="Y20" s="66">
        <f t="shared" ref="Y20" si="25">(Y19-X19)/X19</f>
        <v>-6.5261980234943388E-3</v>
      </c>
      <c r="Z20" s="66">
        <f>(Z19-Y19)/Y19</f>
        <v>-4.8798798798798823E-2</v>
      </c>
      <c r="AA20" s="66">
        <f>(AA19-Z19)/Z19</f>
        <v>-4.6764009471191741E-2</v>
      </c>
      <c r="AB20" s="66">
        <f t="shared" ref="AB20" si="26">(AB19-AA19)/AA19</f>
        <v>4.0157317325605416E-2</v>
      </c>
      <c r="AC20" s="66">
        <f>(AC19-AB19)/AB19</f>
        <v>-3.1044776119403029E-2</v>
      </c>
      <c r="AD20" s="66">
        <f t="shared" ref="AD20" si="27">(AD19-AC19)/AC19</f>
        <v>-6.0382008626001189E-2</v>
      </c>
      <c r="AE20" s="66">
        <f>(AE19-AD19)/AD19</f>
        <v>5.0928961748633844E-2</v>
      </c>
      <c r="AF20" s="66">
        <f>(AF19-AE19)/AE19</f>
        <v>2.953410981697175E-2</v>
      </c>
      <c r="AG20" s="66">
        <f t="shared" ref="AG20" si="28">(AG19-AF19)/AF19</f>
        <v>1.0101010101009526E-3</v>
      </c>
      <c r="AH20" s="66">
        <f>(AH19-AG19)/AG19</f>
        <v>4.8637739656912288E-2</v>
      </c>
      <c r="AI20" s="66">
        <f t="shared" ref="AI20" si="29">(AI19-AH19)/AH19</f>
        <v>3.9068514241724424E-2</v>
      </c>
      <c r="AJ20" s="66">
        <f>(AJ19-AI19)/AI19</f>
        <v>1.9262826449342456E-2</v>
      </c>
      <c r="AK20" s="66">
        <f t="shared" ref="AK20" si="30">(AK19-AJ19)/AJ19</f>
        <v>2.9620207159730974E-2</v>
      </c>
      <c r="AL20" s="66">
        <f>(AL19-AK19)/AK19</f>
        <v>-9.3540416519589491E-3</v>
      </c>
      <c r="AM20" s="66">
        <f t="shared" ref="AM20" si="31">(AM19-AL19)/AL19</f>
        <v>-1.0689470871192281E-3</v>
      </c>
      <c r="AN20" s="66">
        <f>(AN19-AM19)/AM19</f>
        <v>1.6764758337792004E-2</v>
      </c>
    </row>
    <row r="21" spans="1:40" ht="15" customHeight="1" outlineLevel="1" x14ac:dyDescent="0.25">
      <c r="A21" s="91"/>
      <c r="B21" s="67">
        <f>_xlfn.STDEV.S(D20:XFD20)</f>
        <v>2.8472242605908575E-2</v>
      </c>
      <c r="C21" s="63" t="s">
        <v>127</v>
      </c>
      <c r="D21" s="6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0.1</v>
      </c>
      <c r="AL21" s="69">
        <v>0</v>
      </c>
      <c r="AM21" s="69">
        <v>0</v>
      </c>
      <c r="AN21" s="69">
        <v>0</v>
      </c>
    </row>
    <row r="22" spans="1:40" ht="15" customHeight="1" outlineLevel="1" x14ac:dyDescent="0.25">
      <c r="A22" s="91"/>
      <c r="B22" s="4" t="s">
        <v>243</v>
      </c>
      <c r="C22" s="64" t="s">
        <v>124</v>
      </c>
      <c r="D22" s="66"/>
      <c r="E22" s="21">
        <f>(E19+SUM($E21:E21)-$D19)/$D19</f>
        <v>1.7722473604826504E-2</v>
      </c>
      <c r="F22" s="21">
        <f>(F19+SUM($E21:F21)-$D19)/$D19</f>
        <v>2.3567119155354449E-2</v>
      </c>
      <c r="G22" s="21">
        <f>(G19+SUM($E21:G21)-$D19)/$D19</f>
        <v>2.9411764705882398E-2</v>
      </c>
      <c r="H22" s="21">
        <f>(H19+SUM($E21:H21)-$D19)/$D19</f>
        <v>5.4298642533936702E-2</v>
      </c>
      <c r="I22" s="21">
        <f>(I19+SUM($E21:I21)-$D19)/$D19</f>
        <v>3.4313725490196081E-2</v>
      </c>
      <c r="J22" s="21">
        <f>(J19+SUM($E21:J21)-$D19)/$D19</f>
        <v>4.9019607843136881E-3</v>
      </c>
      <c r="K22" s="21">
        <f>(K19+SUM($E21:K21)-$D19)/$D19</f>
        <v>3.016591251885439E-3</v>
      </c>
      <c r="L22" s="21">
        <f>(L19+SUM($E21:L21)-$D19)/$D19</f>
        <v>7.7300150829563291E-3</v>
      </c>
      <c r="M22" s="21">
        <f>(M19+SUM($E21:M21)-$D19)/$D19</f>
        <v>2.7526395173454014E-2</v>
      </c>
      <c r="N22" s="21">
        <f>(N19+SUM($E21:N21)-$D19)/$D19</f>
        <v>8.1070889894419393E-2</v>
      </c>
      <c r="O22" s="21">
        <f>(O19+SUM($E21:O21)-$D19)/$D19</f>
        <v>8.2202111613876305E-2</v>
      </c>
      <c r="P22" s="21">
        <f>(P19+SUM($E21:P21)-$D19)/$D19</f>
        <v>8.2202111613876305E-2</v>
      </c>
      <c r="Q22" s="21">
        <f>(Q19+SUM($D21:Q21)-$D19)/$D19</f>
        <v>8.333333333333337E-2</v>
      </c>
      <c r="R22" s="21">
        <f>(R19+SUM($D21:R21)-$D19)/$D19</f>
        <v>8.9555052790346909E-2</v>
      </c>
      <c r="S22" s="21">
        <f>(S19+SUM($D21:S21)-$D19)/$D19</f>
        <v>7.2398190045248931E-2</v>
      </c>
      <c r="T22" s="21">
        <f>(T19+SUM($D21:T21)-$D19)/$D19</f>
        <v>5.1282051282051259E-2</v>
      </c>
      <c r="U22" s="21">
        <f>(U19+SUM($D21:U21)-$D19)/$D19</f>
        <v>7.6923076923076886E-2</v>
      </c>
      <c r="V22" s="21">
        <f>(V19+SUM($D21:V21)-$D19)/$D19</f>
        <v>4.3174962292609337E-2</v>
      </c>
      <c r="W22" s="21">
        <f>(W19+SUM($D21:W21)-$D19)/$D19</f>
        <v>6.4102564102564751E-3</v>
      </c>
      <c r="X22" s="21">
        <f>(X19+SUM($D21:X21)-$D19)/$D19</f>
        <v>1.1123680241327365E-2</v>
      </c>
      <c r="Y22" s="21">
        <f>(Y19+SUM($D21:Y21)-$D19)/$D19</f>
        <v>4.524886877828092E-3</v>
      </c>
      <c r="Z22" s="21">
        <f>(Z19+SUM($D21:Z21)-$D19)/$D19</f>
        <v>-4.4494720965309188E-2</v>
      </c>
      <c r="AA22" s="21">
        <f>(AA19+SUM($D21:AA21)-$D19)/$D19</f>
        <v>-8.9177978883861184E-2</v>
      </c>
      <c r="AB22" s="21">
        <f>(AB19+SUM($D21:AB21)-$D19)/$D19</f>
        <v>-5.2601809954751118E-2</v>
      </c>
      <c r="AC22" s="21">
        <f>(AC19+SUM($D21:AC21)-$D19)/$D19</f>
        <v>-8.2013574660633512E-2</v>
      </c>
      <c r="AD22" s="21">
        <f>(AD19+SUM($D21:AD21)-$D19)/$D19</f>
        <v>-0.13744343891402713</v>
      </c>
      <c r="AE22" s="21">
        <f>(AE19+SUM($D21:AE21)-$D19)/$D19</f>
        <v>-9.351432880844647E-2</v>
      </c>
      <c r="AF22" s="21">
        <f>(AF19+SUM($D21:AF21)-$D19)/$D19</f>
        <v>-6.6742081447963786E-2</v>
      </c>
      <c r="AG22" s="21">
        <f>(AG19+SUM($D21:AG21)-$D19)/$D19</f>
        <v>-6.5799396681749667E-2</v>
      </c>
      <c r="AH22" s="21">
        <f>(AH19+SUM($D21:AH21)-$D19)/$D19</f>
        <v>-2.0361990950226214E-2</v>
      </c>
      <c r="AI22" s="21">
        <f>(AI19+SUM($D21:AI21)-$D19)/$D19</f>
        <v>1.7911010558069436E-2</v>
      </c>
      <c r="AJ22" s="21">
        <f>(AJ19+SUM($D21:AJ21)-$D19)/$D19</f>
        <v>3.7518853695324324E-2</v>
      </c>
      <c r="AK22" s="21">
        <f>(AK19+SUM($E21:AK21)-$D19)/$D19</f>
        <v>7.0135746606334815E-2</v>
      </c>
      <c r="AL22" s="21">
        <f>(AL19+SUM($E21:AL21)-$D19)/$D19</f>
        <v>6.0143288084464647E-2</v>
      </c>
      <c r="AM22" s="21">
        <f>(AM19+SUM($E21:AM21)-$D19)/$D19</f>
        <v>5.9012066365007589E-2</v>
      </c>
      <c r="AN22" s="21">
        <f>(AN19+SUM($E21:AN21)-$D19)/$D19</f>
        <v>7.6734539969834092E-2</v>
      </c>
    </row>
    <row r="23" spans="1:40" ht="15" customHeight="1" outlineLevel="1" x14ac:dyDescent="0.25">
      <c r="A23" s="91"/>
      <c r="B23" s="4"/>
      <c r="C23" s="64" t="s">
        <v>139</v>
      </c>
      <c r="L23" s="66">
        <f>(L19+SUM(H21:L21)-G19)/G19</f>
        <v>-2.1062271062271036E-2</v>
      </c>
      <c r="P23" s="66">
        <f>(P19+SUM(M21:P21)-L19)/L19</f>
        <v>7.3900841908325451E-2</v>
      </c>
      <c r="U23" s="66">
        <f>(U19+SUM(Q21:U21)-P19)/P19</f>
        <v>-4.8780487804878248E-3</v>
      </c>
      <c r="Z23" s="66">
        <f>(Z19+SUM(V21:Z21)-U19)/U19</f>
        <v>-0.11274509803921565</v>
      </c>
      <c r="AE23" s="66">
        <f>(AE19+SUM(AA21:AE21)-Z19)/Z19</f>
        <v>-5.1302288871349674E-2</v>
      </c>
      <c r="AJ23" s="66">
        <f>(AJ19+SUM(AF21:AJ21)-AE19)/AE19</f>
        <v>0.14455074875207993</v>
      </c>
      <c r="AN23" s="66">
        <f>(AN19+SUM(AK21:AN21)-AJ19)/AJ19</f>
        <v>3.7797564964564753E-2</v>
      </c>
    </row>
    <row r="24" spans="1:40" ht="15" customHeight="1" outlineLevel="1" x14ac:dyDescent="0.25">
      <c r="A24" s="91"/>
      <c r="B24" s="101"/>
      <c r="C24" s="105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ht="15" customHeight="1" outlineLevel="1" x14ac:dyDescent="0.25">
      <c r="A25" s="91"/>
      <c r="B25" s="420" t="s">
        <v>166</v>
      </c>
      <c r="C25" s="421"/>
      <c r="D25" s="26">
        <v>92.08</v>
      </c>
      <c r="E25" s="26">
        <v>91.29</v>
      </c>
      <c r="F25" s="26">
        <v>90.71</v>
      </c>
      <c r="G25" s="26">
        <v>92.41</v>
      </c>
      <c r="H25" s="26">
        <v>93.17</v>
      </c>
      <c r="I25" s="160">
        <v>93.94</v>
      </c>
      <c r="J25" s="160">
        <v>92.31</v>
      </c>
      <c r="K25" s="160">
        <v>92.41</v>
      </c>
      <c r="L25" s="160">
        <v>92.45</v>
      </c>
      <c r="M25" s="160">
        <v>91.39</v>
      </c>
      <c r="N25" s="160">
        <v>91.62</v>
      </c>
      <c r="O25" s="160">
        <v>90.52</v>
      </c>
      <c r="P25" s="160">
        <v>92.56</v>
      </c>
      <c r="Q25" s="160">
        <v>90.86</v>
      </c>
      <c r="R25" s="160">
        <v>94.56</v>
      </c>
      <c r="S25" s="160">
        <v>95.77</v>
      </c>
      <c r="T25" s="160">
        <v>95.55</v>
      </c>
      <c r="U25" s="160">
        <v>93.39</v>
      </c>
      <c r="V25" s="160">
        <v>94.2</v>
      </c>
      <c r="W25" s="160">
        <v>94.27</v>
      </c>
      <c r="X25" s="160">
        <v>94.57</v>
      </c>
      <c r="Y25" s="160">
        <v>95.74</v>
      </c>
      <c r="Z25" s="160">
        <v>94.12</v>
      </c>
      <c r="AA25" s="160">
        <v>91.33</v>
      </c>
      <c r="AB25" s="160">
        <v>93.93</v>
      </c>
      <c r="AC25" s="160">
        <v>102.22</v>
      </c>
      <c r="AD25" s="160">
        <v>96.48</v>
      </c>
      <c r="AE25" s="160">
        <v>97.73</v>
      </c>
      <c r="AF25" s="26">
        <v>96.63</v>
      </c>
      <c r="AG25" s="26">
        <v>95.56</v>
      </c>
      <c r="AH25" s="26">
        <v>96.71</v>
      </c>
      <c r="AI25" s="26">
        <v>97.36</v>
      </c>
      <c r="AJ25" s="26">
        <v>98.85</v>
      </c>
      <c r="AK25" s="26">
        <v>97.77</v>
      </c>
      <c r="AL25" s="26">
        <v>99.07</v>
      </c>
      <c r="AM25" s="26">
        <v>97.31</v>
      </c>
      <c r="AN25" s="26">
        <v>97.47</v>
      </c>
    </row>
    <row r="26" spans="1:40" ht="15" customHeight="1" outlineLevel="1" x14ac:dyDescent="0.25">
      <c r="A26" s="91"/>
      <c r="B26" s="4" t="s">
        <v>125</v>
      </c>
      <c r="C26" s="63" t="s">
        <v>123</v>
      </c>
      <c r="D26" s="66"/>
      <c r="E26" s="66">
        <f t="shared" ref="E26" si="32">(E25-D25)/D25</f>
        <v>-8.5794960903561261E-3</v>
      </c>
      <c r="F26" s="66">
        <f>(F25-E25)/E25</f>
        <v>-6.3533793405631776E-3</v>
      </c>
      <c r="G26" s="66">
        <f t="shared" ref="G26" si="33">(G25-F25)/F25</f>
        <v>1.8741042883915808E-2</v>
      </c>
      <c r="H26" s="66">
        <f>(H25-G25)/G25</f>
        <v>8.2242181582080423E-3</v>
      </c>
      <c r="I26" s="66">
        <f t="shared" ref="I26" si="34">(I25-H25)/H25</f>
        <v>8.2644628099173122E-3</v>
      </c>
      <c r="J26" s="66">
        <f>(J25-I25)/I25</f>
        <v>-1.7351500958058288E-2</v>
      </c>
      <c r="K26" s="66">
        <f t="shared" ref="K26" si="35">(K25-J25)/J25</f>
        <v>1.0833062506770048E-3</v>
      </c>
      <c r="L26" s="66">
        <f>(L25-K25)/K25</f>
        <v>4.3285358727417219E-4</v>
      </c>
      <c r="M26" s="66">
        <f t="shared" ref="M26" si="36">(M25-L25)/L25</f>
        <v>-1.1465657111952431E-2</v>
      </c>
      <c r="N26" s="66">
        <f>(N25-M25)/M25</f>
        <v>2.5166867272130864E-3</v>
      </c>
      <c r="O26" s="66">
        <f t="shared" ref="O26" si="37">(O25-N25)/N25</f>
        <v>-1.2006112202575948E-2</v>
      </c>
      <c r="P26" s="66">
        <f>(P25-O25)/O25</f>
        <v>2.2536456031816244E-2</v>
      </c>
      <c r="Q26" s="66">
        <f>(Q25-P25)/P25</f>
        <v>-1.8366464995678507E-2</v>
      </c>
      <c r="R26" s="66">
        <f t="shared" ref="R26" si="38">(R25-Q25)/Q25</f>
        <v>4.072198987453228E-2</v>
      </c>
      <c r="S26" s="66">
        <f>(S25-R25)/R25</f>
        <v>1.2796108291032083E-2</v>
      </c>
      <c r="T26" s="66">
        <f t="shared" ref="T26" si="39">(T25-S25)/S25</f>
        <v>-2.2971703038529691E-3</v>
      </c>
      <c r="U26" s="66">
        <f>(U25-T25)/T25</f>
        <v>-2.2605965463108287E-2</v>
      </c>
      <c r="V26" s="66">
        <f>(V25-U25)/U25</f>
        <v>8.6733054930935027E-3</v>
      </c>
      <c r="W26" s="66">
        <f t="shared" ref="W26" si="40">(W25-V25)/V25</f>
        <v>7.4309978768570247E-4</v>
      </c>
      <c r="X26" s="66">
        <f>(X25-W25)/W25</f>
        <v>3.1823485732470264E-3</v>
      </c>
      <c r="Y26" s="66">
        <f t="shared" ref="Y26" si="41">(Y25-X25)/X25</f>
        <v>1.2371788093475751E-2</v>
      </c>
      <c r="Z26" s="66">
        <f>(Z25-Y25)/Y25</f>
        <v>-1.6920827240442766E-2</v>
      </c>
      <c r="AA26" s="66">
        <f>(AA25-Z25)/Z25</f>
        <v>-2.9643008924776944E-2</v>
      </c>
      <c r="AB26" s="66">
        <f t="shared" ref="AB26" si="42">(AB25-AA25)/AA25</f>
        <v>2.8468192269790964E-2</v>
      </c>
      <c r="AC26" s="66">
        <f>(AC25-AB25)/AB25</f>
        <v>8.8257212818055902E-2</v>
      </c>
      <c r="AD26" s="66">
        <f t="shared" ref="AD26" si="43">(AD25-AC25)/AC25</f>
        <v>-5.6153394639013844E-2</v>
      </c>
      <c r="AE26" s="66">
        <f>(AE25-AD25)/AD25</f>
        <v>1.2956053067993367E-2</v>
      </c>
      <c r="AF26" s="66">
        <f>(AF25-AE25)/AE25</f>
        <v>-1.1255499846515998E-2</v>
      </c>
      <c r="AG26" s="66">
        <f t="shared" ref="AG26" si="44">(AG25-AF25)/AF25</f>
        <v>-1.1073165683535065E-2</v>
      </c>
      <c r="AH26" s="66">
        <f>(AH25-AG25)/AG25</f>
        <v>1.2034323984930845E-2</v>
      </c>
      <c r="AI26" s="66">
        <f t="shared" ref="AI26" si="45">(AI25-AH25)/AH25</f>
        <v>6.7211250129252994E-3</v>
      </c>
      <c r="AJ26" s="66">
        <f>(AJ25-AI25)/AI25</f>
        <v>1.530402629416593E-2</v>
      </c>
      <c r="AK26" s="66">
        <f t="shared" ref="AK26" si="46">(AK25-AJ25)/AJ25</f>
        <v>-1.0925644916540196E-2</v>
      </c>
      <c r="AL26" s="66">
        <f>(AL25-AK25)/AK25</f>
        <v>1.3296512222563129E-2</v>
      </c>
      <c r="AM26" s="66">
        <f t="shared" ref="AM26" si="47">(AM25-AL25)/AL25</f>
        <v>-1.7765216513576168E-2</v>
      </c>
      <c r="AN26" s="66">
        <f>(AN25-AM25)/AM25</f>
        <v>1.6442297811118754E-3</v>
      </c>
    </row>
    <row r="27" spans="1:40" ht="15" customHeight="1" outlineLevel="1" x14ac:dyDescent="0.25">
      <c r="A27" s="91"/>
      <c r="B27" s="67">
        <f>_xlfn.STDEV.S(D26:XFD26)</f>
        <v>2.3213367616653154E-2</v>
      </c>
      <c r="C27" s="63" t="s">
        <v>127</v>
      </c>
      <c r="D27" s="69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0.56999999999999995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</row>
    <row r="28" spans="1:40" ht="15" customHeight="1" outlineLevel="1" x14ac:dyDescent="0.25">
      <c r="A28" s="91"/>
      <c r="B28" s="4" t="s">
        <v>243</v>
      </c>
      <c r="C28" s="64" t="s">
        <v>124</v>
      </c>
      <c r="D28" s="66"/>
      <c r="E28" s="21">
        <f>(E25+SUM($E27:E27)-$D25)/$D25</f>
        <v>-8.5794960903561261E-3</v>
      </c>
      <c r="F28" s="21">
        <f>(F25+SUM($E27:F27)-$D25)/$D25</f>
        <v>-1.4878366637706392E-2</v>
      </c>
      <c r="G28" s="21">
        <f>(G25+SUM($E27:G27)-$D25)/$D25</f>
        <v>3.5838401390095383E-3</v>
      </c>
      <c r="H28" s="21">
        <f>(H25+SUM($E27:H27)-$D25)/$D25</f>
        <v>1.1837532580364938E-2</v>
      </c>
      <c r="I28" s="21">
        <f>(I25+SUM($E27:I27)-$D25)/$D25</f>
        <v>2.0199826238053862E-2</v>
      </c>
      <c r="J28" s="21">
        <f>(J25+SUM($E27:J27)-$D25)/$D25</f>
        <v>2.4978279756733709E-3</v>
      </c>
      <c r="K28" s="21">
        <f>(K25+SUM($E27:K27)-$D25)/$D25</f>
        <v>3.5838401390095383E-3</v>
      </c>
      <c r="L28" s="21">
        <f>(L25+SUM($E27:L27)-$D25)/$D25</f>
        <v>4.0182450043440981E-3</v>
      </c>
      <c r="M28" s="21">
        <f>(M25+SUM($E27:M27)-$D25)/$D25</f>
        <v>-7.4934839270199578E-3</v>
      </c>
      <c r="N28" s="21">
        <f>(N25+SUM($E27:N27)-$D25)/$D25</f>
        <v>-4.9956559513465873E-3</v>
      </c>
      <c r="O28" s="21">
        <f>(O25+SUM($E27:O27)-$D25)/$D25</f>
        <v>-1.6941789748045204E-2</v>
      </c>
      <c r="P28" s="21">
        <f>(P25+SUM($E27:P27)-$D25)/$D25</f>
        <v>5.2128583840139447E-3</v>
      </c>
      <c r="Q28" s="21">
        <f>(Q25+SUM($D27:Q27)-$D25)/$D25</f>
        <v>-1.3249348392701987E-2</v>
      </c>
      <c r="R28" s="21">
        <f>(R25+SUM($D27:R27)-$D25)/$D25</f>
        <v>2.6933101650738533E-2</v>
      </c>
      <c r="S28" s="21">
        <f>(S25+SUM($D27:S27)-$D25)/$D25</f>
        <v>4.0073848827106837E-2</v>
      </c>
      <c r="T28" s="21">
        <f>(T25+SUM($D27:T27)-$D25)/$D25</f>
        <v>3.7684622067767147E-2</v>
      </c>
      <c r="U28" s="21">
        <f>(U25+SUM($D27:U27)-$D25)/$D25</f>
        <v>1.4226759339704629E-2</v>
      </c>
      <c r="V28" s="21">
        <f>(V25+SUM($D27:V27)-$D25)/$D25</f>
        <v>2.3023457862728112E-2</v>
      </c>
      <c r="W28" s="21">
        <f>(W25+SUM($D27:W27)-$D25)/$D25</f>
        <v>2.37836663770634E-2</v>
      </c>
      <c r="X28" s="21">
        <f>(X25+SUM($D27:X27)-$D25)/$D25</f>
        <v>3.3231972198088489E-2</v>
      </c>
      <c r="Y28" s="21">
        <f>(Y25+SUM($D27:Y27)-$D25)/$D25</f>
        <v>4.5938314509122391E-2</v>
      </c>
      <c r="Z28" s="21">
        <f>(Z25+SUM($D27:Z27)-$D25)/$D25</f>
        <v>2.8344917463075582E-2</v>
      </c>
      <c r="AA28" s="21">
        <f>(AA25+SUM($D27:AA27)-$D25)/$D25</f>
        <v>-1.9548218940052872E-3</v>
      </c>
      <c r="AB28" s="21">
        <f>(AB25+SUM($D27:AB27)-$D25)/$D25</f>
        <v>2.6281494352736769E-2</v>
      </c>
      <c r="AC28" s="21">
        <f>(AC25+SUM($D27:AC27)-$D25)/$D25</f>
        <v>0.1163119026933101</v>
      </c>
      <c r="AD28" s="21">
        <f>(AD25+SUM($D27:AD27)-$D25)/$D25</f>
        <v>5.3974804517810587E-2</v>
      </c>
      <c r="AE28" s="21">
        <f>(AE25+SUM($D27:AE27)-$D25)/$D25</f>
        <v>6.7549956559513458E-2</v>
      </c>
      <c r="AF28" s="21">
        <f>(AF25+SUM($D27:AF27)-$D25)/$D25</f>
        <v>5.5603822762814836E-2</v>
      </c>
      <c r="AG28" s="21">
        <f>(AG25+SUM($D27:AG27)-$D25)/$D25</f>
        <v>4.3983492615117262E-2</v>
      </c>
      <c r="AH28" s="21">
        <f>(AH25+SUM($D27:AH27)-$D25)/$D25</f>
        <v>5.6472632493483804E-2</v>
      </c>
      <c r="AI28" s="21">
        <f>(AI25+SUM($D27:AI27)-$D25)/$D25</f>
        <v>6.353171155516936E-2</v>
      </c>
      <c r="AJ28" s="21">
        <f>(AJ25+SUM($D27:AJ27)-$D25)/$D25</f>
        <v>7.971329278887912E-2</v>
      </c>
      <c r="AK28" s="21">
        <f>(AK25+SUM($E27:AK27)-$D25)/$D25</f>
        <v>6.7984361424847858E-2</v>
      </c>
      <c r="AL28" s="21">
        <f>(AL25+SUM($E27:AL27)-$D25)/$D25</f>
        <v>8.2102519548218816E-2</v>
      </c>
      <c r="AM28" s="21">
        <f>(AM25+SUM($E27:AM27)-$D25)/$D25</f>
        <v>6.2988705473501272E-2</v>
      </c>
      <c r="AN28" s="21">
        <f>(AN25+SUM($E27:AN27)-$D25)/$D25</f>
        <v>6.4726324934839208E-2</v>
      </c>
    </row>
    <row r="29" spans="1:40" ht="15" customHeight="1" outlineLevel="1" x14ac:dyDescent="0.25">
      <c r="A29" s="91"/>
      <c r="B29" s="4"/>
      <c r="C29" s="64" t="s">
        <v>139</v>
      </c>
      <c r="L29" s="66">
        <f>(L25+SUM(H27:L27)-G25)/G25</f>
        <v>4.3285358727417219E-4</v>
      </c>
      <c r="P29" s="66">
        <f>(P25+SUM(M27:P27)-L25)/L25</f>
        <v>1.1898323418063756E-3</v>
      </c>
      <c r="U29" s="66">
        <f>(U25+SUM(Q27:U27)-P25)/P25</f>
        <v>8.9671564390665336E-3</v>
      </c>
      <c r="Z29" s="66">
        <f>(Z25+SUM(V27:Z27)-U25)/U25</f>
        <v>1.3920119927187034E-2</v>
      </c>
      <c r="AE29" s="66">
        <f>(AE25+SUM(AA27:AE27)-Z25)/Z25</f>
        <v>3.8355291117722047E-2</v>
      </c>
      <c r="AJ29" s="66">
        <f>(AJ25+SUM(AF27:AJ27)-AE25)/AE25</f>
        <v>1.1460145298270646E-2</v>
      </c>
      <c r="AN29" s="66">
        <f>(AN25+SUM(AK27:AN27)-AJ25)/AJ25</f>
        <v>-1.3960546282245781E-2</v>
      </c>
    </row>
    <row r="30" spans="1:40" ht="15" customHeight="1" outlineLevel="1" x14ac:dyDescent="0.25">
      <c r="A30" s="91"/>
      <c r="B30" s="101"/>
      <c r="C30" s="105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ht="15" customHeight="1" outlineLevel="1" x14ac:dyDescent="0.25">
      <c r="A31" s="91"/>
      <c r="B31" s="420" t="s">
        <v>159</v>
      </c>
      <c r="C31" s="421"/>
      <c r="D31" s="26">
        <v>226.56</v>
      </c>
      <c r="E31" s="26">
        <v>227.5</v>
      </c>
      <c r="F31" s="26">
        <v>225.79</v>
      </c>
      <c r="G31" s="26">
        <v>219.88</v>
      </c>
      <c r="H31" s="26">
        <v>216.84</v>
      </c>
      <c r="I31" s="154">
        <v>222.08</v>
      </c>
      <c r="J31" s="154">
        <v>219.36</v>
      </c>
      <c r="K31" s="160">
        <v>219.05</v>
      </c>
      <c r="L31" s="154">
        <v>217.52</v>
      </c>
      <c r="M31" s="154">
        <v>217.76</v>
      </c>
      <c r="N31" s="160">
        <v>219.22</v>
      </c>
      <c r="O31" s="160">
        <v>217.29</v>
      </c>
      <c r="P31" s="160">
        <v>218.28</v>
      </c>
      <c r="Q31" s="160">
        <v>219.32</v>
      </c>
      <c r="R31" s="160">
        <v>220.78</v>
      </c>
      <c r="S31" s="160">
        <v>222.03</v>
      </c>
      <c r="T31" s="160">
        <v>221.31</v>
      </c>
      <c r="U31" s="160">
        <v>223.64</v>
      </c>
      <c r="V31" s="160">
        <v>220.74</v>
      </c>
      <c r="W31" s="160">
        <v>220.05</v>
      </c>
      <c r="X31" s="160">
        <v>219.47</v>
      </c>
      <c r="Y31" s="160">
        <v>220.69</v>
      </c>
      <c r="Z31" s="160">
        <v>215.89</v>
      </c>
      <c r="AA31" s="160">
        <v>211</v>
      </c>
      <c r="AB31" s="160">
        <v>216.29</v>
      </c>
      <c r="AC31" s="160">
        <v>214.15</v>
      </c>
      <c r="AD31" s="160">
        <v>208.73</v>
      </c>
      <c r="AE31" s="160">
        <v>210.26</v>
      </c>
      <c r="AF31" s="26">
        <v>213.01</v>
      </c>
      <c r="AG31" s="26">
        <v>213.47</v>
      </c>
      <c r="AH31" s="26">
        <v>214</v>
      </c>
      <c r="AI31" s="26">
        <v>216.81</v>
      </c>
      <c r="AJ31" s="26">
        <v>219.45</v>
      </c>
      <c r="AK31" s="26">
        <v>217.33</v>
      </c>
      <c r="AL31" s="26">
        <v>213.79</v>
      </c>
      <c r="AM31" s="26">
        <v>213.11</v>
      </c>
      <c r="AN31" s="26">
        <v>217.46</v>
      </c>
    </row>
    <row r="32" spans="1:40" ht="15" customHeight="1" outlineLevel="1" x14ac:dyDescent="0.25">
      <c r="A32" s="91"/>
      <c r="B32" s="62" t="s">
        <v>125</v>
      </c>
      <c r="C32" s="63" t="s">
        <v>123</v>
      </c>
      <c r="D32" s="66"/>
      <c r="E32" s="66">
        <f t="shared" ref="E32" si="48">(E31-D31)/D31</f>
        <v>4.1490112994350178E-3</v>
      </c>
      <c r="F32" s="66">
        <f>(F31-E31)/E31</f>
        <v>-7.5164835164835513E-3</v>
      </c>
      <c r="G32" s="66">
        <f t="shared" ref="G32" si="49">(G31-F31)/F31</f>
        <v>-2.6174764161388888E-2</v>
      </c>
      <c r="H32" s="66">
        <f>(H31-G31)/G31</f>
        <v>-1.382572312170271E-2</v>
      </c>
      <c r="I32" s="66">
        <f t="shared" ref="I32" si="50">(I31-H31)/H31</f>
        <v>2.4165283158088954E-2</v>
      </c>
      <c r="J32" s="66">
        <f>(J31-I31)/I31</f>
        <v>-1.2247838616714692E-2</v>
      </c>
      <c r="K32" s="66">
        <f t="shared" ref="K32" si="51">(K31-J31)/J31</f>
        <v>-1.4132020423048971E-3</v>
      </c>
      <c r="L32" s="66">
        <f>(L31-K31)/K31</f>
        <v>-6.9847066879707874E-3</v>
      </c>
      <c r="M32" s="66">
        <f t="shared" ref="M32" si="52">(M31-L31)/L31</f>
        <v>1.1033468186832506E-3</v>
      </c>
      <c r="N32" s="66">
        <f>(N31-M31)/M31</f>
        <v>6.7046289493020205E-3</v>
      </c>
      <c r="O32" s="66">
        <f t="shared" ref="O32" si="53">(O31-N31)/N31</f>
        <v>-8.8039412462366882E-3</v>
      </c>
      <c r="P32" s="66">
        <f>(P31-O31)/O31</f>
        <v>4.5561231533895212E-3</v>
      </c>
      <c r="Q32" s="66">
        <f>(Q31-P31)/P31</f>
        <v>4.7645226314824629E-3</v>
      </c>
      <c r="R32" s="66">
        <f t="shared" ref="R32" si="54">(R31-Q31)/Q31</f>
        <v>6.6569396315885833E-3</v>
      </c>
      <c r="S32" s="66">
        <f>(S31-R31)/R31</f>
        <v>5.6617447232539175E-3</v>
      </c>
      <c r="T32" s="66">
        <f t="shared" ref="T32" si="55">(T31-S31)/S31</f>
        <v>-3.2428050263477856E-3</v>
      </c>
      <c r="U32" s="66">
        <f>(U31-T31)/T31</f>
        <v>1.0528218336270318E-2</v>
      </c>
      <c r="V32" s="66">
        <f>(V31-U31)/U31</f>
        <v>-1.2967268824897056E-2</v>
      </c>
      <c r="W32" s="66">
        <f t="shared" ref="W32" si="56">(W31-V31)/V31</f>
        <v>-3.1258494156020554E-3</v>
      </c>
      <c r="X32" s="66">
        <f>(X31-W31)/W31</f>
        <v>-2.6357645989548398E-3</v>
      </c>
      <c r="Y32" s="66">
        <f t="shared" ref="Y32" si="57">(Y31-X31)/X31</f>
        <v>5.5588463115687744E-3</v>
      </c>
      <c r="Z32" s="66">
        <f>(Z31-Y31)/Y31</f>
        <v>-2.1749966015678152E-2</v>
      </c>
      <c r="AA32" s="66">
        <f>(AA31-Z31)/Z31</f>
        <v>-2.2650423826948849E-2</v>
      </c>
      <c r="AB32" s="66">
        <f t="shared" ref="AB32" si="58">(AB31-AA31)/AA31</f>
        <v>2.5071090047393326E-2</v>
      </c>
      <c r="AC32" s="66">
        <f>(AC31-AB31)/AB31</f>
        <v>-9.8941236303110944E-3</v>
      </c>
      <c r="AD32" s="66">
        <f t="shared" ref="AD32" si="59">(AD31-AC31)/AC31</f>
        <v>-2.5309362596311072E-2</v>
      </c>
      <c r="AE32" s="66">
        <f>(AE31-AD31)/AD31</f>
        <v>7.3300435969913345E-3</v>
      </c>
      <c r="AF32" s="66">
        <f>(AF31-AE31)/AE31</f>
        <v>1.3079044991914772E-2</v>
      </c>
      <c r="AG32" s="66">
        <f t="shared" ref="AG32" si="60">(AG31-AF31)/AF31</f>
        <v>2.1595230270879677E-3</v>
      </c>
      <c r="AH32" s="66">
        <f>(AH31-AG31)/AG31</f>
        <v>2.4827844662013449E-3</v>
      </c>
      <c r="AI32" s="66">
        <f t="shared" ref="AI32" si="61">(AI31-AH31)/AH31</f>
        <v>1.3130841121495337E-2</v>
      </c>
      <c r="AJ32" s="66">
        <f>(AJ31-AI31)/AI31</f>
        <v>1.2176560121765538E-2</v>
      </c>
      <c r="AK32" s="66">
        <f t="shared" ref="AK32" si="62">(AK31-AJ31)/AJ31</f>
        <v>-9.6605149236727098E-3</v>
      </c>
      <c r="AL32" s="66">
        <f>(AL31-AK31)/AK31</f>
        <v>-1.6288593383334195E-2</v>
      </c>
      <c r="AM32" s="66">
        <f t="shared" ref="AM32" si="63">(AM31-AL31)/AL31</f>
        <v>-3.1806913326160179E-3</v>
      </c>
      <c r="AN32" s="66">
        <f>(AN31-AM31)/AM31</f>
        <v>2.0411993806015646E-2</v>
      </c>
    </row>
    <row r="33" spans="1:40" ht="15" customHeight="1" outlineLevel="1" x14ac:dyDescent="0.25">
      <c r="A33" s="91"/>
      <c r="B33" s="67">
        <f>_xlfn.STDEV.S(D32:XFD32)</f>
        <v>1.3060447140873149E-2</v>
      </c>
      <c r="C33" s="63" t="s">
        <v>127</v>
      </c>
      <c r="D33" s="69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0.52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</row>
    <row r="34" spans="1:40" ht="15" customHeight="1" outlineLevel="1" x14ac:dyDescent="0.25">
      <c r="A34" s="91"/>
      <c r="B34" s="62" t="s">
        <v>243</v>
      </c>
      <c r="C34" s="64" t="s">
        <v>124</v>
      </c>
      <c r="D34" s="66"/>
      <c r="E34" s="21">
        <f>(E31+SUM($E33:E33)-$D31)/$D31</f>
        <v>4.1490112994350178E-3</v>
      </c>
      <c r="F34" s="21">
        <f>(F31+SUM($E33:F33)-$D31)/$D31</f>
        <v>-3.3986581920904405E-3</v>
      </c>
      <c r="G34" s="21">
        <f>(G31+SUM($E33:G33)-$D31)/$D31</f>
        <v>-2.9484463276836188E-2</v>
      </c>
      <c r="H34" s="21">
        <f>(H31+SUM($E33:H33)-$D31)/$D31</f>
        <v>-4.2902542372881353E-2</v>
      </c>
      <c r="I34" s="21">
        <f>(I31+SUM($E33:I33)-$D31)/$D31</f>
        <v>-1.9774011299434981E-2</v>
      </c>
      <c r="J34" s="21">
        <f>(J31+SUM($E33:J33)-$D31)/$D31</f>
        <v>-3.1779661016949103E-2</v>
      </c>
      <c r="K34" s="21">
        <f>(K31+SUM($E33:K33)-$D31)/$D31</f>
        <v>-3.3147951977401093E-2</v>
      </c>
      <c r="L34" s="21">
        <f>(L31+SUM($E33:L33)-$D31)/$D31</f>
        <v>-3.990112994350279E-2</v>
      </c>
      <c r="M34" s="21">
        <f>(M31+SUM($E33:M33)-$D31)/$D31</f>
        <v>-3.8841807909604571E-2</v>
      </c>
      <c r="N34" s="21">
        <f>(N31+SUM($E33:N33)-$D31)/$D31</f>
        <v>-3.2397598870056513E-2</v>
      </c>
      <c r="O34" s="21">
        <f>(O31+SUM($E33:O33)-$D31)/$D31</f>
        <v>-4.0916313559322078E-2</v>
      </c>
      <c r="P34" s="21">
        <f>(P31+SUM($E33:P33)-$D31)/$D31</f>
        <v>-3.6546610169491532E-2</v>
      </c>
      <c r="Q34" s="21">
        <f>(Q31+SUM($D33:Q33)-$D31)/$D31</f>
        <v>-3.1956214689265579E-2</v>
      </c>
      <c r="R34" s="21">
        <f>(R31+SUM($D33:R33)-$D31)/$D31</f>
        <v>-2.551200564971752E-2</v>
      </c>
      <c r="S34" s="21">
        <f>(S31+SUM($D33:S33)-$D31)/$D31</f>
        <v>-1.9994703389830514E-2</v>
      </c>
      <c r="T34" s="21">
        <f>(T31+SUM($D33:T33)-$D31)/$D31</f>
        <v>-2.3172669491525424E-2</v>
      </c>
      <c r="U34" s="21">
        <f>(U31+SUM($D33:U33)-$D31)/$D31</f>
        <v>-1.2888418079096116E-2</v>
      </c>
      <c r="V34" s="21">
        <f>(V31+SUM($D33:V33)-$D31)/$D31</f>
        <v>-2.5688559322033868E-2</v>
      </c>
      <c r="W34" s="21">
        <f>(W31+SUM($D33:W33)-$D31)/$D31</f>
        <v>-2.8734110169491484E-2</v>
      </c>
      <c r="X34" s="21">
        <f>(X31+SUM($D33:X33)-$D31)/$D31</f>
        <v>-3.1294138418079112E-2</v>
      </c>
      <c r="Y34" s="21">
        <f>(Y31+SUM($D33:Y33)-$D31)/$D31</f>
        <v>-2.5909251412429397E-2</v>
      </c>
      <c r="Z34" s="21">
        <f>(Z31+SUM($D33:Z33)-$D31)/$D31</f>
        <v>-4.7095692090395547E-2</v>
      </c>
      <c r="AA34" s="21">
        <f>(AA31+SUM($D33:AA33)-$D31)/$D31</f>
        <v>-6.8679378531073462E-2</v>
      </c>
      <c r="AB34" s="21">
        <f>(AB31+SUM($D33:AB33)-$D31)/$D31</f>
        <v>-4.5330155367231686E-2</v>
      </c>
      <c r="AC34" s="21">
        <f>(AC31+SUM($D33:AC33)-$D31)/$D31</f>
        <v>-5.4775776836158176E-2</v>
      </c>
      <c r="AD34" s="21">
        <f>(AD31+SUM($D33:AD33)-$D31)/$D31</f>
        <v>-7.6403601694915266E-2</v>
      </c>
      <c r="AE34" s="21">
        <f>(AE31+SUM($D33:AE33)-$D31)/$D31</f>
        <v>-6.9650423728813568E-2</v>
      </c>
      <c r="AF34" s="21">
        <f>(AF31+SUM($D33:AF33)-$D31)/$D31</f>
        <v>-5.7512358757062149E-2</v>
      </c>
      <c r="AG34" s="21">
        <f>(AG31+SUM($D33:AG33)-$D31)/$D31</f>
        <v>-5.5481991525423699E-2</v>
      </c>
      <c r="AH34" s="21">
        <f>(AH31+SUM($D33:AH33)-$D31)/$D31</f>
        <v>-5.3142655367231603E-2</v>
      </c>
      <c r="AI34" s="21">
        <f>(AI31+SUM($D33:AI33)-$D31)/$D31</f>
        <v>-4.0739759887005601E-2</v>
      </c>
      <c r="AJ34" s="21">
        <f>(AJ31+SUM($D33:AJ33)-$D31)/$D31</f>
        <v>-2.9087217514124308E-2</v>
      </c>
      <c r="AK34" s="21">
        <f>(AK31+SUM($E33:AK33)-$D31)/$D31</f>
        <v>-3.8444562146892562E-2</v>
      </c>
      <c r="AL34" s="21">
        <f>(AL31+SUM($E33:AL33)-$D31)/$D31</f>
        <v>-5.4069562146892652E-2</v>
      </c>
      <c r="AM34" s="21">
        <f>(AM31+SUM($E33:AM33)-$D31)/$D31</f>
        <v>-5.707097457627109E-2</v>
      </c>
      <c r="AN34" s="21">
        <f>(AN31+SUM($E33:AN33)-$D31)/$D31</f>
        <v>-3.7870762711864334E-2</v>
      </c>
    </row>
    <row r="35" spans="1:40" ht="15" customHeight="1" outlineLevel="1" x14ac:dyDescent="0.25">
      <c r="A35" s="91"/>
      <c r="B35" s="4"/>
      <c r="C35" s="64" t="s">
        <v>139</v>
      </c>
      <c r="L35" s="66">
        <f>(L31+SUM(H33:L33)-G31)/G31</f>
        <v>-1.0733127160269171E-2</v>
      </c>
      <c r="P35" s="66">
        <f>(P31+SUM(M33:P33)-L31)/L31</f>
        <v>3.4939315924971998E-3</v>
      </c>
      <c r="U35" s="66">
        <f>(U31+SUM(Q33:U33)-P31)/P31</f>
        <v>2.4555616639178969E-2</v>
      </c>
      <c r="Z35" s="66">
        <f>(Z31+SUM(V33:Z33)-U31)/U31</f>
        <v>-3.4653908066535503E-2</v>
      </c>
      <c r="AE35" s="66">
        <f>(AE31+SUM(AA33:AE33)-Z31)/Z31</f>
        <v>-2.3669461299735909E-2</v>
      </c>
      <c r="AJ35" s="66">
        <f>(AJ31+SUM(AF33:AJ33)-AE31)/AE31</f>
        <v>4.3707790354798812E-2</v>
      </c>
      <c r="AN35" s="66">
        <f>(AN31+SUM(AK33:AN33)-AJ31)/AJ31</f>
        <v>-9.0681248575984544E-3</v>
      </c>
    </row>
    <row r="36" spans="1:40" ht="15" customHeight="1" outlineLevel="1" x14ac:dyDescent="0.25">
      <c r="A36" s="91"/>
      <c r="B36" s="101"/>
      <c r="C36" s="105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ht="15" customHeight="1" outlineLevel="1" x14ac:dyDescent="0.25">
      <c r="A37" s="91"/>
      <c r="B37" s="420" t="s">
        <v>155</v>
      </c>
      <c r="C37" s="421"/>
      <c r="D37" s="26">
        <v>73.84</v>
      </c>
      <c r="E37" s="26">
        <v>76.75</v>
      </c>
      <c r="F37" s="26">
        <v>76.73</v>
      </c>
      <c r="G37" s="26">
        <v>78.7</v>
      </c>
      <c r="H37" s="26">
        <v>79.05</v>
      </c>
      <c r="I37" s="154">
        <v>79.19</v>
      </c>
      <c r="J37" s="154">
        <v>79.37</v>
      </c>
      <c r="K37" s="160">
        <v>79.75</v>
      </c>
      <c r="L37" s="154">
        <v>80.540000000000006</v>
      </c>
      <c r="M37" s="154">
        <v>80.42</v>
      </c>
      <c r="N37" s="160">
        <v>82.47</v>
      </c>
      <c r="O37" s="160">
        <v>82.94</v>
      </c>
      <c r="P37" s="160">
        <v>83.84</v>
      </c>
      <c r="Q37" s="160">
        <v>83.98</v>
      </c>
      <c r="R37" s="160">
        <v>84.21</v>
      </c>
      <c r="S37" s="160">
        <v>83.71</v>
      </c>
      <c r="T37" s="160">
        <v>84.34</v>
      </c>
      <c r="U37" s="160">
        <v>85.45</v>
      </c>
      <c r="V37" s="160">
        <v>84.31</v>
      </c>
      <c r="W37" s="160">
        <v>83.78</v>
      </c>
      <c r="X37" s="160">
        <v>85.32</v>
      </c>
      <c r="Y37" s="160">
        <v>78.400000000000006</v>
      </c>
      <c r="Z37" s="160">
        <v>76.569999999999993</v>
      </c>
      <c r="AA37" s="160">
        <v>74.704999999999998</v>
      </c>
      <c r="AB37" s="26">
        <v>75.680000000000007</v>
      </c>
      <c r="AC37" s="26">
        <v>75.59</v>
      </c>
      <c r="AD37" s="160">
        <v>72.319999999999993</v>
      </c>
      <c r="AE37" s="160">
        <v>74.75</v>
      </c>
      <c r="AF37" s="26">
        <v>75.28</v>
      </c>
      <c r="AG37" s="26">
        <v>74.97</v>
      </c>
      <c r="AH37" s="26">
        <v>77.27</v>
      </c>
      <c r="AI37" s="26">
        <v>78.295000000000002</v>
      </c>
      <c r="AJ37" s="26">
        <v>78.37</v>
      </c>
      <c r="AK37" s="26">
        <v>77.06</v>
      </c>
      <c r="AL37" s="26">
        <v>76.510000000000005</v>
      </c>
      <c r="AM37" s="26">
        <v>77.7</v>
      </c>
      <c r="AN37" s="26">
        <v>79.69</v>
      </c>
    </row>
    <row r="38" spans="1:40" ht="15" customHeight="1" outlineLevel="1" x14ac:dyDescent="0.25">
      <c r="A38" s="91"/>
      <c r="B38" s="62" t="s">
        <v>125</v>
      </c>
      <c r="C38" s="63" t="s">
        <v>123</v>
      </c>
      <c r="D38" s="66"/>
      <c r="E38" s="66">
        <f t="shared" ref="E38" si="64">(E37-D37)/D37</f>
        <v>3.940953412784394E-2</v>
      </c>
      <c r="F38" s="66">
        <f>(F37-E37)/E37</f>
        <v>-2.605863192181892E-4</v>
      </c>
      <c r="G38" s="66">
        <f t="shared" ref="G38" si="65">(G37-F37)/F37</f>
        <v>2.5674442851557393E-2</v>
      </c>
      <c r="H38" s="66">
        <f>(H37-G37)/G37</f>
        <v>4.4472681067343625E-3</v>
      </c>
      <c r="I38" s="66">
        <f t="shared" ref="I38" si="66">(I37-H37)/H37</f>
        <v>1.7710309930423856E-3</v>
      </c>
      <c r="J38" s="66">
        <f>(J37-I37)/I37</f>
        <v>2.2730142694785556E-3</v>
      </c>
      <c r="K38" s="66">
        <f t="shared" ref="K38" si="67">(K37-J37)/J37</f>
        <v>4.7877031624038733E-3</v>
      </c>
      <c r="L38" s="66">
        <f>(L37-K37)/K37</f>
        <v>9.9059561128527433E-3</v>
      </c>
      <c r="M38" s="66">
        <f t="shared" ref="M38" si="68">(M37-L37)/L37</f>
        <v>-1.4899428855227779E-3</v>
      </c>
      <c r="N38" s="66">
        <f>(N37-M37)/M37</f>
        <v>2.5491171350410308E-2</v>
      </c>
      <c r="O38" s="66">
        <f t="shared" ref="O38" si="69">(O37-N37)/N37</f>
        <v>5.6990420759063763E-3</v>
      </c>
      <c r="P38" s="66">
        <f>(P37-O37)/O37</f>
        <v>1.0851217747769541E-2</v>
      </c>
      <c r="Q38" s="66">
        <f>(Q37-P37)/P37</f>
        <v>1.6698473282442815E-3</v>
      </c>
      <c r="R38" s="66">
        <f t="shared" ref="R38" si="70">(R37-Q37)/Q37</f>
        <v>2.7387473207905423E-3</v>
      </c>
      <c r="S38" s="66">
        <f>(S37-R37)/R37</f>
        <v>-5.9375371096069352E-3</v>
      </c>
      <c r="T38" s="66">
        <f t="shared" ref="T38" si="71">(T37-S37)/S37</f>
        <v>7.525982558834186E-3</v>
      </c>
      <c r="U38" s="66">
        <f>(U37-T37)/T37</f>
        <v>1.3161014939530464E-2</v>
      </c>
      <c r="V38" s="66">
        <f>(V37-U37)/U37</f>
        <v>-1.3341135166764195E-2</v>
      </c>
      <c r="W38" s="66">
        <f t="shared" ref="W38" si="72">(W37-V37)/V37</f>
        <v>-6.2863242794449188E-3</v>
      </c>
      <c r="X38" s="66">
        <f>(X37-W37)/W37</f>
        <v>1.8381475292432465E-2</v>
      </c>
      <c r="Y38" s="66">
        <f t="shared" ref="Y38" si="73">(Y37-X37)/X37</f>
        <v>-8.1106422878574641E-2</v>
      </c>
      <c r="Z38" s="66">
        <f>(Z37-Y37)/Y37</f>
        <v>-2.3341836734694036E-2</v>
      </c>
      <c r="AA38" s="66">
        <f>(AA37-Z37)/Z37</f>
        <v>-2.4356797701449589E-2</v>
      </c>
      <c r="AB38" s="66">
        <f t="shared" ref="AB38" si="74">(AB37-AA37)/AA37</f>
        <v>1.3051335251991279E-2</v>
      </c>
      <c r="AC38" s="66">
        <f>(AC37-AB37)/AB37</f>
        <v>-1.1892177589852458E-3</v>
      </c>
      <c r="AD38" s="66">
        <f t="shared" ref="AD38" si="75">(AD37-AC37)/AC37</f>
        <v>-4.3259690435242894E-2</v>
      </c>
      <c r="AE38" s="66">
        <f>(AE37-AD37)/AD37</f>
        <v>3.3600663716814257E-2</v>
      </c>
      <c r="AF38" s="66">
        <f>(AF37-AE37)/AE37</f>
        <v>7.0903010033444968E-3</v>
      </c>
      <c r="AG38" s="66">
        <f t="shared" ref="AG38" si="76">(AG37-AF37)/AF37</f>
        <v>-4.1179596174282978E-3</v>
      </c>
      <c r="AH38" s="66">
        <f>(AH37-AG37)/AG37</f>
        <v>3.0678938241963414E-2</v>
      </c>
      <c r="AI38" s="66">
        <f t="shared" ref="AI38" si="77">(AI37-AH37)/AH37</f>
        <v>1.3265174064967073E-2</v>
      </c>
      <c r="AJ38" s="66">
        <f>(AJ37-AI37)/AI37</f>
        <v>9.5791557570729731E-4</v>
      </c>
      <c r="AK38" s="66">
        <f t="shared" ref="AK38" si="78">(AK37-AJ37)/AJ37</f>
        <v>-1.6715579941304098E-2</v>
      </c>
      <c r="AL38" s="66">
        <f>(AL37-AK37)/AK37</f>
        <v>-7.1372956138073861E-3</v>
      </c>
      <c r="AM38" s="66">
        <f t="shared" ref="AM38" si="79">(AM37-AL37)/AL37</f>
        <v>1.5553522415370509E-2</v>
      </c>
      <c r="AN38" s="66">
        <f>(AN37-AM37)/AM37</f>
        <v>2.5611325611325543E-2</v>
      </c>
    </row>
    <row r="39" spans="1:40" ht="15" customHeight="1" outlineLevel="1" x14ac:dyDescent="0.25">
      <c r="A39" s="91"/>
      <c r="B39" s="67">
        <f>_xlfn.STDEV.S(D38:XFD38)</f>
        <v>2.2100789106752141E-2</v>
      </c>
      <c r="C39" s="63" t="s">
        <v>127</v>
      </c>
      <c r="D39" s="69"/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</row>
    <row r="40" spans="1:40" ht="15" customHeight="1" outlineLevel="1" x14ac:dyDescent="0.25">
      <c r="A40" s="91"/>
      <c r="B40" s="62" t="s">
        <v>243</v>
      </c>
      <c r="C40" s="64" t="s">
        <v>124</v>
      </c>
      <c r="D40" s="66"/>
      <c r="E40" s="21">
        <f>(E37+SUM($E39:E39)-$D37)/$D37</f>
        <v>3.940953412784394E-2</v>
      </c>
      <c r="F40" s="21">
        <f>(F37+SUM($E39:F39)-$D37)/$D37</f>
        <v>3.9138678223185272E-2</v>
      </c>
      <c r="G40" s="21">
        <f>(G37+SUM($E39:G39)-$D37)/$D37</f>
        <v>6.5817984832069326E-2</v>
      </c>
      <c r="H40" s="21">
        <f>(H37+SUM($E39:H39)-$D37)/$D37</f>
        <v>7.0557963163596873E-2</v>
      </c>
      <c r="I40" s="21">
        <f>(I37+SUM($E39:I39)-$D37)/$D37</f>
        <v>7.2453954496207937E-2</v>
      </c>
      <c r="J40" s="21">
        <f>(J37+SUM($E39:J39)-$D37)/$D37</f>
        <v>7.489165763813653E-2</v>
      </c>
      <c r="K40" s="21">
        <f>(K37+SUM($E39:K39)-$D37)/$D37</f>
        <v>8.0037919826652176E-2</v>
      </c>
      <c r="L40" s="21">
        <f>(L37+SUM($E39:L39)-$D37)/$D37</f>
        <v>9.0736728060671762E-2</v>
      </c>
      <c r="M40" s="21">
        <f>(M37+SUM($E39:M39)-$D37)/$D37</f>
        <v>8.9111592632719366E-2</v>
      </c>
      <c r="N40" s="21">
        <f>(N37+SUM($E39:N39)-$D37)/$D37</f>
        <v>0.11687432286023829</v>
      </c>
      <c r="O40" s="21">
        <f>(O37+SUM($E39:O39)-$D37)/$D37</f>
        <v>0.12323943661971823</v>
      </c>
      <c r="P40" s="21">
        <f>(P37+SUM($E39:P39)-$D37)/$D37</f>
        <v>0.13542795232936078</v>
      </c>
      <c r="Q40" s="21">
        <f>(Q37+SUM($D39:Q39)-$D37)/$D37</f>
        <v>0.13732394366197184</v>
      </c>
      <c r="R40" s="21">
        <f>(R37+SUM($D39:R39)-$D37)/$D37</f>
        <v>0.14043878656554698</v>
      </c>
      <c r="S40" s="21">
        <f>(S37+SUM($D39:S39)-$D37)/$D37</f>
        <v>0.13366738894907895</v>
      </c>
      <c r="T40" s="21">
        <f>(T37+SUM($D39:T39)-$D37)/$D37</f>
        <v>0.14219934994582881</v>
      </c>
      <c r="U40" s="21">
        <f>(U37+SUM($D39:U39)-$D37)/$D37</f>
        <v>0.15723185265438785</v>
      </c>
      <c r="V40" s="21">
        <f>(V37+SUM($D39:V39)-$D37)/$D37</f>
        <v>0.14179306608884071</v>
      </c>
      <c r="W40" s="21">
        <f>(W37+SUM($D39:W39)-$D37)/$D37</f>
        <v>0.13461538461538458</v>
      </c>
      <c r="X40" s="21">
        <f>(X37+SUM($D39:X39)-$D37)/$D37</f>
        <v>0.15547128927410603</v>
      </c>
      <c r="Y40" s="21">
        <f>(Y37+SUM($D39:Y39)-$D37)/$D37</f>
        <v>6.1755146262188546E-2</v>
      </c>
      <c r="Z40" s="21">
        <f>(Z37+SUM($D39:Z39)-$D37)/$D37</f>
        <v>3.6971830985915353E-2</v>
      </c>
      <c r="AA40" s="21">
        <f>(AA37+SUM($D39:AA39)-$D37)/$D37</f>
        <v>1.1714517876489638E-2</v>
      </c>
      <c r="AB40" s="21">
        <f>(AB37+SUM($D39:AB39)-$D37)/$D37</f>
        <v>2.4918743228602429E-2</v>
      </c>
      <c r="AC40" s="21">
        <f>(AC37+SUM($D39:AC39)-$D37)/$D37</f>
        <v>2.3699891657638136E-2</v>
      </c>
      <c r="AD40" s="21">
        <f>(AD37+SUM($D39:AD39)-$D37)/$D37</f>
        <v>-2.0585048754062977E-2</v>
      </c>
      <c r="AE40" s="21">
        <f>(AE37+SUM($D39:AE39)-$D37)/$D37</f>
        <v>1.2323943661971785E-2</v>
      </c>
      <c r="AF40" s="21">
        <f>(AF37+SUM($D39:AF39)-$D37)/$D37</f>
        <v>1.950162513542792E-2</v>
      </c>
      <c r="AG40" s="21">
        <f>(AG37+SUM($D39:AG39)-$D37)/$D37</f>
        <v>1.5303358613217705E-2</v>
      </c>
      <c r="AH40" s="21">
        <f>(AH37+SUM($D39:AH39)-$D37)/$D37</f>
        <v>4.6451787648970642E-2</v>
      </c>
      <c r="AI40" s="21">
        <f>(AI37+SUM($D39:AI39)-$D37)/$D37</f>
        <v>6.0333152762730199E-2</v>
      </c>
      <c r="AJ40" s="21">
        <f>(AJ37+SUM($D39:AJ39)-$D37)/$D37</f>
        <v>6.1348862405200447E-2</v>
      </c>
      <c r="AK40" s="21">
        <f>(AK37+SUM($E39:AK39)-$D37)/$D37</f>
        <v>4.3607800650054152E-2</v>
      </c>
      <c r="AL40" s="21">
        <f>(AL37+SUM($E39:AL39)-$D37)/$D37</f>
        <v>3.615926327193935E-2</v>
      </c>
      <c r="AM40" s="21">
        <f>(AM37+SUM($E39:AM39)-$D37)/$D37</f>
        <v>5.227518959913325E-2</v>
      </c>
      <c r="AN40" s="21">
        <f>(AN37+SUM($E39:AN39)-$D37)/$D37</f>
        <v>7.9225352112675979E-2</v>
      </c>
    </row>
    <row r="41" spans="1:40" ht="15" customHeight="1" outlineLevel="1" x14ac:dyDescent="0.25">
      <c r="A41" s="91"/>
      <c r="B41" s="4"/>
      <c r="C41" s="64" t="s">
        <v>139</v>
      </c>
      <c r="L41" s="66">
        <f>(L37+SUM(H39:L39)-G37)/G37</f>
        <v>2.3379923761118214E-2</v>
      </c>
      <c r="P41" s="66">
        <f>(P37+SUM(M39:P39)-L37)/L37</f>
        <v>4.0973429351874806E-2</v>
      </c>
      <c r="U41" s="66">
        <f>(U37+SUM(Q39:U39)-P37)/P37</f>
        <v>1.9203244274809152E-2</v>
      </c>
      <c r="Z41" s="66">
        <f>(Z37+SUM(V39:Z39)-U37)/U37</f>
        <v>-0.10392042129900537</v>
      </c>
      <c r="AE41" s="66">
        <f>(AE37+SUM(AA39:AE39)-Z37)/Z37</f>
        <v>-2.3769100169779199E-2</v>
      </c>
      <c r="AJ41" s="66">
        <f>(AJ37+SUM(AF39:AJ39)-AE37)/AE37</f>
        <v>4.8428093645485011E-2</v>
      </c>
      <c r="AN41" s="66">
        <f>(AN37+SUM(AK39:AN39)-AJ37)/AJ37</f>
        <v>1.6843179788184167E-2</v>
      </c>
    </row>
    <row r="42" spans="1:40" ht="15" customHeight="1" outlineLevel="1" x14ac:dyDescent="0.25">
      <c r="A42" s="91"/>
      <c r="B42" s="101"/>
      <c r="C42" s="105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</row>
    <row r="43" spans="1:40" ht="15" customHeight="1" outlineLevel="1" x14ac:dyDescent="0.25">
      <c r="A43" s="91"/>
      <c r="B43" s="420" t="s">
        <v>114</v>
      </c>
      <c r="C43" s="421"/>
      <c r="D43" s="26">
        <v>116.31</v>
      </c>
      <c r="E43" s="26">
        <v>118.5</v>
      </c>
      <c r="F43" s="26">
        <v>119.6</v>
      </c>
      <c r="G43" s="26">
        <v>120.07</v>
      </c>
      <c r="H43" s="26">
        <v>121.56</v>
      </c>
      <c r="I43" s="154">
        <v>121.35</v>
      </c>
      <c r="J43" s="154">
        <v>120.02</v>
      </c>
      <c r="K43" s="160">
        <v>121.72</v>
      </c>
      <c r="L43" s="154">
        <v>122.89</v>
      </c>
      <c r="M43" s="154">
        <v>119.9</v>
      </c>
      <c r="N43" s="160">
        <v>120.51</v>
      </c>
      <c r="O43" s="160">
        <v>119.68</v>
      </c>
      <c r="P43" s="160">
        <v>119.99</v>
      </c>
      <c r="Q43" s="160">
        <v>120.19</v>
      </c>
      <c r="R43" s="160">
        <v>121.14</v>
      </c>
      <c r="S43" s="160">
        <v>119.97</v>
      </c>
      <c r="T43" s="160">
        <v>117.58</v>
      </c>
      <c r="U43" s="160">
        <v>122.42</v>
      </c>
      <c r="V43" s="160">
        <v>122.76</v>
      </c>
      <c r="W43" s="160">
        <v>119.58</v>
      </c>
      <c r="X43" s="160">
        <v>119.12</v>
      </c>
      <c r="Y43" s="160">
        <v>120.19</v>
      </c>
      <c r="Z43" s="160">
        <v>115.04</v>
      </c>
      <c r="AA43" s="160">
        <v>109.54</v>
      </c>
      <c r="AB43" s="160">
        <v>114.04</v>
      </c>
      <c r="AC43" s="154">
        <v>110</v>
      </c>
      <c r="AD43" s="160">
        <v>103.82</v>
      </c>
      <c r="AE43" s="160">
        <v>110.08</v>
      </c>
      <c r="AF43" s="26">
        <v>109.91</v>
      </c>
      <c r="AG43" s="26">
        <v>109.97</v>
      </c>
      <c r="AH43" s="26">
        <v>112.99</v>
      </c>
      <c r="AI43" s="26">
        <v>116.17</v>
      </c>
      <c r="AJ43" s="26">
        <v>117</v>
      </c>
      <c r="AK43" s="26">
        <v>119.68</v>
      </c>
      <c r="AL43" s="26">
        <v>117.16</v>
      </c>
      <c r="AM43" s="26">
        <v>117.19</v>
      </c>
      <c r="AN43" s="26">
        <v>118.05</v>
      </c>
    </row>
    <row r="44" spans="1:40" ht="15" customHeight="1" outlineLevel="1" x14ac:dyDescent="0.25">
      <c r="A44" s="91"/>
      <c r="B44" s="62" t="s">
        <v>125</v>
      </c>
      <c r="C44" s="63" t="s">
        <v>123</v>
      </c>
      <c r="D44" s="66"/>
      <c r="E44" s="66">
        <f t="shared" ref="E44" si="80">(E43-D43)/D43</f>
        <v>1.8828991488264103E-2</v>
      </c>
      <c r="F44" s="66">
        <f>(F43-E43)/E43</f>
        <v>9.2827004219408794E-3</v>
      </c>
      <c r="G44" s="66">
        <f t="shared" ref="G44" si="81">(G43-F43)/F43</f>
        <v>3.9297658862876162E-3</v>
      </c>
      <c r="H44" s="66">
        <f>(H43-G43)/G43</f>
        <v>1.2409427833763715E-2</v>
      </c>
      <c r="I44" s="66">
        <f t="shared" ref="I44" si="82">(I43-H43)/H43</f>
        <v>-1.7275419545903913E-3</v>
      </c>
      <c r="J44" s="66">
        <f>(J43-I43)/I43</f>
        <v>-1.0960032962505136E-2</v>
      </c>
      <c r="K44" s="66">
        <f t="shared" ref="K44" si="83">(K43-J43)/J43</f>
        <v>1.4164305949008523E-2</v>
      </c>
      <c r="L44" s="66">
        <f>(L43-K43)/K43</f>
        <v>9.6122247781794418E-3</v>
      </c>
      <c r="M44" s="66">
        <f t="shared" ref="M44" si="84">(M43-L43)/L43</f>
        <v>-2.4330702254048295E-2</v>
      </c>
      <c r="N44" s="66">
        <f>(N43-M43)/M43</f>
        <v>5.087572977481229E-3</v>
      </c>
      <c r="O44" s="66">
        <f t="shared" ref="O44" si="85">(O43-N43)/N43</f>
        <v>-6.8873952369097853E-3</v>
      </c>
      <c r="P44" s="66">
        <f>(P43-O43)/O43</f>
        <v>2.5902406417111301E-3</v>
      </c>
      <c r="Q44" s="66">
        <f>(Q43-P43)/P43</f>
        <v>1.666805567130618E-3</v>
      </c>
      <c r="R44" s="66">
        <f t="shared" ref="R44" si="86">(R43-Q43)/Q43</f>
        <v>7.9041517597138108E-3</v>
      </c>
      <c r="S44" s="66">
        <f>(S43-R43)/R43</f>
        <v>-9.6582466567607869E-3</v>
      </c>
      <c r="T44" s="66">
        <f t="shared" ref="T44" si="87">(T43-S43)/S43</f>
        <v>-1.9921647078436279E-2</v>
      </c>
      <c r="U44" s="66">
        <f>(U43-T43)/T43</f>
        <v>4.1163463174009214E-2</v>
      </c>
      <c r="V44" s="66">
        <f>(V43-U43)/U43</f>
        <v>2.7773239666721403E-3</v>
      </c>
      <c r="W44" s="66">
        <f t="shared" ref="W44" si="88">(W43-V43)/V43</f>
        <v>-2.5904203323558216E-2</v>
      </c>
      <c r="X44" s="66">
        <f>(X43-W43)/W43</f>
        <v>-3.8467971232647078E-3</v>
      </c>
      <c r="Y44" s="66">
        <f t="shared" ref="Y44" si="89">(Y43-X43)/X43</f>
        <v>8.982538616521098E-3</v>
      </c>
      <c r="Z44" s="66">
        <f>(Z43-Y43)/Y43</f>
        <v>-4.2848822697395719E-2</v>
      </c>
      <c r="AA44" s="66">
        <f>(AA43-Z43)/Z43</f>
        <v>-4.7809457579972181E-2</v>
      </c>
      <c r="AB44" s="66">
        <f t="shared" ref="AB44" si="90">(AB43-AA43)/AA43</f>
        <v>4.1080883695453714E-2</v>
      </c>
      <c r="AC44" s="66">
        <f>(AC43-AB43)/AB43</f>
        <v>-3.5426166257453581E-2</v>
      </c>
      <c r="AD44" s="66">
        <f t="shared" ref="AD44" si="91">(AD43-AC43)/AC43</f>
        <v>-5.6181818181818242E-2</v>
      </c>
      <c r="AE44" s="66">
        <f>(AE43-AD43)/AD43</f>
        <v>6.0296667308803752E-2</v>
      </c>
      <c r="AF44" s="66">
        <f>(AF43-AE43)/AE43</f>
        <v>-1.5443313953488527E-3</v>
      </c>
      <c r="AG44" s="66">
        <f t="shared" ref="AG44" si="92">(AG43-AF43)/AF43</f>
        <v>5.459011918842896E-4</v>
      </c>
      <c r="AH44" s="66">
        <f>(AH43-AG43)/AG43</f>
        <v>2.7462035100481914E-2</v>
      </c>
      <c r="AI44" s="66">
        <f t="shared" ref="AI44" si="93">(AI43-AH43)/AH43</f>
        <v>2.814408354721663E-2</v>
      </c>
      <c r="AJ44" s="66">
        <f>(AJ43-AI43)/AI43</f>
        <v>7.144701730222934E-3</v>
      </c>
      <c r="AK44" s="66">
        <f t="shared" ref="AK44" si="94">(AK43-AJ43)/AJ43</f>
        <v>2.2905982905982964E-2</v>
      </c>
      <c r="AL44" s="66">
        <f>(AL43-AK43)/AK43</f>
        <v>-2.1056149732620405E-2</v>
      </c>
      <c r="AM44" s="66">
        <f t="shared" ref="AM44" si="95">(AM43-AL43)/AL43</f>
        <v>2.5606008876750714E-4</v>
      </c>
      <c r="AN44" s="66">
        <f>(AN43-AM43)/AM43</f>
        <v>7.3385101117842775E-3</v>
      </c>
    </row>
    <row r="45" spans="1:40" ht="15" customHeight="1" outlineLevel="1" x14ac:dyDescent="0.25">
      <c r="A45" s="91"/>
      <c r="B45" s="67">
        <f>_xlfn.STDEV.S(D44:XFD44)</f>
        <v>2.460125999252049E-2</v>
      </c>
      <c r="C45" s="63" t="s">
        <v>127</v>
      </c>
      <c r="D45" s="69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</row>
    <row r="46" spans="1:40" ht="15" customHeight="1" outlineLevel="1" x14ac:dyDescent="0.25">
      <c r="A46" s="91"/>
      <c r="B46" s="62" t="s">
        <v>243</v>
      </c>
      <c r="C46" s="64" t="s">
        <v>124</v>
      </c>
      <c r="D46" s="66"/>
      <c r="E46" s="21">
        <f>(E43+SUM($E45:E45)-$D43)/$D43</f>
        <v>1.8828991488264103E-2</v>
      </c>
      <c r="F46" s="21">
        <f>(F43+SUM($E45:F45)-$D43)/$D43</f>
        <v>2.8286475797437812E-2</v>
      </c>
      <c r="G46" s="21">
        <f>(G43+SUM($E45:G45)-$D43)/$D43</f>
        <v>3.2327400911357503E-2</v>
      </c>
      <c r="H46" s="21">
        <f>(H43+SUM($E45:H45)-$D43)/$D43</f>
        <v>4.5137993293783853E-2</v>
      </c>
      <c r="I46" s="21">
        <f>(I43+SUM($E45:I45)-$D43)/$D43</f>
        <v>4.3332473562032431E-2</v>
      </c>
      <c r="J46" s="21">
        <f>(J43+SUM($E45:J45)-$D43)/$D43</f>
        <v>3.1897515260940534E-2</v>
      </c>
      <c r="K46" s="21">
        <f>(K43+SUM($E45:K45)-$D43)/$D43</f>
        <v>4.6513627375118188E-2</v>
      </c>
      <c r="L46" s="21">
        <f>(L43+SUM($E45:L45)-$D43)/$D43</f>
        <v>5.6572951594875749E-2</v>
      </c>
      <c r="M46" s="21">
        <f>(M43+SUM($E45:M45)-$D43)/$D43</f>
        <v>3.0865789699939843E-2</v>
      </c>
      <c r="N46" s="21">
        <f>(N43+SUM($E45:N45)-$D43)/$D43</f>
        <v>3.6110394635027104E-2</v>
      </c>
      <c r="O46" s="21">
        <f>(O43+SUM($E45:O45)-$D43)/$D43</f>
        <v>2.8974292838105101E-2</v>
      </c>
      <c r="P46" s="21">
        <f>(P43+SUM($E45:P45)-$D43)/$D43</f>
        <v>3.1639583870690331E-2</v>
      </c>
      <c r="Q46" s="21">
        <f>(Q43+SUM($D45:Q45)-$D43)/$D43</f>
        <v>3.3359126472358315E-2</v>
      </c>
      <c r="R46" s="21">
        <f>(R43+SUM($D45:R45)-$D43)/$D43</f>
        <v>4.1526953830281127E-2</v>
      </c>
      <c r="S46" s="21">
        <f>(S43+SUM($D45:S45)-$D43)/$D43</f>
        <v>3.1467629610523573E-2</v>
      </c>
      <c r="T46" s="21">
        <f>(T43+SUM($D45:T45)-$D43)/$D43</f>
        <v>1.0919095520591489E-2</v>
      </c>
      <c r="U46" s="21">
        <f>(U43+SUM($D45:U45)-$D43)/$D43</f>
        <v>5.2532026480956062E-2</v>
      </c>
      <c r="V46" s="21">
        <f>(V43+SUM($D45:V45)-$D43)/$D43</f>
        <v>5.5455248903791617E-2</v>
      </c>
      <c r="W46" s="21">
        <f>(W43+SUM($D45:W45)-$D43)/$D43</f>
        <v>2.8114521537271051E-2</v>
      </c>
      <c r="X46" s="21">
        <f>(X43+SUM($D45:X45)-$D43)/$D43</f>
        <v>2.4159573553434805E-2</v>
      </c>
      <c r="Y46" s="21">
        <f>(Y43+SUM($D45:Y45)-$D43)/$D43</f>
        <v>3.3359126472358315E-2</v>
      </c>
      <c r="Z46" s="21">
        <f>(Z43+SUM($D45:Z45)-$D43)/$D43</f>
        <v>-1.0919095520591489E-2</v>
      </c>
      <c r="AA46" s="21">
        <f>(AA43+SUM($D45:AA45)-$D43)/$D43</f>
        <v>-5.8206517066460288E-2</v>
      </c>
      <c r="AB46" s="21">
        <f>(AB43+SUM($D45:AB45)-$D43)/$D43</f>
        <v>-1.951680852893127E-2</v>
      </c>
      <c r="AC46" s="21">
        <f>(AC43+SUM($D45:AC45)-$D43)/$D43</f>
        <v>-5.4251569082624039E-2</v>
      </c>
      <c r="AD46" s="21">
        <f>(AD43+SUM($D45:AD45)-$D43)/$D43</f>
        <v>-0.10738543547416395</v>
      </c>
      <c r="AE46" s="21">
        <f>(AE43+SUM($D45:AE45)-$D43)/$D43</f>
        <v>-5.3563752041956875E-2</v>
      </c>
      <c r="AF46" s="21">
        <f>(AF43+SUM($D45:AF45)-$D43)/$D43</f>
        <v>-5.5025363253374648E-2</v>
      </c>
      <c r="AG46" s="21">
        <f>(AG43+SUM($D45:AG45)-$D43)/$D43</f>
        <v>-5.4509500472874242E-2</v>
      </c>
      <c r="AH46" s="21">
        <f>(AH43+SUM($D45:AH45)-$D43)/$D43</f>
        <v>-2.8544407187688137E-2</v>
      </c>
      <c r="AI46" s="21">
        <f>(AI43+SUM($D45:AI45)-$D43)/$D43</f>
        <v>-1.2036798211675743E-3</v>
      </c>
      <c r="AJ46" s="21">
        <f>(AJ43+SUM($D45:AJ45)-$D43)/$D43</f>
        <v>5.9324219757544297E-3</v>
      </c>
      <c r="AK46" s="21">
        <f>(AK43+SUM($E45:AK45)-$D43)/$D43</f>
        <v>2.8974292838105101E-2</v>
      </c>
      <c r="AL46" s="21">
        <f>(AL43+SUM($E45:AL45)-$D43)/$D43</f>
        <v>7.3080560570887654E-3</v>
      </c>
      <c r="AM46" s="21">
        <f>(AM43+SUM($E45:AM45)-$D43)/$D43</f>
        <v>7.5659874473389685E-3</v>
      </c>
      <c r="AN46" s="21">
        <f>(AN43+SUM($E45:AN45)-$D43)/$D43</f>
        <v>1.4960020634511175E-2</v>
      </c>
    </row>
    <row r="47" spans="1:40" ht="15" customHeight="1" outlineLevel="1" x14ac:dyDescent="0.25">
      <c r="A47" s="91"/>
      <c r="B47" s="4"/>
      <c r="C47" s="64" t="s">
        <v>139</v>
      </c>
      <c r="L47" s="66">
        <f>(L43+SUM(H45:L45)-G43)/G43</f>
        <v>2.3486299658532585E-2</v>
      </c>
      <c r="P47" s="66">
        <f>(P43+SUM(M45:P45)-L43)/L43</f>
        <v>-2.3598339978842912E-2</v>
      </c>
      <c r="U47" s="66">
        <f>(U43+SUM(Q45:U45)-P43)/P43</f>
        <v>2.0251687640636777E-2</v>
      </c>
      <c r="Z47" s="66">
        <f>(Z43+SUM(V45:Z45)-U43)/U43</f>
        <v>-6.0284267276588754E-2</v>
      </c>
      <c r="AE47" s="66">
        <f>(AE43+SUM(AA45:AE45)-Z43)/Z43</f>
        <v>-4.3115438108484075E-2</v>
      </c>
      <c r="AJ47" s="66">
        <f>(AJ43+SUM(AF45:AJ45)-AE43)/AE43</f>
        <v>6.286337209302327E-2</v>
      </c>
      <c r="AN47" s="66">
        <f>(AN43+SUM(AK45:AN45)-AJ43)/AJ43</f>
        <v>8.9743589743589494E-3</v>
      </c>
    </row>
    <row r="48" spans="1:40" ht="15" customHeight="1" outlineLevel="1" x14ac:dyDescent="0.25">
      <c r="A48" s="91"/>
      <c r="B48" s="101"/>
      <c r="C48" s="105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1:40" ht="15" customHeight="1" outlineLevel="1" x14ac:dyDescent="0.25">
      <c r="A49" s="130"/>
      <c r="B49" s="426" t="s">
        <v>92</v>
      </c>
      <c r="C49" s="427"/>
      <c r="D49" s="26">
        <v>188.43</v>
      </c>
      <c r="E49" s="26">
        <v>188.71</v>
      </c>
      <c r="F49" s="26">
        <v>190.03</v>
      </c>
      <c r="G49" s="26">
        <v>191.74</v>
      </c>
      <c r="H49" s="26">
        <v>192.9</v>
      </c>
      <c r="I49" s="154">
        <v>194.14</v>
      </c>
      <c r="J49" s="154">
        <v>193.87</v>
      </c>
      <c r="K49" s="160">
        <v>195.77</v>
      </c>
      <c r="L49" s="154">
        <v>198.78</v>
      </c>
      <c r="M49" s="154">
        <v>196.66</v>
      </c>
      <c r="N49" s="160">
        <v>198.99</v>
      </c>
      <c r="O49" s="160">
        <v>197.39</v>
      </c>
      <c r="P49" s="160">
        <v>198.81</v>
      </c>
      <c r="Q49" s="160">
        <v>198</v>
      </c>
      <c r="R49" s="160">
        <v>197.35</v>
      </c>
      <c r="S49" s="160">
        <v>198.41</v>
      </c>
      <c r="T49" s="160">
        <v>201.38</v>
      </c>
      <c r="U49" s="160">
        <v>204.01</v>
      </c>
      <c r="V49" s="160">
        <v>204.25</v>
      </c>
      <c r="W49" s="160">
        <v>202.72</v>
      </c>
      <c r="X49" s="160">
        <v>203.25</v>
      </c>
      <c r="Y49" s="160">
        <v>204.41</v>
      </c>
      <c r="Z49" s="160">
        <v>200.24</v>
      </c>
      <c r="AA49" s="160">
        <v>189.84</v>
      </c>
      <c r="AB49" s="160">
        <v>191.96</v>
      </c>
      <c r="AC49" s="154">
        <v>194.58</v>
      </c>
      <c r="AD49" s="160">
        <v>188.35</v>
      </c>
      <c r="AE49" s="160">
        <v>191.21</v>
      </c>
      <c r="AF49" s="26">
        <v>193.95</v>
      </c>
      <c r="AG49" s="26">
        <v>194.7</v>
      </c>
      <c r="AH49" s="26">
        <v>197.87</v>
      </c>
      <c r="AI49" s="26">
        <v>202.6</v>
      </c>
      <c r="AJ49" s="26">
        <v>202.77</v>
      </c>
      <c r="AK49" s="26">
        <v>201.08</v>
      </c>
      <c r="AL49" s="26">
        <v>201.11</v>
      </c>
      <c r="AM49" s="26">
        <v>201.85</v>
      </c>
      <c r="AN49" s="26">
        <v>203.1</v>
      </c>
    </row>
    <row r="50" spans="1:40" ht="15" customHeight="1" outlineLevel="1" x14ac:dyDescent="0.25">
      <c r="A50" s="91"/>
      <c r="B50" s="62" t="s">
        <v>125</v>
      </c>
      <c r="C50" s="63" t="s">
        <v>123</v>
      </c>
      <c r="D50" s="66"/>
      <c r="E50" s="66">
        <f t="shared" ref="E50" si="96">(E49-D49)/D49</f>
        <v>1.4859629570662905E-3</v>
      </c>
      <c r="F50" s="66">
        <f>(F49-E49)/E49</f>
        <v>6.9948598378463947E-3</v>
      </c>
      <c r="G50" s="66">
        <f t="shared" ref="G50" si="97">(G49-F49)/F49</f>
        <v>8.998579171709771E-3</v>
      </c>
      <c r="H50" s="66">
        <f>(H49-G49)/G49</f>
        <v>6.0498591843120711E-3</v>
      </c>
      <c r="I50" s="66">
        <f t="shared" ref="I50" si="98">(I49-H49)/H49</f>
        <v>6.4282011404871988E-3</v>
      </c>
      <c r="J50" s="66">
        <f>(J49-I49)/I49</f>
        <v>-1.3907489440608933E-3</v>
      </c>
      <c r="K50" s="66">
        <f t="shared" ref="K50" si="99">(K49-J49)/J49</f>
        <v>9.8003816990767292E-3</v>
      </c>
      <c r="L50" s="66">
        <f>(L49-K49)/K49</f>
        <v>1.537518516626649E-2</v>
      </c>
      <c r="M50" s="66">
        <f t="shared" ref="M50" si="100">(M49-L49)/L49</f>
        <v>-1.0665056846765291E-2</v>
      </c>
      <c r="N50" s="66">
        <f>(N49-M49)/M49</f>
        <v>1.1847859249466148E-2</v>
      </c>
      <c r="O50" s="66">
        <f t="shared" ref="O50" si="101">(O49-N49)/N49</f>
        <v>-8.040605055530543E-3</v>
      </c>
      <c r="P50" s="66">
        <f>(P49-O49)/O49</f>
        <v>7.193880135771903E-3</v>
      </c>
      <c r="Q50" s="66">
        <f>(Q49-P49)/P49</f>
        <v>-4.0742417383431533E-3</v>
      </c>
      <c r="R50" s="66">
        <f t="shared" ref="R50" si="102">(R49-Q49)/Q49</f>
        <v>-3.2828282828283113E-3</v>
      </c>
      <c r="S50" s="66">
        <f>(S49-R49)/R49</f>
        <v>5.3711679756777413E-3</v>
      </c>
      <c r="T50" s="66">
        <f t="shared" ref="T50" si="103">(T49-S49)/S49</f>
        <v>1.4969003578448662E-2</v>
      </c>
      <c r="U50" s="66">
        <f>(U49-T49)/T49</f>
        <v>1.3059886781209631E-2</v>
      </c>
      <c r="V50" s="66">
        <f>(V49-U49)/U49</f>
        <v>1.1764129209352928E-3</v>
      </c>
      <c r="W50" s="66">
        <f t="shared" ref="W50" si="104">(W49-V49)/V49</f>
        <v>-7.4908200734394182E-3</v>
      </c>
      <c r="X50" s="66">
        <f>(X49-W49)/W49</f>
        <v>2.6144435674822471E-3</v>
      </c>
      <c r="Y50" s="66">
        <f t="shared" ref="Y50" si="105">(Y49-X49)/X49</f>
        <v>5.7072570725707093E-3</v>
      </c>
      <c r="Z50" s="66">
        <f>(Z49-Y49)/Y49</f>
        <v>-2.0400176116628282E-2</v>
      </c>
      <c r="AA50" s="66">
        <f>(AA49-Z49)/Z49</f>
        <v>-5.1937674790251721E-2</v>
      </c>
      <c r="AB50" s="66">
        <f t="shared" ref="AB50" si="106">(AB49-AA49)/AA49</f>
        <v>1.1167298777918271E-2</v>
      </c>
      <c r="AC50" s="66">
        <f>(AC49-AB49)/AB49</f>
        <v>1.3648676807668287E-2</v>
      </c>
      <c r="AD50" s="66">
        <f t="shared" ref="AD50" si="107">(AD49-AC49)/AC49</f>
        <v>-3.2017679103710645E-2</v>
      </c>
      <c r="AE50" s="66">
        <f>(AE49-AD49)/AD49</f>
        <v>1.5184496947172889E-2</v>
      </c>
      <c r="AF50" s="66">
        <f>(AF49-AE49)/AE49</f>
        <v>1.4329794466816488E-2</v>
      </c>
      <c r="AG50" s="66">
        <f t="shared" ref="AG50" si="108">(AG49-AF49)/AF49</f>
        <v>3.866976024748647E-3</v>
      </c>
      <c r="AH50" s="66">
        <f>(AH49-AG49)/AG49</f>
        <v>1.6281458654340095E-2</v>
      </c>
      <c r="AI50" s="66">
        <f t="shared" ref="AI50" si="109">(AI49-AH49)/AH49</f>
        <v>2.3904583817658007E-2</v>
      </c>
      <c r="AJ50" s="66">
        <f>(AJ49-AI49)/AI49</f>
        <v>8.3909180651537969E-4</v>
      </c>
      <c r="AK50" s="66">
        <f t="shared" ref="AK50" si="110">(AK49-AJ49)/AJ49</f>
        <v>-8.3345662573358868E-3</v>
      </c>
      <c r="AL50" s="66">
        <f>(AL49-AK49)/AK49</f>
        <v>1.4919435050726645E-4</v>
      </c>
      <c r="AM50" s="66">
        <f t="shared" ref="AM50" si="111">(AM49-AL49)/AL49</f>
        <v>3.6795783402117279E-3</v>
      </c>
      <c r="AN50" s="66">
        <f>(AN49-AM49)/AM49</f>
        <v>6.1927173643794896E-3</v>
      </c>
    </row>
    <row r="51" spans="1:40" ht="15" customHeight="1" outlineLevel="1" x14ac:dyDescent="0.25">
      <c r="A51" s="91"/>
      <c r="B51" s="67">
        <f>_xlfn.STDEV.S(D50:XFD50)</f>
        <v>1.4292853700812283E-2</v>
      </c>
      <c r="C51" s="63" t="s">
        <v>127</v>
      </c>
      <c r="D51" s="69"/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</row>
    <row r="52" spans="1:40" ht="15" customHeight="1" outlineLevel="1" x14ac:dyDescent="0.25">
      <c r="A52" s="91"/>
      <c r="B52" s="62" t="s">
        <v>243</v>
      </c>
      <c r="C52" s="64" t="s">
        <v>124</v>
      </c>
      <c r="D52" s="66"/>
      <c r="E52" s="21">
        <f>(E49+SUM($E51:E51)-$D49)/$D49</f>
        <v>1.4859629570662905E-3</v>
      </c>
      <c r="F52" s="21">
        <f>(F49+SUM($E51:F51)-$D49)/$D49</f>
        <v>8.4912168975215963E-3</v>
      </c>
      <c r="G52" s="21">
        <f>(G49+SUM($E51:G51)-$D49)/$D49</f>
        <v>1.7566204956747874E-2</v>
      </c>
      <c r="H52" s="21">
        <f>(H49+SUM($E51:H51)-$D49)/$D49</f>
        <v>2.3722337207451035E-2</v>
      </c>
      <c r="I52" s="21">
        <f>(I49+SUM($E51:I51)-$D49)/$D49</f>
        <v>3.0303030303030193E-2</v>
      </c>
      <c r="J52" s="21">
        <f>(J49+SUM($E51:J51)-$D49)/$D49</f>
        <v>2.8870137451573515E-2</v>
      </c>
      <c r="K52" s="21">
        <f>(K49+SUM($E51:K51)-$D49)/$D49</f>
        <v>3.8953457517380476E-2</v>
      </c>
      <c r="L52" s="21">
        <f>(L49+SUM($E51:L51)-$D49)/$D49</f>
        <v>5.4927559305842984E-2</v>
      </c>
      <c r="M52" s="21">
        <f>(M49+SUM($E51:M51)-$D49)/$D49</f>
        <v>4.367669691662681E-2</v>
      </c>
      <c r="N52" s="21">
        <f>(N49+SUM($E51:N51)-$D49)/$D49</f>
        <v>5.6042031523642739E-2</v>
      </c>
      <c r="O52" s="21">
        <f>(O49+SUM($E51:O51)-$D49)/$D49</f>
        <v>4.7550814626120999E-2</v>
      </c>
      <c r="P52" s="21">
        <f>(P49+SUM($E51:P51)-$D49)/$D49</f>
        <v>5.5086769622671526E-2</v>
      </c>
      <c r="Q52" s="21">
        <f>(Q49+SUM($D51:Q51)-$D49)/$D49</f>
        <v>5.0788091068301185E-2</v>
      </c>
      <c r="R52" s="21">
        <f>(R49+SUM($D51:R51)-$D49)/$D49</f>
        <v>4.7338534203682996E-2</v>
      </c>
      <c r="S52" s="21">
        <f>(S49+SUM($D51:S51)-$D49)/$D49</f>
        <v>5.2963965398291089E-2</v>
      </c>
      <c r="T52" s="21">
        <f>(T49+SUM($D51:T51)-$D49)/$D49</f>
        <v>6.8725786764315594E-2</v>
      </c>
      <c r="U52" s="21">
        <f>(U49+SUM($D51:U51)-$D49)/$D49</f>
        <v>8.268322453961674E-2</v>
      </c>
      <c r="V52" s="21">
        <f>(V49+SUM($D51:V51)-$D49)/$D49</f>
        <v>8.3956907074245038E-2</v>
      </c>
      <c r="W52" s="21">
        <f>(W49+SUM($D51:W51)-$D49)/$D49</f>
        <v>7.5837180915989982E-2</v>
      </c>
      <c r="X52" s="21">
        <f>(X49+SUM($D51:X51)-$D49)/$D49</f>
        <v>7.8649896513294029E-2</v>
      </c>
      <c r="Y52" s="21">
        <f>(Y49+SUM($D51:Y51)-$D49)/$D49</f>
        <v>8.4806028763997177E-2</v>
      </c>
      <c r="Z52" s="21">
        <f>(Z49+SUM($D51:Z51)-$D49)/$D49</f>
        <v>6.2675794724831507E-2</v>
      </c>
      <c r="AA52" s="21">
        <f>(AA49+SUM($D51:AA51)-$D49)/$D49</f>
        <v>7.4828848909409143E-3</v>
      </c>
      <c r="AB52" s="21">
        <f>(AB49+SUM($D51:AB51)-$D49)/$D49</f>
        <v>1.8733747280157094E-2</v>
      </c>
      <c r="AC52" s="21">
        <f>(AC49+SUM($D51:AC51)-$D49)/$D49</f>
        <v>3.2638114949848779E-2</v>
      </c>
      <c r="AD52" s="21">
        <f>(AD49+SUM($D51:AD51)-$D49)/$D49</f>
        <v>-4.2456084487614765E-4</v>
      </c>
      <c r="AE52" s="21">
        <f>(AE49+SUM($D51:AE51)-$D49)/$D49</f>
        <v>1.475348935944383E-2</v>
      </c>
      <c r="AF52" s="21">
        <f>(AF49+SUM($D51:AF51)-$D49)/$D49</f>
        <v>2.9294698296449512E-2</v>
      </c>
      <c r="AG52" s="21">
        <f>(AG49+SUM($D51:AG51)-$D49)/$D49</f>
        <v>3.3274956217162775E-2</v>
      </c>
      <c r="AH52" s="21">
        <f>(AH49+SUM($D51:AH51)-$D49)/$D49</f>
        <v>5.0098179695377582E-2</v>
      </c>
      <c r="AI52" s="21">
        <f>(AI49+SUM($D51:AI51)-$D49)/$D49</f>
        <v>7.5200339648675826E-2</v>
      </c>
      <c r="AJ52" s="21">
        <f>(AJ49+SUM($D51:AJ51)-$D49)/$D49</f>
        <v>7.6102531444037586E-2</v>
      </c>
      <c r="AK52" s="21">
        <f>(AK49+SUM($E51:AK51)-$D49)/$D49</f>
        <v>6.7133683596030377E-2</v>
      </c>
      <c r="AL52" s="21">
        <f>(AL49+SUM($E51:AL51)-$D49)/$D49</f>
        <v>6.729289391285892E-2</v>
      </c>
      <c r="AM52" s="21">
        <f>(AM49+SUM($E51:AM51)-$D49)/$D49</f>
        <v>7.122008172796257E-2</v>
      </c>
      <c r="AN52" s="21">
        <f>(AN49+SUM($E51:AN51)-$D49)/$D49</f>
        <v>7.7853844929151345E-2</v>
      </c>
    </row>
    <row r="53" spans="1:40" ht="15" customHeight="1" outlineLevel="1" x14ac:dyDescent="0.25">
      <c r="A53" s="91"/>
      <c r="B53" s="4"/>
      <c r="C53" s="64" t="s">
        <v>139</v>
      </c>
      <c r="L53" s="66">
        <f>(L49+SUM(H51:L51)-G49)/G49</f>
        <v>3.6716386773756084E-2</v>
      </c>
      <c r="P53" s="66">
        <f>(P49+SUM(M51:P51)-L49)/L49</f>
        <v>1.5092061575611799E-4</v>
      </c>
      <c r="U53" s="66">
        <f>(U49+SUM(Q51:U51)-P49)/P49</f>
        <v>2.6155625974548506E-2</v>
      </c>
      <c r="Z53" s="66">
        <f>(Z49+SUM(V51:Z51)-U49)/U49</f>
        <v>-1.8479486299691102E-2</v>
      </c>
      <c r="AE53" s="66">
        <f>(AE49+SUM(AA51:AE51)-Z49)/Z49</f>
        <v>-4.5095884938074315E-2</v>
      </c>
      <c r="AJ53" s="66">
        <f>(AJ49+SUM(AF51:AJ51)-AE49)/AE49</f>
        <v>6.0457089064379486E-2</v>
      </c>
      <c r="AN53" s="66">
        <f>(AN49+SUM(AK51:AN51)-AJ49)/AJ49</f>
        <v>1.6274596833850375E-3</v>
      </c>
    </row>
    <row r="54" spans="1:40" ht="15" customHeight="1" outlineLevel="1" x14ac:dyDescent="0.25">
      <c r="A54" s="91"/>
      <c r="B54" s="101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5" customHeight="1" outlineLevel="1" x14ac:dyDescent="0.25">
      <c r="A55" s="130"/>
      <c r="B55" s="426" t="s">
        <v>93</v>
      </c>
      <c r="C55" s="427"/>
      <c r="D55" s="26">
        <v>159.37</v>
      </c>
      <c r="E55" s="26">
        <v>160.21</v>
      </c>
      <c r="F55" s="26">
        <v>160.88</v>
      </c>
      <c r="G55" s="26">
        <v>161.82</v>
      </c>
      <c r="H55" s="26">
        <v>162.13999999999999</v>
      </c>
      <c r="I55" s="154">
        <v>162.41999999999999</v>
      </c>
      <c r="J55" s="154">
        <v>162.19</v>
      </c>
      <c r="K55" s="26">
        <v>163.52000000000001</v>
      </c>
      <c r="L55" s="160">
        <v>164.5</v>
      </c>
      <c r="M55" s="160">
        <v>163.81</v>
      </c>
      <c r="N55" s="160">
        <v>165.28</v>
      </c>
      <c r="O55" s="160">
        <v>164.95</v>
      </c>
      <c r="P55" s="160">
        <v>165.89</v>
      </c>
      <c r="Q55" s="160">
        <v>167.17</v>
      </c>
      <c r="R55" s="160">
        <v>167.58</v>
      </c>
      <c r="S55" s="160">
        <v>167.4</v>
      </c>
      <c r="T55" s="160">
        <v>167.45</v>
      </c>
      <c r="U55" s="160">
        <v>169.17</v>
      </c>
      <c r="V55" s="160">
        <v>168.06</v>
      </c>
      <c r="W55" s="160">
        <v>166.34</v>
      </c>
      <c r="X55" s="160">
        <v>166.36</v>
      </c>
      <c r="Y55" s="160">
        <v>166.3</v>
      </c>
      <c r="Z55" s="160">
        <v>162.75</v>
      </c>
      <c r="AA55" s="160">
        <v>156.36000000000001</v>
      </c>
      <c r="AB55" s="160">
        <v>158.94</v>
      </c>
      <c r="AC55" s="160">
        <v>158.19</v>
      </c>
      <c r="AD55" s="160">
        <v>152.47</v>
      </c>
      <c r="AE55" s="160">
        <v>154.59</v>
      </c>
      <c r="AF55" s="26">
        <v>156.69999999999999</v>
      </c>
      <c r="AG55" s="26">
        <v>157.16999999999999</v>
      </c>
      <c r="AH55" s="26">
        <v>159.38999999999999</v>
      </c>
      <c r="AI55" s="26">
        <v>161.34</v>
      </c>
      <c r="AJ55" s="26">
        <v>161.46</v>
      </c>
      <c r="AK55" s="26">
        <v>160.44999999999999</v>
      </c>
      <c r="AL55" s="26">
        <v>159.68</v>
      </c>
      <c r="AM55" s="26">
        <v>159.81</v>
      </c>
      <c r="AN55" s="26">
        <v>162.35</v>
      </c>
    </row>
    <row r="56" spans="1:40" ht="15" customHeight="1" outlineLevel="1" x14ac:dyDescent="0.25">
      <c r="A56" s="91"/>
      <c r="B56" s="62" t="s">
        <v>125</v>
      </c>
      <c r="C56" s="63" t="s">
        <v>123</v>
      </c>
      <c r="D56" s="66"/>
      <c r="E56" s="66">
        <f t="shared" ref="E56" si="112">(E55-D55)/D55</f>
        <v>5.2707535922695828E-3</v>
      </c>
      <c r="F56" s="66">
        <f>(F55-E55)/E55</f>
        <v>4.1820111104174983E-3</v>
      </c>
      <c r="G56" s="66">
        <f t="shared" ref="G56" si="113">(G55-F55)/F55</f>
        <v>5.8428642466434467E-3</v>
      </c>
      <c r="H56" s="66">
        <f>(H55-G55)/G55</f>
        <v>1.9775058707205118E-3</v>
      </c>
      <c r="I56" s="66">
        <f t="shared" ref="I56" si="114">(I55-H55)/H55</f>
        <v>1.7269026766991561E-3</v>
      </c>
      <c r="J56" s="66">
        <f>(J55-I55)/I55</f>
        <v>-1.4160817633295762E-3</v>
      </c>
      <c r="K56" s="66">
        <f t="shared" ref="K56" si="115">(K55-J55)/J55</f>
        <v>8.2002589555460418E-3</v>
      </c>
      <c r="L56" s="66">
        <f>(L55-K55)/K55</f>
        <v>5.9931506849314441E-3</v>
      </c>
      <c r="M56" s="66">
        <f t="shared" ref="M56" si="116">(M55-L55)/L55</f>
        <v>-4.1945288753799251E-3</v>
      </c>
      <c r="N56" s="66">
        <f>(N55-M55)/M55</f>
        <v>8.9738111226420787E-3</v>
      </c>
      <c r="O56" s="66">
        <f t="shared" ref="O56" si="117">(O55-N55)/N55</f>
        <v>-1.9966118102614501E-3</v>
      </c>
      <c r="P56" s="66">
        <f>(P55-O55)/O55</f>
        <v>5.6986965747195988E-3</v>
      </c>
      <c r="Q56" s="66">
        <f>(Q55-P55)/P55</f>
        <v>7.7159563566218652E-3</v>
      </c>
      <c r="R56" s="66">
        <f t="shared" ref="R56" si="118">(R55-Q55)/Q55</f>
        <v>2.4525931686308852E-3</v>
      </c>
      <c r="S56" s="66">
        <f>(S55-R55)/R55</f>
        <v>-1.0741138560687838E-3</v>
      </c>
      <c r="T56" s="66">
        <f t="shared" ref="T56" si="119">(T55-S55)/S55</f>
        <v>2.9868578255664842E-4</v>
      </c>
      <c r="U56" s="66">
        <f>(U55-T55)/T55</f>
        <v>1.0271722902358907E-2</v>
      </c>
      <c r="V56" s="66">
        <f>(V55-U55)/U55</f>
        <v>-6.5614470650823742E-3</v>
      </c>
      <c r="W56" s="66">
        <f t="shared" ref="W56" si="120">(W55-V55)/V55</f>
        <v>-1.0234440080923472E-2</v>
      </c>
      <c r="X56" s="66">
        <f>(X55-W55)/W55</f>
        <v>1.2023566189738025E-4</v>
      </c>
      <c r="Y56" s="66">
        <f t="shared" ref="Y56" si="121">(Y55-X55)/X55</f>
        <v>-3.6066362106276908E-4</v>
      </c>
      <c r="Z56" s="66">
        <f>(Z55-Y55)/Y55</f>
        <v>-2.1346963319302532E-2</v>
      </c>
      <c r="AA56" s="66">
        <f>(AA55-Z55)/Z55</f>
        <v>-3.9262672811059822E-2</v>
      </c>
      <c r="AB56" s="66">
        <f t="shared" ref="AB56" si="122">(AB55-AA55)/AA55</f>
        <v>1.650038372985408E-2</v>
      </c>
      <c r="AC56" s="66">
        <f>(AC55-AB55)/AB55</f>
        <v>-4.7187617969044922E-3</v>
      </c>
      <c r="AD56" s="66">
        <f t="shared" ref="AD56" si="123">(AD55-AC55)/AC55</f>
        <v>-3.61590492445793E-2</v>
      </c>
      <c r="AE56" s="66">
        <f>(AE55-AD55)/AD55</f>
        <v>1.3904374631074995E-2</v>
      </c>
      <c r="AF56" s="66">
        <f>(AF55-AE55)/AE55</f>
        <v>1.3649007050908759E-2</v>
      </c>
      <c r="AG56" s="66">
        <f t="shared" ref="AG56" si="124">(AG55-AF55)/AF55</f>
        <v>2.9993618379068215E-3</v>
      </c>
      <c r="AH56" s="66">
        <f>(AH55-AG55)/AG55</f>
        <v>1.4124832983393771E-2</v>
      </c>
      <c r="AI56" s="66">
        <f t="shared" ref="AI56" si="125">(AI55-AH55)/AH55</f>
        <v>1.2234142668925386E-2</v>
      </c>
      <c r="AJ56" s="66">
        <f>(AJ55-AI55)/AI55</f>
        <v>7.4377091855711258E-4</v>
      </c>
      <c r="AK56" s="66">
        <f t="shared" ref="AK56" si="126">(AK55-AJ55)/AJ55</f>
        <v>-6.2554192988976791E-3</v>
      </c>
      <c r="AL56" s="66">
        <f>(AL55-AK55)/AK55</f>
        <v>-4.7990028046119154E-3</v>
      </c>
      <c r="AM56" s="66">
        <f t="shared" ref="AM56" si="127">(AM55-AL55)/AL55</f>
        <v>8.1412825651299759E-4</v>
      </c>
      <c r="AN56" s="66">
        <f>(AN55-AM55)/AM55</f>
        <v>1.5893873975345672E-2</v>
      </c>
    </row>
    <row r="57" spans="1:40" ht="15" customHeight="1" outlineLevel="1" x14ac:dyDescent="0.25">
      <c r="A57" s="91"/>
      <c r="B57" s="67">
        <f>_xlfn.STDEV.S(D56:XFD56)</f>
        <v>1.2290366677706593E-2</v>
      </c>
      <c r="C57" s="63" t="s">
        <v>127</v>
      </c>
      <c r="D57" s="69"/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</row>
    <row r="58" spans="1:40" ht="15" customHeight="1" outlineLevel="1" x14ac:dyDescent="0.25">
      <c r="A58" s="91"/>
      <c r="B58" s="62" t="s">
        <v>243</v>
      </c>
      <c r="C58" s="64" t="s">
        <v>124</v>
      </c>
      <c r="D58" s="66"/>
      <c r="E58" s="21">
        <f>(E55+SUM($E57:E57)-$D55)/$D55</f>
        <v>5.2707535922695828E-3</v>
      </c>
      <c r="F58" s="21">
        <f>(F55+SUM($E57:F57)-$D55)/$D55</f>
        <v>9.4748070527702257E-3</v>
      </c>
      <c r="G58" s="21">
        <f>(G55+SUM($E57:G57)-$D55)/$D55</f>
        <v>1.5373031310786149E-2</v>
      </c>
      <c r="H58" s="21">
        <f>(H55+SUM($E57:H57)-$D55)/$D55</f>
        <v>1.7380937441174509E-2</v>
      </c>
      <c r="I58" s="21">
        <f>(I55+SUM($E57:I57)-$D55)/$D55</f>
        <v>1.9137855305264372E-2</v>
      </c>
      <c r="J58" s="21">
        <f>(J55+SUM($E57:J57)-$D55)/$D55</f>
        <v>1.7694672774047768E-2</v>
      </c>
      <c r="K58" s="21">
        <f>(K55+SUM($E57:K57)-$D55)/$D55</f>
        <v>2.6040032628474655E-2</v>
      </c>
      <c r="L58" s="21">
        <f>(L55+SUM($E57:L57)-$D55)/$D55</f>
        <v>3.2189245152789078E-2</v>
      </c>
      <c r="M58" s="21">
        <f>(M55+SUM($E57:M57)-$D55)/$D55</f>
        <v>2.7859697559139095E-2</v>
      </c>
      <c r="N58" s="21">
        <f>(N55+SUM($E57:N57)-$D55)/$D55</f>
        <v>3.7083516345610822E-2</v>
      </c>
      <c r="O58" s="21">
        <f>(O55+SUM($E57:O57)-$D55)/$D55</f>
        <v>3.5012863148647697E-2</v>
      </c>
      <c r="P58" s="21">
        <f>(P55+SUM($E57:P57)-$D55)/$D55</f>
        <v>4.0911087406663625E-2</v>
      </c>
      <c r="Q58" s="21">
        <f>(Q55+SUM($D57:Q57)-$D55)/$D55</f>
        <v>4.8942711928217246E-2</v>
      </c>
      <c r="R58" s="21">
        <f>(R55+SUM($D57:R57)-$D55)/$D55</f>
        <v>5.1515341657777547E-2</v>
      </c>
      <c r="S58" s="21">
        <f>(S55+SUM($D57:S57)-$D55)/$D55</f>
        <v>5.0385894459434026E-2</v>
      </c>
      <c r="T58" s="21">
        <f>(T55+SUM($D57:T57)-$D55)/$D55</f>
        <v>5.0699629792307105E-2</v>
      </c>
      <c r="U58" s="21">
        <f>(U55+SUM($D57:U57)-$D55)/$D55</f>
        <v>6.1492125243144777E-2</v>
      </c>
      <c r="V58" s="21">
        <f>(V55+SUM($D57:V57)-$D55)/$D55</f>
        <v>5.4527200853360089E-2</v>
      </c>
      <c r="W58" s="21">
        <f>(W55+SUM($D57:W57)-$D55)/$D55</f>
        <v>4.3734705402522424E-2</v>
      </c>
      <c r="X58" s="21">
        <f>(X55+SUM($D57:X57)-$D55)/$D55</f>
        <v>4.3860199535671766E-2</v>
      </c>
      <c r="Y58" s="21">
        <f>(Y55+SUM($D57:Y57)-$D55)/$D55</f>
        <v>4.3483717136223926E-2</v>
      </c>
      <c r="Z58" s="21">
        <f>(Z55+SUM($D57:Z57)-$D55)/$D55</f>
        <v>2.1208508502227493E-2</v>
      </c>
      <c r="AA58" s="21">
        <f>(AA55+SUM($D57:AA57)-$D55)/$D55</f>
        <v>-1.888686703896587E-2</v>
      </c>
      <c r="AB58" s="21">
        <f>(AB55+SUM($D57:AB57)-$D55)/$D55</f>
        <v>-2.6981238627094609E-3</v>
      </c>
      <c r="AC58" s="21">
        <f>(AC55+SUM($D57:AC57)-$D55)/$D55</f>
        <v>-7.4041538558072837E-3</v>
      </c>
      <c r="AD58" s="21">
        <f>(AD55+SUM($D57:AD57)-$D55)/$D55</f>
        <v>-4.3295475936500002E-2</v>
      </c>
      <c r="AE58" s="21">
        <f>(AE55+SUM($D57:AE57)-$D55)/$D55</f>
        <v>-2.9993097822676795E-2</v>
      </c>
      <c r="AF58" s="21">
        <f>(AF55+SUM($D57:AF57)-$D55)/$D55</f>
        <v>-1.6753466775428348E-2</v>
      </c>
      <c r="AG58" s="21">
        <f>(AG55+SUM($D57:AG57)-$D55)/$D55</f>
        <v>-1.3804354646420387E-2</v>
      </c>
      <c r="AH58" s="21">
        <f>(AH55+SUM($D57:AH57)-$D55)/$D55</f>
        <v>1.2549413314916113E-4</v>
      </c>
      <c r="AI58" s="21">
        <f>(AI55+SUM($D57:AI57)-$D55)/$D55</f>
        <v>1.2361172115203607E-2</v>
      </c>
      <c r="AJ58" s="21">
        <f>(AJ55+SUM($D57:AJ57)-$D55)/$D55</f>
        <v>1.3114136914099286E-2</v>
      </c>
      <c r="AK58" s="21">
        <f>(AK55+SUM($E57:AK57)-$D55)/$D55</f>
        <v>6.7766831900607644E-3</v>
      </c>
      <c r="AL58" s="21">
        <f>(AL55+SUM($E57:AL57)-$D55)/$D55</f>
        <v>1.945159063813781E-3</v>
      </c>
      <c r="AM58" s="21">
        <f>(AM55+SUM($E57:AM57)-$D55)/$D55</f>
        <v>2.7608709292840415E-3</v>
      </c>
      <c r="AN58" s="21">
        <f>(AN55+SUM($E57:AN57)-$D55)/$D55</f>
        <v>1.869862583924195E-2</v>
      </c>
    </row>
    <row r="59" spans="1:40" ht="15" customHeight="1" outlineLevel="1" x14ac:dyDescent="0.25">
      <c r="A59" s="91"/>
      <c r="B59" s="4"/>
      <c r="C59" s="64" t="s">
        <v>139</v>
      </c>
      <c r="L59" s="66">
        <f>(L55+SUM(H57:L57)-G55)/G55</f>
        <v>1.6561611667284679E-2</v>
      </c>
      <c r="P59" s="66">
        <f>(P55+SUM(M57:P57)-L55)/L55</f>
        <v>8.449848024316026E-3</v>
      </c>
      <c r="U59" s="66">
        <f>(U55+SUM(Q57:U57)-P55)/P55</f>
        <v>1.977213816384352E-2</v>
      </c>
      <c r="Z59" s="66">
        <f>(Z55+SUM(V57:Z57)-U55)/U55</f>
        <v>-3.7949991133179574E-2</v>
      </c>
      <c r="AE59" s="66">
        <f>(AE55+SUM(AA57:AE57)-Z55)/Z55</f>
        <v>-5.0138248847926246E-2</v>
      </c>
      <c r="AJ59" s="66">
        <f>(AJ55+SUM(AF57:AJ57)-AE55)/AE55</f>
        <v>4.4440131961963933E-2</v>
      </c>
      <c r="AN59" s="66">
        <f>(AN55+SUM(AK57:AN57)-AJ55)/AJ55</f>
        <v>5.5122011643749923E-3</v>
      </c>
    </row>
    <row r="60" spans="1:40" ht="15" customHeight="1" outlineLevel="1" x14ac:dyDescent="0.25">
      <c r="A60" s="91"/>
      <c r="B60" s="101"/>
      <c r="C60" s="102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</row>
    <row r="61" spans="1:40" ht="15" customHeight="1" outlineLevel="1" x14ac:dyDescent="0.25">
      <c r="A61" s="130"/>
      <c r="B61" s="426" t="s">
        <v>2</v>
      </c>
      <c r="C61" s="427"/>
      <c r="D61" s="26">
        <v>257.60000000000002</v>
      </c>
      <c r="E61" s="26">
        <v>260.82</v>
      </c>
      <c r="F61" s="26">
        <v>264.88</v>
      </c>
      <c r="G61" s="26">
        <v>265.92</v>
      </c>
      <c r="H61" s="26">
        <v>268.66000000000003</v>
      </c>
      <c r="I61" s="154">
        <v>267.75</v>
      </c>
      <c r="J61" s="154">
        <v>268.01</v>
      </c>
      <c r="K61" s="26">
        <v>271.19</v>
      </c>
      <c r="L61" s="154">
        <v>271.85000000000002</v>
      </c>
      <c r="M61" s="154">
        <v>269.58</v>
      </c>
      <c r="N61" s="160">
        <v>271.49</v>
      </c>
      <c r="O61" s="154">
        <v>272.18</v>
      </c>
      <c r="P61" s="160">
        <v>274.32</v>
      </c>
      <c r="Q61" s="160">
        <v>273.89</v>
      </c>
      <c r="R61" s="160">
        <v>272.02</v>
      </c>
      <c r="S61" s="160">
        <v>270.41000000000003</v>
      </c>
      <c r="T61" s="160">
        <v>268.04000000000002</v>
      </c>
      <c r="U61" s="160">
        <v>268.85000000000002</v>
      </c>
      <c r="V61" s="160">
        <v>267.69</v>
      </c>
      <c r="W61" s="160">
        <v>261.45999999999998</v>
      </c>
      <c r="X61" s="160">
        <v>262.48</v>
      </c>
      <c r="Y61" s="160">
        <v>261.83</v>
      </c>
      <c r="Z61" s="160">
        <v>255.87</v>
      </c>
      <c r="AA61" s="160">
        <v>248.5</v>
      </c>
      <c r="AB61" s="160">
        <v>250.18</v>
      </c>
      <c r="AC61" s="160">
        <v>251.15</v>
      </c>
      <c r="AD61" s="160">
        <v>239.27</v>
      </c>
      <c r="AE61" s="160">
        <v>235.32</v>
      </c>
      <c r="AF61" s="26">
        <v>239.93</v>
      </c>
      <c r="AG61" s="26">
        <v>240.32</v>
      </c>
      <c r="AH61" s="26">
        <v>240.82</v>
      </c>
      <c r="AI61" s="26">
        <v>245.03</v>
      </c>
      <c r="AJ61" s="26">
        <v>244.19</v>
      </c>
      <c r="AK61" s="26">
        <v>240.98</v>
      </c>
      <c r="AL61" s="26">
        <v>243.3</v>
      </c>
      <c r="AM61" s="26">
        <v>245.43</v>
      </c>
      <c r="AN61" s="26">
        <v>252.22</v>
      </c>
    </row>
    <row r="62" spans="1:40" ht="15" customHeight="1" outlineLevel="1" x14ac:dyDescent="0.25">
      <c r="A62" s="91"/>
      <c r="B62" s="62" t="s">
        <v>125</v>
      </c>
      <c r="C62" s="63" t="s">
        <v>123</v>
      </c>
      <c r="D62" s="66"/>
      <c r="E62" s="66">
        <f t="shared" ref="E62" si="128">(E61-D61)/D61</f>
        <v>1.2499999999999884E-2</v>
      </c>
      <c r="F62" s="66">
        <f>(F61-E61)/E61</f>
        <v>1.5566290928609778E-2</v>
      </c>
      <c r="G62" s="66">
        <f t="shared" ref="G62" si="129">(G61-F61)/F61</f>
        <v>3.9263062518877243E-3</v>
      </c>
      <c r="H62" s="66">
        <f>(H61-G61)/G61</f>
        <v>1.0303850782190167E-2</v>
      </c>
      <c r="I62" s="66">
        <f t="shared" ref="I62" si="130">(I61-H61)/H61</f>
        <v>-3.3871808233455853E-3</v>
      </c>
      <c r="J62" s="66">
        <f>(J61-I61)/I61</f>
        <v>9.7105508870211354E-4</v>
      </c>
      <c r="K62" s="66">
        <f t="shared" ref="K62" si="131">(K61-J61)/J61</f>
        <v>1.1865228909369079E-2</v>
      </c>
      <c r="L62" s="66">
        <f>(L61-K61)/K61</f>
        <v>2.4337180574505882E-3</v>
      </c>
      <c r="M62" s="66">
        <f t="shared" ref="M62" si="132">(M61-L61)/L61</f>
        <v>-8.3501931212066893E-3</v>
      </c>
      <c r="N62" s="66">
        <f>(N61-M61)/M61</f>
        <v>7.0850953334818051E-3</v>
      </c>
      <c r="O62" s="66">
        <f t="shared" ref="O62" si="133">(O61-N61)/N61</f>
        <v>2.5415300747725429E-3</v>
      </c>
      <c r="P62" s="66">
        <f>(P61-O61)/O61</f>
        <v>7.862443970901559E-3</v>
      </c>
      <c r="Q62" s="66">
        <f>(Q61-P61)/P61</f>
        <v>-1.5675123942840727E-3</v>
      </c>
      <c r="R62" s="66">
        <f t="shared" ref="R62" si="134">(R61-Q61)/Q61</f>
        <v>-6.8275585088904472E-3</v>
      </c>
      <c r="S62" s="66">
        <f>(S61-R61)/R61</f>
        <v>-5.9186824498197082E-3</v>
      </c>
      <c r="T62" s="66">
        <f t="shared" ref="T62" si="135">(T61-S61)/S61</f>
        <v>-8.7644687696461082E-3</v>
      </c>
      <c r="U62" s="66">
        <f>(U61-T61)/T61</f>
        <v>3.0219370243247359E-3</v>
      </c>
      <c r="V62" s="66">
        <f>(V61-U61)/U61</f>
        <v>-4.3146736098196945E-3</v>
      </c>
      <c r="W62" s="66">
        <f t="shared" ref="W62" si="136">(W61-V61)/V61</f>
        <v>-2.3273189136688029E-2</v>
      </c>
      <c r="X62" s="66">
        <f>(X61-W61)/W61</f>
        <v>3.9011703511054796E-3</v>
      </c>
      <c r="Y62" s="66">
        <f t="shared" ref="Y62" si="137">(Y61-X61)/X61</f>
        <v>-2.4763791526974783E-3</v>
      </c>
      <c r="Z62" s="66">
        <f>(Z61-Y61)/Y61</f>
        <v>-2.2762861398617346E-2</v>
      </c>
      <c r="AA62" s="66">
        <f>(AA61-Z61)/Z61</f>
        <v>-2.8803689373510001E-2</v>
      </c>
      <c r="AB62" s="66">
        <f t="shared" ref="AB62" si="138">(AB61-AA61)/AA61</f>
        <v>6.7605633802817174E-3</v>
      </c>
      <c r="AC62" s="66">
        <f>(AC61-AB61)/AB61</f>
        <v>3.8772084099448351E-3</v>
      </c>
      <c r="AD62" s="66">
        <f t="shared" ref="AD62" si="139">(AD61-AC61)/AC61</f>
        <v>-4.7302408918972708E-2</v>
      </c>
      <c r="AE62" s="66">
        <f>(AE61-AD61)/AD61</f>
        <v>-1.6508546829941143E-2</v>
      </c>
      <c r="AF62" s="66">
        <f>(AF61-AE61)/AE61</f>
        <v>1.9590345062043234E-2</v>
      </c>
      <c r="AG62" s="66">
        <f t="shared" ref="AG62" si="140">(AG61-AF61)/AF61</f>
        <v>1.6254740966114547E-3</v>
      </c>
      <c r="AH62" s="66">
        <f>(AH61-AG61)/AG61</f>
        <v>2.0805592543275634E-3</v>
      </c>
      <c r="AI62" s="66">
        <f t="shared" ref="AI62" si="141">(AI61-AH61)/AH61</f>
        <v>1.7481936716219618E-2</v>
      </c>
      <c r="AJ62" s="66">
        <f>(AJ61-AI61)/AI61</f>
        <v>-3.4281516548994142E-3</v>
      </c>
      <c r="AK62" s="66">
        <f t="shared" ref="AK62" si="142">(AK61-AJ61)/AJ61</f>
        <v>-1.314550145378602E-2</v>
      </c>
      <c r="AL62" s="66">
        <f>(AL61-AK61)/AK61</f>
        <v>9.6273549672172866E-3</v>
      </c>
      <c r="AM62" s="66">
        <f t="shared" ref="AM62" si="143">(AM61-AL61)/AL61</f>
        <v>8.7546239210850602E-3</v>
      </c>
      <c r="AN62" s="66">
        <f>(AN61-AM61)/AM61</f>
        <v>2.7665729535916523E-2</v>
      </c>
    </row>
    <row r="63" spans="1:40" ht="15" customHeight="1" outlineLevel="1" x14ac:dyDescent="0.25">
      <c r="A63" s="91"/>
      <c r="B63" s="67">
        <f>_xlfn.STDEV.S(D62:XFD62)</f>
        <v>1.4486415462716055E-2</v>
      </c>
      <c r="C63" s="63" t="s">
        <v>127</v>
      </c>
      <c r="D63" s="69"/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</row>
    <row r="64" spans="1:40" ht="15" customHeight="1" outlineLevel="1" x14ac:dyDescent="0.25">
      <c r="A64" s="91"/>
      <c r="B64" s="62" t="s">
        <v>243</v>
      </c>
      <c r="C64" s="64" t="s">
        <v>124</v>
      </c>
      <c r="D64" s="66"/>
      <c r="E64" s="21">
        <f>(E61+SUM($E63:E63)-$D61)/$D61</f>
        <v>1.2499999999999884E-2</v>
      </c>
      <c r="F64" s="21">
        <f>(F61+SUM($E63:F63)-$D61)/$D61</f>
        <v>2.8260869565217284E-2</v>
      </c>
      <c r="G64" s="21">
        <f>(G61+SUM($E63:G63)-$D61)/$D61</f>
        <v>3.2298136645962705E-2</v>
      </c>
      <c r="H64" s="21">
        <f>(H61+SUM($E63:H63)-$D61)/$D61</f>
        <v>4.2934782608695654E-2</v>
      </c>
      <c r="I64" s="21">
        <f>(I61+SUM($E63:I63)-$D61)/$D61</f>
        <v>3.940217391304339E-2</v>
      </c>
      <c r="J64" s="21">
        <f>(J61+SUM($E63:J63)-$D61)/$D61</f>
        <v>4.0411490683229689E-2</v>
      </c>
      <c r="K64" s="21">
        <f>(K61+SUM($E63:K63)-$D61)/$D61</f>
        <v>5.2756211180124121E-2</v>
      </c>
      <c r="L64" s="21">
        <f>(L61+SUM($E63:L63)-$D61)/$D61</f>
        <v>5.5318322981366456E-2</v>
      </c>
      <c r="M64" s="21">
        <f>(M61+SUM($E63:M63)-$D61)/$D61</f>
        <v>4.6506211180124067E-2</v>
      </c>
      <c r="N64" s="21">
        <f>(N61+SUM($E63:N63)-$D61)/$D61</f>
        <v>5.3920807453416091E-2</v>
      </c>
      <c r="O64" s="21">
        <f>(O61+SUM($E63:O63)-$D61)/$D61</f>
        <v>5.659937888198751E-2</v>
      </c>
      <c r="P64" s="21">
        <f>(P61+SUM($E63:P63)-$D61)/$D61</f>
        <v>6.4906832298136527E-2</v>
      </c>
      <c r="Q64" s="21">
        <f>(Q61+SUM($D63:Q63)-$D61)/$D61</f>
        <v>6.3237577639751408E-2</v>
      </c>
      <c r="R64" s="21">
        <f>(R61+SUM($D63:R63)-$D61)/$D61</f>
        <v>5.5978260869565054E-2</v>
      </c>
      <c r="S64" s="21">
        <f>(S61+SUM($D63:S63)-$D61)/$D61</f>
        <v>4.9728260869565222E-2</v>
      </c>
      <c r="T64" s="21">
        <f>(T61+SUM($D63:T63)-$D61)/$D61</f>
        <v>4.0527950310558995E-2</v>
      </c>
      <c r="U64" s="21">
        <f>(U61+SUM($D63:U63)-$D61)/$D61</f>
        <v>4.3672360248447201E-2</v>
      </c>
      <c r="V64" s="21">
        <f>(V61+SUM($D63:V63)-$D61)/$D61</f>
        <v>3.9169254658384993E-2</v>
      </c>
      <c r="W64" s="21">
        <f>(W61+SUM($D63:W63)-$D61)/$D61</f>
        <v>1.4984472049689272E-2</v>
      </c>
      <c r="X64" s="21">
        <f>(X61+SUM($D63:X63)-$D61)/$D61</f>
        <v>1.894409937888197E-2</v>
      </c>
      <c r="Y64" s="21">
        <f>(Y61+SUM($D63:Y63)-$D61)/$D61</f>
        <v>1.6420807453415998E-2</v>
      </c>
      <c r="Z64" s="21">
        <f>(Z61+SUM($D63:Z63)-$D61)/$D61</f>
        <v>-6.7158385093168405E-3</v>
      </c>
      <c r="AA64" s="21">
        <f>(AA61+SUM($D63:AA63)-$D61)/$D61</f>
        <v>-3.5326086956521827E-2</v>
      </c>
      <c r="AB64" s="21">
        <f>(AB61+SUM($D63:AB63)-$D61)/$D61</f>
        <v>-2.8804347826087016E-2</v>
      </c>
      <c r="AC64" s="21">
        <f>(AC61+SUM($D63:AC63)-$D61)/$D61</f>
        <v>-2.5038819875776462E-2</v>
      </c>
      <c r="AD64" s="21">
        <f>(AD61+SUM($D63:AD63)-$D61)/$D61</f>
        <v>-7.1156832298136685E-2</v>
      </c>
      <c r="AE64" s="21">
        <f>(AE61+SUM($D63:AE63)-$D61)/$D61</f>
        <v>-8.6490683229813778E-2</v>
      </c>
      <c r="AF64" s="21">
        <f>(AF61+SUM($D63:AF63)-$D61)/$D61</f>
        <v>-6.8594720496894468E-2</v>
      </c>
      <c r="AG64" s="21">
        <f>(AG61+SUM($D63:AG63)-$D61)/$D61</f>
        <v>-6.7080745341615011E-2</v>
      </c>
      <c r="AH64" s="21">
        <f>(AH61+SUM($D63:AH63)-$D61)/$D61</f>
        <v>-6.5139751552795139E-2</v>
      </c>
      <c r="AI64" s="21">
        <f>(AI61+SUM($D63:AI63)-$D61)/$D61</f>
        <v>-4.8796583850931753E-2</v>
      </c>
      <c r="AJ64" s="21">
        <f>(AJ61+SUM($D63:AJ63)-$D61)/$D61</f>
        <v>-5.205745341614916E-2</v>
      </c>
      <c r="AK64" s="21">
        <f>(AK61+SUM($E63:AK63)-$D61)/$D61</f>
        <v>-6.4518633540372794E-2</v>
      </c>
      <c r="AL64" s="21">
        <f>(AL61+SUM($E63:AL63)-$D61)/$D61</f>
        <v>-5.551242236024849E-2</v>
      </c>
      <c r="AM64" s="21">
        <f>(AM61+SUM($E63:AM63)-$D61)/$D61</f>
        <v>-4.7243788819875836E-2</v>
      </c>
      <c r="AN64" s="21">
        <f>(AN61+SUM($E63:AN63)-$D61)/$D61</f>
        <v>-2.0885093167701953E-2</v>
      </c>
    </row>
    <row r="65" spans="1:40" ht="15" customHeight="1" outlineLevel="1" x14ac:dyDescent="0.25">
      <c r="A65" s="91"/>
      <c r="B65" s="4"/>
      <c r="C65" s="64" t="s">
        <v>139</v>
      </c>
      <c r="L65" s="66">
        <f>(L61+SUM(H63:L63)-G61)/G61</f>
        <v>2.2299939831528302E-2</v>
      </c>
      <c r="P65" s="66">
        <f>(P61+SUM(M63:P63)-L61)/L61</f>
        <v>9.0858929556739756E-3</v>
      </c>
      <c r="U65" s="66">
        <f>(U61+SUM(Q63:U63)-P61)/P61</f>
        <v>-1.9940215806357433E-2</v>
      </c>
      <c r="Z65" s="66">
        <f>(Z61+SUM(V63:Z63)-U61)/U61</f>
        <v>-4.8279709875395267E-2</v>
      </c>
      <c r="AE65" s="66">
        <f>(AE61+SUM(AA63:AE63)-Z61)/Z61</f>
        <v>-8.0314222065892879E-2</v>
      </c>
      <c r="AJ65" s="66">
        <f>(AJ61+SUM(AF63:AJ63)-AE61)/AE61</f>
        <v>3.7693353731089597E-2</v>
      </c>
      <c r="AN65" s="66">
        <f>(AN61+SUM(AK63:AN63)-AJ61)/AJ61</f>
        <v>3.2884229493427251E-2</v>
      </c>
    </row>
    <row r="66" spans="1:40" ht="15" customHeight="1" outlineLevel="1" x14ac:dyDescent="0.25">
      <c r="A66" s="91"/>
      <c r="B66" s="101"/>
      <c r="C66" s="102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1:40" ht="15" customHeight="1" outlineLevel="1" x14ac:dyDescent="0.25">
      <c r="A67" s="130"/>
      <c r="B67" s="426" t="s">
        <v>3</v>
      </c>
      <c r="C67" s="427"/>
      <c r="D67" s="26">
        <v>85.95</v>
      </c>
      <c r="E67" s="26">
        <v>86.35</v>
      </c>
      <c r="F67" s="26">
        <v>87.11</v>
      </c>
      <c r="G67" s="26">
        <v>88.19</v>
      </c>
      <c r="H67" s="26">
        <v>88.28</v>
      </c>
      <c r="I67" s="154">
        <v>88.22</v>
      </c>
      <c r="J67" s="154">
        <v>87.82</v>
      </c>
      <c r="K67" s="26">
        <v>88.08</v>
      </c>
      <c r="L67" s="160">
        <v>89.6</v>
      </c>
      <c r="M67" s="160">
        <v>88.35</v>
      </c>
      <c r="N67" s="160">
        <v>90.14</v>
      </c>
      <c r="O67" s="160">
        <v>90.1</v>
      </c>
      <c r="P67" s="160">
        <v>90</v>
      </c>
      <c r="Q67" s="160">
        <v>91.61</v>
      </c>
      <c r="R67" s="160">
        <v>91.9</v>
      </c>
      <c r="S67" s="160">
        <v>91.82</v>
      </c>
      <c r="T67" s="160">
        <v>92.33</v>
      </c>
      <c r="U67" s="160">
        <v>94.06</v>
      </c>
      <c r="V67" s="160">
        <v>93.92</v>
      </c>
      <c r="W67" s="160">
        <v>92.74</v>
      </c>
      <c r="X67" s="160">
        <v>95.01</v>
      </c>
      <c r="Y67" s="160">
        <v>94.26</v>
      </c>
      <c r="Z67" s="160">
        <v>91.78</v>
      </c>
      <c r="AA67" s="160">
        <v>88</v>
      </c>
      <c r="AB67" s="160">
        <v>91.33</v>
      </c>
      <c r="AC67" s="160">
        <v>89.61</v>
      </c>
      <c r="AD67" s="160">
        <v>85.01</v>
      </c>
      <c r="AE67" s="160">
        <v>88.18</v>
      </c>
      <c r="AF67" s="26">
        <v>89.13</v>
      </c>
      <c r="AG67" s="26">
        <v>89.83</v>
      </c>
      <c r="AH67" s="26">
        <v>90.81</v>
      </c>
      <c r="AI67" s="26">
        <v>92.66</v>
      </c>
      <c r="AJ67" s="26">
        <v>92</v>
      </c>
      <c r="AK67" s="26">
        <v>92.72</v>
      </c>
      <c r="AL67" s="26">
        <v>91.49</v>
      </c>
      <c r="AM67" s="26">
        <v>91.73</v>
      </c>
      <c r="AN67" s="26">
        <v>94.06</v>
      </c>
    </row>
    <row r="68" spans="1:40" ht="15" customHeight="1" outlineLevel="1" x14ac:dyDescent="0.25">
      <c r="A68" s="91"/>
      <c r="B68" s="62" t="s">
        <v>125</v>
      </c>
      <c r="C68" s="65" t="s">
        <v>123</v>
      </c>
      <c r="D68" s="66"/>
      <c r="E68" s="66">
        <f t="shared" ref="E68" si="144">(E67-D67)/D67</f>
        <v>4.6538685282139789E-3</v>
      </c>
      <c r="F68" s="66">
        <f>(F67-E67)/E67</f>
        <v>8.8013896931094984E-3</v>
      </c>
      <c r="G68" s="66">
        <f t="shared" ref="G68" si="145">(G67-F67)/F67</f>
        <v>1.2398117322925018E-2</v>
      </c>
      <c r="H68" s="66">
        <f>(H67-G67)/G67</f>
        <v>1.0205238689194173E-3</v>
      </c>
      <c r="I68" s="66">
        <f t="shared" ref="I68" si="146">(I67-H67)/H67</f>
        <v>-6.7965564114184722E-4</v>
      </c>
      <c r="J68" s="66">
        <f>(J67-I67)/I67</f>
        <v>-4.5341192473362692E-3</v>
      </c>
      <c r="K68" s="66">
        <f t="shared" ref="K68" si="147">(K67-J67)/J67</f>
        <v>2.9606012297882615E-3</v>
      </c>
      <c r="L68" s="66">
        <f>(L67-K67)/K67</f>
        <v>1.7257039055404134E-2</v>
      </c>
      <c r="M68" s="66">
        <f t="shared" ref="M68" si="148">(M67-L67)/L67</f>
        <v>-1.3950892857142858E-2</v>
      </c>
      <c r="N68" s="66">
        <f>(N67-M67)/M67</f>
        <v>2.0260328239954797E-2</v>
      </c>
      <c r="O68" s="66">
        <f t="shared" ref="O68" si="149">(O67-N67)/N67</f>
        <v>-4.4375416019532118E-4</v>
      </c>
      <c r="P68" s="66">
        <f>(P67-O67)/O67</f>
        <v>-1.1098779134294597E-3</v>
      </c>
      <c r="Q68" s="66">
        <f>(Q67-P67)/P67</f>
        <v>1.7888888888888881E-2</v>
      </c>
      <c r="R68" s="66">
        <f t="shared" ref="R68" si="150">(R67-Q67)/Q67</f>
        <v>3.1655932758433169E-3</v>
      </c>
      <c r="S68" s="66">
        <f>(S67-R67)/R67</f>
        <v>-8.705114254625952E-4</v>
      </c>
      <c r="T68" s="66">
        <f t="shared" ref="T68" si="151">(T67-S67)/S67</f>
        <v>5.5543454585058284E-3</v>
      </c>
      <c r="U68" s="66">
        <f>(U67-T67)/T67</f>
        <v>1.8737138524856537E-2</v>
      </c>
      <c r="V68" s="66">
        <f>(V67-U67)/U67</f>
        <v>-1.48841165213694E-3</v>
      </c>
      <c r="W68" s="66">
        <f t="shared" ref="W68" si="152">(W67-V67)/V67</f>
        <v>-1.2563884156729203E-2</v>
      </c>
      <c r="X68" s="66">
        <f>(X67-W67)/W67</f>
        <v>2.4477032564157973E-2</v>
      </c>
      <c r="Y68" s="66">
        <f t="shared" ref="Y68" si="153">(Y67-X67)/X67</f>
        <v>-7.8939059046416165E-3</v>
      </c>
      <c r="Z68" s="66">
        <f>(Z67-Y67)/Y67</f>
        <v>-2.631020581370681E-2</v>
      </c>
      <c r="AA68" s="66">
        <f>(AA67-Z67)/Z67</f>
        <v>-4.1185443451732417E-2</v>
      </c>
      <c r="AB68" s="66">
        <f t="shared" ref="AB68" si="154">(AB67-AA67)/AA67</f>
        <v>3.7840909090909071E-2</v>
      </c>
      <c r="AC68" s="66">
        <f>(AC67-AB67)/AB67</f>
        <v>-1.8832804116938561E-2</v>
      </c>
      <c r="AD68" s="66">
        <f t="shared" ref="AD68" si="155">(AD67-AC67)/AC67</f>
        <v>-5.1333556522709455E-2</v>
      </c>
      <c r="AE68" s="66">
        <f>(AE67-AD67)/AD67</f>
        <v>3.7289730619927082E-2</v>
      </c>
      <c r="AF68" s="66">
        <f>(AF67-AE67)/AE67</f>
        <v>1.0773418008618604E-2</v>
      </c>
      <c r="AG68" s="66">
        <f t="shared" ref="AG68" si="156">(AG67-AF67)/AF67</f>
        <v>7.8536968473017256E-3</v>
      </c>
      <c r="AH68" s="66">
        <f>(AH67-AG67)/AG67</f>
        <v>1.0909495714126728E-2</v>
      </c>
      <c r="AI68" s="66">
        <f t="shared" ref="AI68" si="157">(AI67-AH67)/AH67</f>
        <v>2.0372205704217532E-2</v>
      </c>
      <c r="AJ68" s="66">
        <f>(AJ67-AI67)/AI67</f>
        <v>-7.1228145909777319E-3</v>
      </c>
      <c r="AK68" s="66">
        <f t="shared" ref="AK68" si="158">(AK67-AJ67)/AJ67</f>
        <v>7.8260869565217276E-3</v>
      </c>
      <c r="AL68" s="66">
        <f>(AL67-AK67)/AK67</f>
        <v>-1.3265746333045772E-2</v>
      </c>
      <c r="AM68" s="66">
        <f t="shared" ref="AM68" si="159">(AM67-AL67)/AL67</f>
        <v>2.6232375122965256E-3</v>
      </c>
      <c r="AN68" s="66">
        <f>(AN67-AM67)/AM67</f>
        <v>2.5400632290417509E-2</v>
      </c>
    </row>
    <row r="69" spans="1:40" ht="15" customHeight="1" outlineLevel="1" x14ac:dyDescent="0.25">
      <c r="A69" s="91"/>
      <c r="B69" s="67">
        <f>_xlfn.STDEV.S(D68:XFD68)</f>
        <v>1.8758796028963614E-2</v>
      </c>
      <c r="C69" s="63" t="s">
        <v>127</v>
      </c>
      <c r="D69" s="69"/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0.42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</row>
    <row r="70" spans="1:40" ht="15" customHeight="1" outlineLevel="1" x14ac:dyDescent="0.25">
      <c r="A70" s="91"/>
      <c r="B70" s="62" t="s">
        <v>243</v>
      </c>
      <c r="C70" s="64" t="s">
        <v>124</v>
      </c>
      <c r="D70" s="66"/>
      <c r="E70" s="21">
        <f>(E67+SUM($E69:E69)-$D67)/$D67</f>
        <v>4.6538685282139789E-3</v>
      </c>
      <c r="F70" s="21">
        <f>(F67+SUM($E69:F69)-$D67)/$D67</f>
        <v>1.3496218731820785E-2</v>
      </c>
      <c r="G70" s="21">
        <f>(G67+SUM($E69:G69)-$D67)/$D67</f>
        <v>2.6061663757998777E-2</v>
      </c>
      <c r="H70" s="21">
        <f>(H67+SUM($E69:H69)-$D67)/$D67</f>
        <v>2.7108784176846982E-2</v>
      </c>
      <c r="I70" s="21">
        <f>(I67+SUM($E69:I69)-$D67)/$D67</f>
        <v>2.6410703897614844E-2</v>
      </c>
      <c r="J70" s="21">
        <f>(J67+SUM($E69:J69)-$D67)/$D67</f>
        <v>2.17568353694007E-2</v>
      </c>
      <c r="K70" s="21">
        <f>(K67+SUM($E69:K69)-$D67)/$D67</f>
        <v>2.4781849912739913E-2</v>
      </c>
      <c r="L70" s="21">
        <f>(L67+SUM($E69:L69)-$D67)/$D67</f>
        <v>4.2466550319953361E-2</v>
      </c>
      <c r="M70" s="21">
        <f>(M67+SUM($E69:M69)-$D67)/$D67</f>
        <v>2.7923211169284368E-2</v>
      </c>
      <c r="N70" s="21">
        <f>(N67+SUM($E69:N69)-$D67)/$D67</f>
        <v>4.8749272833042437E-2</v>
      </c>
      <c r="O70" s="21">
        <f>(O67+SUM($E69:O69)-$D67)/$D67</f>
        <v>4.8283885980220959E-2</v>
      </c>
      <c r="P70" s="21">
        <f>(P67+SUM($E69:P69)-$D67)/$D67</f>
        <v>4.7120418848167506E-2</v>
      </c>
      <c r="Q70" s="21">
        <f>(Q67+SUM($D69:Q69)-$D67)/$D67</f>
        <v>6.5852239674229165E-2</v>
      </c>
      <c r="R70" s="21">
        <f>(R67+SUM($D69:R69)-$D67)/$D67</f>
        <v>6.9226294357184442E-2</v>
      </c>
      <c r="S70" s="21">
        <f>(S67+SUM($D69:S69)-$D67)/$D67</f>
        <v>6.8295520651541486E-2</v>
      </c>
      <c r="T70" s="21">
        <f>(T67+SUM($D69:T69)-$D67)/$D67</f>
        <v>7.4229203025014484E-2</v>
      </c>
      <c r="U70" s="21">
        <f>(U67+SUM($D69:U69)-$D67)/$D67</f>
        <v>9.4357184409540426E-2</v>
      </c>
      <c r="V70" s="21">
        <f>(V67+SUM($D69:V69)-$D67)/$D67</f>
        <v>9.2728330424665481E-2</v>
      </c>
      <c r="W70" s="21">
        <f>(W67+SUM($D69:W69)-$D67)/$D67</f>
        <v>7.8999418266433877E-2</v>
      </c>
      <c r="X70" s="21">
        <f>(X67+SUM($D69:X69)-$D67)/$D67</f>
        <v>0.10541012216404889</v>
      </c>
      <c r="Y70" s="21">
        <f>(Y67+SUM($D69:Y69)-$D67)/$D67</f>
        <v>9.6684118673647498E-2</v>
      </c>
      <c r="Z70" s="21">
        <f>(Z67+SUM($D69:Z69)-$D67)/$D67</f>
        <v>6.783013379872016E-2</v>
      </c>
      <c r="AA70" s="21">
        <f>(AA67+SUM($D69:AA69)-$D67)/$D67</f>
        <v>2.3851076207097116E-2</v>
      </c>
      <c r="AB70" s="21">
        <f>(AB67+SUM($D69:AB69)-$D67)/$D67</f>
        <v>6.2594531704479289E-2</v>
      </c>
      <c r="AC70" s="21">
        <f>(AC67+SUM($D69:AC69)-$D67)/$D67</f>
        <v>4.2582897033158769E-2</v>
      </c>
      <c r="AD70" s="21">
        <f>(AD67+SUM($D69:AD69)-$D67)/$D67</f>
        <v>-1.0936591041303057E-2</v>
      </c>
      <c r="AE70" s="21">
        <f>(AE67+SUM($D69:AE69)-$D67)/$D67</f>
        <v>2.5945317044793529E-2</v>
      </c>
      <c r="AF70" s="21">
        <f>(AF67+SUM($D69:AF69)-$D67)/$D67</f>
        <v>3.6998254799301834E-2</v>
      </c>
      <c r="AG70" s="21">
        <f>(AG67+SUM($D69:AG69)-$D67)/$D67</f>
        <v>4.5142524723676504E-2</v>
      </c>
      <c r="AH70" s="21">
        <f>(AH67+SUM($D69:AH69)-$D67)/$D67</f>
        <v>6.1431064572425843E-2</v>
      </c>
      <c r="AI70" s="21">
        <f>(AI67+SUM($D69:AI69)-$D67)/$D67</f>
        <v>8.295520651541588E-2</v>
      </c>
      <c r="AJ70" s="21">
        <f>(AJ67+SUM($D69:AJ69)-$D67)/$D67</f>
        <v>7.5276323443862689E-2</v>
      </c>
      <c r="AK70" s="21">
        <f>(AK67+SUM($E69:AK69)-$D67)/$D67</f>
        <v>8.3653286794648021E-2</v>
      </c>
      <c r="AL70" s="21">
        <f>(AL67+SUM($E69:AL69)-$D67)/$D67</f>
        <v>6.9342641070389691E-2</v>
      </c>
      <c r="AM70" s="21">
        <f>(AM67+SUM($E69:AM69)-$D67)/$D67</f>
        <v>7.2134962187318241E-2</v>
      </c>
      <c r="AN70" s="21">
        <f>(AN67+SUM($E69:AN69)-$D67)/$D67</f>
        <v>9.924374636416522E-2</v>
      </c>
    </row>
    <row r="71" spans="1:40" ht="15" customHeight="1" outlineLevel="1" x14ac:dyDescent="0.25">
      <c r="A71" s="91"/>
      <c r="B71" s="4"/>
      <c r="C71" s="64" t="s">
        <v>139</v>
      </c>
      <c r="L71" s="66">
        <f>(L67+SUM(H69:L69)-G67)/G67</f>
        <v>1.5988207279736894E-2</v>
      </c>
      <c r="P71" s="66">
        <f>(P67+SUM(M69:P69)-L67)/L67</f>
        <v>4.4642857142857782E-3</v>
      </c>
      <c r="U71" s="66">
        <f>(U67+SUM(Q69:U69)-P67)/P67</f>
        <v>4.5111111111111137E-2</v>
      </c>
      <c r="Z71" s="66">
        <f>(Z67+SUM(V69:Z69)-U67)/U67</f>
        <v>-2.4239846906230076E-2</v>
      </c>
      <c r="AE71" s="66">
        <f>(AE67+SUM(AA69:AE69)-Z67)/Z67</f>
        <v>-3.9224231858792702E-2</v>
      </c>
      <c r="AJ71" s="66">
        <f>(AJ67+SUM(AF69:AJ69)-AE67)/AE67</f>
        <v>4.8083465638466709E-2</v>
      </c>
      <c r="AN71" s="66">
        <f>(AN67+SUM(AK69:AN69)-AJ67)/AJ67</f>
        <v>2.2391304347826112E-2</v>
      </c>
    </row>
    <row r="72" spans="1:40" ht="15" customHeight="1" outlineLevel="1" x14ac:dyDescent="0.25">
      <c r="A72" s="91"/>
      <c r="B72" s="101"/>
      <c r="C72" s="102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</row>
    <row r="73" spans="1:40" ht="15" customHeight="1" outlineLevel="1" x14ac:dyDescent="0.25">
      <c r="A73" s="130"/>
      <c r="B73" s="426" t="s">
        <v>4</v>
      </c>
      <c r="C73" s="427"/>
      <c r="D73" s="26">
        <v>63.49</v>
      </c>
      <c r="E73" s="26">
        <v>63.48</v>
      </c>
      <c r="F73" s="26">
        <v>63.44</v>
      </c>
      <c r="G73" s="26">
        <v>63.98</v>
      </c>
      <c r="H73" s="26">
        <v>64.55</v>
      </c>
      <c r="I73" s="154">
        <v>64.09</v>
      </c>
      <c r="J73" s="154">
        <v>64.22</v>
      </c>
      <c r="K73" s="154">
        <v>64.290000000000006</v>
      </c>
      <c r="L73" s="160">
        <v>64.67</v>
      </c>
      <c r="M73" s="160">
        <v>63.42</v>
      </c>
      <c r="N73" s="160">
        <v>63.81</v>
      </c>
      <c r="O73" s="160">
        <v>64.11</v>
      </c>
      <c r="P73" s="160">
        <v>67.209999999999994</v>
      </c>
      <c r="Q73" s="160">
        <v>66.39</v>
      </c>
      <c r="R73" s="160">
        <v>67.14</v>
      </c>
      <c r="S73" s="160">
        <v>68</v>
      </c>
      <c r="T73" s="160">
        <v>67.709999999999994</v>
      </c>
      <c r="U73" s="160">
        <v>68.040000000000006</v>
      </c>
      <c r="V73" s="160">
        <v>67.58</v>
      </c>
      <c r="W73" s="160">
        <v>67.33</v>
      </c>
      <c r="X73" s="160">
        <v>68.22</v>
      </c>
      <c r="Y73" s="160">
        <v>67.650000000000006</v>
      </c>
      <c r="Z73" s="160">
        <v>67.22</v>
      </c>
      <c r="AA73" s="160">
        <v>64.39</v>
      </c>
      <c r="AB73" s="160">
        <v>65.22</v>
      </c>
      <c r="AC73" s="160">
        <v>65.63</v>
      </c>
      <c r="AD73" s="160">
        <v>62.49</v>
      </c>
      <c r="AE73" s="160">
        <v>65.489999999999995</v>
      </c>
      <c r="AF73" s="26">
        <v>65.98</v>
      </c>
      <c r="AG73" s="26">
        <v>65.87</v>
      </c>
      <c r="AH73" s="26">
        <v>67.959999999999994</v>
      </c>
      <c r="AI73" s="26">
        <v>68.290000000000006</v>
      </c>
      <c r="AJ73" s="26">
        <v>68.3</v>
      </c>
      <c r="AK73" s="26">
        <v>67.489999999999995</v>
      </c>
      <c r="AL73" s="26">
        <v>67.05</v>
      </c>
      <c r="AM73" s="26">
        <v>67.13</v>
      </c>
      <c r="AN73" s="26">
        <v>68.16</v>
      </c>
    </row>
    <row r="74" spans="1:40" ht="15" customHeight="1" outlineLevel="1" x14ac:dyDescent="0.25">
      <c r="A74" s="91"/>
      <c r="B74" s="62" t="s">
        <v>125</v>
      </c>
      <c r="C74" s="63" t="s">
        <v>123</v>
      </c>
      <c r="D74" s="66"/>
      <c r="E74" s="66">
        <f t="shared" ref="E74" si="160">(E73-D73)/D73</f>
        <v>-1.5750511891644535E-4</v>
      </c>
      <c r="F74" s="66">
        <f>(F73-E73)/E73</f>
        <v>-6.3011972274730856E-4</v>
      </c>
      <c r="G74" s="66">
        <f t="shared" ref="G74" si="161">(G73-F73)/F73</f>
        <v>8.5119798234552201E-3</v>
      </c>
      <c r="H74" s="66">
        <f>(H73-G73)/G73</f>
        <v>8.9090340731478642E-3</v>
      </c>
      <c r="I74" s="66">
        <f t="shared" ref="I74" si="162">(I73-H73)/H73</f>
        <v>-7.1262587141749613E-3</v>
      </c>
      <c r="J74" s="66">
        <f>(J73-I73)/I73</f>
        <v>2.0283975659228497E-3</v>
      </c>
      <c r="K74" s="66">
        <f t="shared" ref="K74" si="163">(K73-J73)/J73</f>
        <v>1.0900031142947273E-3</v>
      </c>
      <c r="L74" s="66">
        <f>(L73-K73)/K73</f>
        <v>5.9107170633068192E-3</v>
      </c>
      <c r="M74" s="66">
        <f t="shared" ref="M74" si="164">(M73-L73)/L73</f>
        <v>-1.9328900572135457E-2</v>
      </c>
      <c r="N74" s="66">
        <f>(N73-M73)/M73</f>
        <v>6.1494796594134433E-3</v>
      </c>
      <c r="O74" s="66">
        <f t="shared" ref="O74" si="165">(O73-N73)/N73</f>
        <v>4.7014574518100165E-3</v>
      </c>
      <c r="P74" s="66">
        <f>(P73-O73)/O73</f>
        <v>4.8354390890656594E-2</v>
      </c>
      <c r="Q74" s="66">
        <f>(Q73-P73)/P73</f>
        <v>-1.2200565392054653E-2</v>
      </c>
      <c r="R74" s="66">
        <f t="shared" ref="R74" si="166">(R73-Q73)/Q73</f>
        <v>1.1296882060551287E-2</v>
      </c>
      <c r="S74" s="66">
        <f>(S73-R73)/R73</f>
        <v>1.2809055704498055E-2</v>
      </c>
      <c r="T74" s="66">
        <f t="shared" ref="T74" si="167">(T73-S73)/S73</f>
        <v>-4.2647058823530332E-3</v>
      </c>
      <c r="U74" s="66">
        <f>(U73-T73)/T73</f>
        <v>4.8737261852017802E-3</v>
      </c>
      <c r="V74" s="66">
        <f>(V73-U73)/U73</f>
        <v>-6.7607289829513216E-3</v>
      </c>
      <c r="W74" s="66">
        <f t="shared" ref="W74" si="168">(W73-V73)/V73</f>
        <v>-3.6993193252441554E-3</v>
      </c>
      <c r="X74" s="66">
        <f>(X73-W73)/W73</f>
        <v>1.3218476162186256E-2</v>
      </c>
      <c r="Y74" s="66">
        <f t="shared" ref="Y74" si="169">(Y73-X73)/X73</f>
        <v>-8.3553210202285729E-3</v>
      </c>
      <c r="Z74" s="66">
        <f>(Z73-Y73)/Y73</f>
        <v>-6.3562453806357251E-3</v>
      </c>
      <c r="AA74" s="66">
        <f>(AA73-Z73)/Z73</f>
        <v>-4.2100565307944038E-2</v>
      </c>
      <c r="AB74" s="66">
        <f t="shared" ref="AB74" si="170">(AB73-AA73)/AA73</f>
        <v>1.2890200341667934E-2</v>
      </c>
      <c r="AC74" s="66">
        <f>(AC73-AB73)/AB73</f>
        <v>6.2864152100582122E-3</v>
      </c>
      <c r="AD74" s="66">
        <f t="shared" ref="AD74" si="171">(AD73-AC73)/AC73</f>
        <v>-4.7843973792472856E-2</v>
      </c>
      <c r="AE74" s="66">
        <f>(AE73-AD73)/AD73</f>
        <v>4.8007681228996527E-2</v>
      </c>
      <c r="AF74" s="66">
        <f>(AF73-AE73)/AE73</f>
        <v>7.4820583295160965E-3</v>
      </c>
      <c r="AG74" s="66">
        <f t="shared" ref="AG74" si="172">(AG73-AF73)/AF73</f>
        <v>-1.6671718702637075E-3</v>
      </c>
      <c r="AH74" s="66">
        <f>(AH73-AG73)/AG73</f>
        <v>3.1729163503871095E-2</v>
      </c>
      <c r="AI74" s="66">
        <f t="shared" ref="AI74" si="173">(AI73-AH73)/AH73</f>
        <v>4.8557975279578062E-3</v>
      </c>
      <c r="AJ74" s="66">
        <f>(AJ73-AI73)/AI73</f>
        <v>1.464343242054606E-4</v>
      </c>
      <c r="AK74" s="66">
        <f t="shared" ref="AK74" si="174">(AK73-AJ73)/AJ73</f>
        <v>-1.1859443631039565E-2</v>
      </c>
      <c r="AL74" s="66">
        <f>(AL73-AK73)/AK73</f>
        <v>-6.519484368054493E-3</v>
      </c>
      <c r="AM74" s="66">
        <f t="shared" ref="AM74" si="175">(AM73-AL73)/AL73</f>
        <v>1.1931394481729798E-3</v>
      </c>
      <c r="AN74" s="66">
        <f>(AN73-AM73)/AM73</f>
        <v>1.534336362282141E-2</v>
      </c>
    </row>
    <row r="75" spans="1:40" ht="15" customHeight="1" outlineLevel="1" x14ac:dyDescent="0.25">
      <c r="A75" s="91"/>
      <c r="B75" s="67">
        <f>_xlfn.STDEV.S(D74:XFD74)</f>
        <v>1.8329079840446526E-2</v>
      </c>
      <c r="C75" s="63" t="s">
        <v>127</v>
      </c>
      <c r="D75" s="69"/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</row>
    <row r="76" spans="1:40" ht="15" customHeight="1" outlineLevel="1" x14ac:dyDescent="0.25">
      <c r="A76" s="91"/>
      <c r="B76" s="62" t="s">
        <v>243</v>
      </c>
      <c r="C76" s="64" t="s">
        <v>124</v>
      </c>
      <c r="D76" s="66"/>
      <c r="E76" s="21">
        <f>(E73+SUM($E75:E75)-$D73)/$D73</f>
        <v>-1.5750511891644535E-4</v>
      </c>
      <c r="F76" s="21">
        <f>(F73+SUM($E75:F75)-$D73)/$D73</f>
        <v>-7.8752559458189107E-4</v>
      </c>
      <c r="G76" s="21">
        <f>(G73+SUM($E75:G75)-$D73)/$D73</f>
        <v>7.7177508269017933E-3</v>
      </c>
      <c r="H76" s="21">
        <f>(H73+SUM($E75:H75)-$D73)/$D73</f>
        <v>1.6695542605134589E-2</v>
      </c>
      <c r="I76" s="21">
        <f>(I73+SUM($E75:I75)-$D73)/$D73</f>
        <v>9.4503071349819091E-3</v>
      </c>
      <c r="J76" s="21">
        <f>(J73+SUM($E75:J75)-$D73)/$D73</f>
        <v>1.1497873680894579E-2</v>
      </c>
      <c r="K76" s="21">
        <f>(K73+SUM($E75:K75)-$D73)/$D73</f>
        <v>1.2600409513309249E-2</v>
      </c>
      <c r="L76" s="21">
        <f>(L73+SUM($E75:L75)-$D73)/$D73</f>
        <v>1.858560403213104E-2</v>
      </c>
      <c r="M76" s="21">
        <f>(M73+SUM($E75:M75)-$D73)/$D73</f>
        <v>-1.1025358324145578E-3</v>
      </c>
      <c r="N76" s="21">
        <f>(N73+SUM($E75:N75)-$D73)/$D73</f>
        <v>5.040163805323677E-3</v>
      </c>
      <c r="O76" s="21">
        <f>(O73+SUM($E75:O75)-$D73)/$D73</f>
        <v>9.7653173728145751E-3</v>
      </c>
      <c r="P76" s="21">
        <f>(P73+SUM($E75:P75)-$D73)/$D73</f>
        <v>5.8591904236887565E-2</v>
      </c>
      <c r="Q76" s="21">
        <f>(Q73+SUM($D75:Q75)-$D73)/$D73</f>
        <v>4.5676484485745766E-2</v>
      </c>
      <c r="R76" s="21">
        <f>(R73+SUM($D75:R75)-$D73)/$D73</f>
        <v>5.7489368404473121E-2</v>
      </c>
      <c r="S76" s="21">
        <f>(S73+SUM($D75:S75)-$D73)/$D73</f>
        <v>7.1034808631280477E-2</v>
      </c>
      <c r="T76" s="21">
        <f>(T73+SUM($D75:T75)-$D73)/$D73</f>
        <v>6.6467160182705806E-2</v>
      </c>
      <c r="U76" s="21">
        <f>(U73+SUM($D75:U75)-$D73)/$D73</f>
        <v>7.1664829106946035E-2</v>
      </c>
      <c r="V76" s="21">
        <f>(V73+SUM($D75:V75)-$D73)/$D73</f>
        <v>6.4419593636793129E-2</v>
      </c>
      <c r="W76" s="21">
        <f>(W73+SUM($D75:W75)-$D73)/$D73</f>
        <v>6.0481965663884016E-2</v>
      </c>
      <c r="X76" s="21">
        <f>(X73+SUM($D75:X75)-$D73)/$D73</f>
        <v>7.4499921247440495E-2</v>
      </c>
      <c r="Y76" s="21">
        <f>(Y73+SUM($D75:Y75)-$D73)/$D73</f>
        <v>6.552212946920781E-2</v>
      </c>
      <c r="Z76" s="21">
        <f>(Z73+SUM($D75:Z75)-$D73)/$D73</f>
        <v>5.8749409355804014E-2</v>
      </c>
      <c r="AA76" s="21">
        <f>(AA73+SUM($D75:AA75)-$D73)/$D73</f>
        <v>1.4175460702472808E-2</v>
      </c>
      <c r="AB76" s="21">
        <f>(AB73+SUM($D75:AB75)-$D73)/$D73</f>
        <v>2.7248385572531057E-2</v>
      </c>
      <c r="AC76" s="21">
        <f>(AC73+SUM($D75:AC75)-$D73)/$D73</f>
        <v>3.3706095448101957E-2</v>
      </c>
      <c r="AD76" s="21">
        <f>(AD73+SUM($D75:AD75)-$D73)/$D73</f>
        <v>-1.5750511891636478E-2</v>
      </c>
      <c r="AE76" s="21">
        <f>(AE73+SUM($D75:AE75)-$D73)/$D73</f>
        <v>3.1501023783272845E-2</v>
      </c>
      <c r="AF76" s="21">
        <f>(AF73+SUM($D75:AF75)-$D73)/$D73</f>
        <v>3.921877461017486E-2</v>
      </c>
      <c r="AG76" s="21">
        <f>(AG73+SUM($D75:AG75)-$D73)/$D73</f>
        <v>3.7486218302094858E-2</v>
      </c>
      <c r="AH76" s="21">
        <f>(AH73+SUM($D75:AH75)-$D73)/$D73</f>
        <v>7.040478815561492E-2</v>
      </c>
      <c r="AI76" s="21">
        <f>(AI73+SUM($D75:AI75)-$D73)/$D73</f>
        <v>7.5602457079855162E-2</v>
      </c>
      <c r="AJ76" s="21">
        <f>(AJ73+SUM($D75:AJ75)-$D73)/$D73</f>
        <v>7.5759962198771388E-2</v>
      </c>
      <c r="AK76" s="21">
        <f>(AK73+SUM($E75:AK75)-$D73)/$D73</f>
        <v>6.3002047566545802E-2</v>
      </c>
      <c r="AL76" s="21">
        <f>(AL73+SUM($E75:AL75)-$D73)/$D73</f>
        <v>5.6071822334225786E-2</v>
      </c>
      <c r="AM76" s="21">
        <f>(AM73+SUM($E75:AM75)-$D73)/$D73</f>
        <v>5.7331863285556679E-2</v>
      </c>
      <c r="AN76" s="21">
        <f>(AN73+SUM($E75:AN75)-$D73)/$D73</f>
        <v>7.3554890533942263E-2</v>
      </c>
    </row>
    <row r="77" spans="1:40" ht="15" customHeight="1" outlineLevel="1" x14ac:dyDescent="0.25">
      <c r="A77" s="91"/>
      <c r="B77" s="4"/>
      <c r="C77" s="64" t="s">
        <v>139</v>
      </c>
      <c r="L77" s="66">
        <f>(L73+SUM(H75:L75)-G73)/G73</f>
        <v>1.0784620193810641E-2</v>
      </c>
      <c r="P77" s="66">
        <f>(P73+SUM(M75:P75)-L73)/L73</f>
        <v>3.9276325962579121E-2</v>
      </c>
      <c r="U77" s="66">
        <f>(U73+SUM(Q75:U75)-P73)/P73</f>
        <v>1.2349352774884878E-2</v>
      </c>
      <c r="Z77" s="66">
        <f>(Z73+SUM(V75:Z75)-U73)/U73</f>
        <v>-1.2051734273956604E-2</v>
      </c>
      <c r="AE77" s="66">
        <f>(AE73+SUM(AA75:AE75)-Z73)/Z73</f>
        <v>-2.5736387979767985E-2</v>
      </c>
      <c r="AJ77" s="66">
        <f>(AJ73+SUM(AF75:AJ75)-AE73)/AE73</f>
        <v>4.2907314093754811E-2</v>
      </c>
      <c r="AN77" s="66">
        <f>(AN73+SUM(AK75:AN75)-AJ73)/AJ73</f>
        <v>-2.0497803806735077E-3</v>
      </c>
    </row>
    <row r="78" spans="1:40" ht="15.75" customHeight="1" outlineLevel="1" thickBot="1" x14ac:dyDescent="0.3">
      <c r="A78" s="92"/>
      <c r="B78" s="106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</row>
    <row r="79" spans="1:40" ht="15.75" thickBot="1" x14ac:dyDescent="0.3">
      <c r="C79" s="3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.75" thickBot="1" x14ac:dyDescent="0.3">
      <c r="A80" s="85"/>
      <c r="B80" s="424" t="s">
        <v>1</v>
      </c>
      <c r="C80" s="42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customHeight="1" outlineLevel="1" x14ac:dyDescent="0.25">
      <c r="A81" s="86"/>
      <c r="B81" s="97"/>
      <c r="C81" s="98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</row>
    <row r="82" spans="1:40" ht="15" customHeight="1" outlineLevel="1" x14ac:dyDescent="0.25">
      <c r="A82" s="87"/>
      <c r="B82" s="420" t="s">
        <v>129</v>
      </c>
      <c r="C82" s="42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customHeight="1" outlineLevel="1" x14ac:dyDescent="0.25">
      <c r="A83" s="87"/>
      <c r="B83" s="62" t="s">
        <v>125</v>
      </c>
      <c r="C83" s="63" t="s">
        <v>123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5" customHeight="1" outlineLevel="1" x14ac:dyDescent="0.25">
      <c r="A84" s="87"/>
      <c r="B84" s="67" t="e">
        <f>_xlfn.STDEV.S(D83:XFD83)</f>
        <v>#DIV/0!</v>
      </c>
      <c r="C84" s="63" t="s">
        <v>127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customHeight="1" outlineLevel="1" x14ac:dyDescent="0.25">
      <c r="A85" s="87"/>
      <c r="B85" s="62" t="s">
        <v>243</v>
      </c>
      <c r="C85" s="64" t="s">
        <v>124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customHeight="1" outlineLevel="1" x14ac:dyDescent="0.25">
      <c r="A86" s="87"/>
      <c r="B86" s="4"/>
      <c r="C86" s="64" t="s">
        <v>139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customHeight="1" outlineLevel="1" x14ac:dyDescent="0.25">
      <c r="A87" s="87"/>
      <c r="B87" s="101"/>
      <c r="C87" s="105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</row>
    <row r="88" spans="1:40" ht="15" customHeight="1" outlineLevel="1" x14ac:dyDescent="0.25">
      <c r="A88" s="129"/>
      <c r="B88" s="426" t="s">
        <v>5</v>
      </c>
      <c r="C88" s="427"/>
      <c r="D88" s="26">
        <v>116.4</v>
      </c>
      <c r="E88" s="26">
        <v>116.35</v>
      </c>
      <c r="F88" s="26">
        <v>116.65</v>
      </c>
      <c r="G88" s="26">
        <v>116.72</v>
      </c>
      <c r="H88" s="26">
        <v>116.51</v>
      </c>
      <c r="I88" s="154">
        <v>116.15</v>
      </c>
      <c r="J88" s="26">
        <v>115.81</v>
      </c>
      <c r="K88" s="154">
        <v>115.96</v>
      </c>
      <c r="L88" s="160">
        <v>116.13</v>
      </c>
      <c r="M88" s="160">
        <v>116.14</v>
      </c>
      <c r="N88" s="160">
        <v>116.17</v>
      </c>
      <c r="O88" s="160">
        <v>115.9</v>
      </c>
      <c r="P88" s="160">
        <v>115.57</v>
      </c>
      <c r="Q88" s="160">
        <v>115.59</v>
      </c>
      <c r="R88" s="160">
        <v>115.81</v>
      </c>
      <c r="S88" s="160">
        <v>115.64</v>
      </c>
      <c r="T88" s="160">
        <v>115.8</v>
      </c>
      <c r="U88" s="160">
        <v>116.02</v>
      </c>
      <c r="V88" s="160">
        <v>115.39</v>
      </c>
      <c r="W88" s="160">
        <v>115.19</v>
      </c>
      <c r="X88" s="160">
        <v>115.36</v>
      </c>
      <c r="Y88" s="160">
        <v>115</v>
      </c>
      <c r="Z88" s="160">
        <v>114.11</v>
      </c>
      <c r="AA88" s="160">
        <v>113.46</v>
      </c>
      <c r="AB88" s="160">
        <v>113.67</v>
      </c>
      <c r="AC88" s="160">
        <v>113.47</v>
      </c>
      <c r="AD88" s="160">
        <v>112.19</v>
      </c>
      <c r="AE88" s="160">
        <v>111.86</v>
      </c>
      <c r="AF88" s="26">
        <v>112.04</v>
      </c>
      <c r="AG88" s="26">
        <v>111.63</v>
      </c>
      <c r="AH88" s="26">
        <v>111.38</v>
      </c>
      <c r="AI88" s="26">
        <v>112.11</v>
      </c>
      <c r="AJ88" s="26">
        <v>112.85</v>
      </c>
      <c r="AK88" s="26">
        <v>112.11</v>
      </c>
      <c r="AL88" s="26">
        <v>111.72</v>
      </c>
      <c r="AM88" s="26">
        <v>111.84</v>
      </c>
      <c r="AN88" s="26">
        <v>112.68</v>
      </c>
    </row>
    <row r="89" spans="1:40" ht="15" customHeight="1" outlineLevel="1" x14ac:dyDescent="0.25">
      <c r="A89" s="87"/>
      <c r="B89" s="62" t="s">
        <v>125</v>
      </c>
      <c r="C89" s="63" t="s">
        <v>123</v>
      </c>
      <c r="D89" s="66"/>
      <c r="E89" s="66">
        <f t="shared" ref="E89" si="176">(E88-D88)/D88</f>
        <v>-4.2955326460490862E-4</v>
      </c>
      <c r="F89" s="66">
        <f>(F88-E88)/E88</f>
        <v>2.578427159432844E-3</v>
      </c>
      <c r="G89" s="66">
        <f t="shared" ref="G89" si="177">(G88-F88)/F88</f>
        <v>6.0008572653230327E-4</v>
      </c>
      <c r="H89" s="66">
        <f>(H88-G88)/G88</f>
        <v>-1.7991775188484728E-3</v>
      </c>
      <c r="I89" s="66">
        <f t="shared" ref="I89" si="178">(I88-H88)/H88</f>
        <v>-3.0898635310273744E-3</v>
      </c>
      <c r="J89" s="66">
        <f>(J88-I88)/I88</f>
        <v>-2.9272492466638259E-3</v>
      </c>
      <c r="K89" s="66">
        <f t="shared" ref="K89" si="179">(K88-J88)/J88</f>
        <v>1.2952249373973878E-3</v>
      </c>
      <c r="L89" s="66">
        <f>(L88-K88)/K88</f>
        <v>1.4660227664712118E-3</v>
      </c>
      <c r="M89" s="66">
        <f t="shared" ref="M89" si="180">(M88-L88)/L88</f>
        <v>8.6110393524542461E-5</v>
      </c>
      <c r="N89" s="66">
        <f>(N88-M88)/M88</f>
        <v>2.5830893748924694E-4</v>
      </c>
      <c r="O89" s="66">
        <f t="shared" ref="O89" si="181">(O88-N88)/N88</f>
        <v>-2.3241800809158646E-3</v>
      </c>
      <c r="P89" s="66">
        <f>(P88-O88)/O88</f>
        <v>-2.8472821397757765E-3</v>
      </c>
      <c r="Q89" s="66">
        <f>(Q88-P88)/P88</f>
        <v>1.7305529116561593E-4</v>
      </c>
      <c r="R89" s="66">
        <f t="shared" ref="R89" si="182">(R88-Q88)/Q88</f>
        <v>1.9032788303486362E-3</v>
      </c>
      <c r="S89" s="66">
        <f>(S88-R88)/R88</f>
        <v>-1.4679215957171376E-3</v>
      </c>
      <c r="T89" s="66">
        <f t="shared" ref="T89" si="183">(T88-S88)/S88</f>
        <v>1.383604289173267E-3</v>
      </c>
      <c r="U89" s="66">
        <f>(U88-T88)/T88</f>
        <v>1.8998272884283149E-3</v>
      </c>
      <c r="V89" s="66">
        <f>(V88-U88)/U88</f>
        <v>-5.4300982589208366E-3</v>
      </c>
      <c r="W89" s="66">
        <f t="shared" ref="W89" si="184">(W88-V88)/V88</f>
        <v>-1.7332524482191077E-3</v>
      </c>
      <c r="X89" s="66">
        <f>(X88-W88)/W88</f>
        <v>1.4758225540411642E-3</v>
      </c>
      <c r="Y89" s="66">
        <f t="shared" ref="Y89" si="185">(Y88-X88)/X88</f>
        <v>-3.1206657420249605E-3</v>
      </c>
      <c r="Z89" s="66">
        <f>(Z88-Y88)/Y88</f>
        <v>-7.7391304347826139E-3</v>
      </c>
      <c r="AA89" s="66">
        <f>(AA88-Z88)/Z88</f>
        <v>-5.6962579966699295E-3</v>
      </c>
      <c r="AB89" s="66">
        <f t="shared" ref="AB89" si="186">(AB88-AA88)/AA88</f>
        <v>1.8508725542041951E-3</v>
      </c>
      <c r="AC89" s="66">
        <f>(AC88-AB88)/AB88</f>
        <v>-1.759479194158554E-3</v>
      </c>
      <c r="AD89" s="66">
        <f t="shared" ref="AD89" si="187">(AD88-AC88)/AC88</f>
        <v>-1.1280514673481987E-2</v>
      </c>
      <c r="AE89" s="66">
        <f>(AE88-AD88)/AD88</f>
        <v>-2.9414386308940039E-3</v>
      </c>
      <c r="AF89" s="66">
        <f>(AF88-AE88)/AE88</f>
        <v>1.6091543000179404E-3</v>
      </c>
      <c r="AG89" s="66">
        <f t="shared" ref="AG89" si="188">(AG88-AF88)/AF88</f>
        <v>-3.6594073545163403E-3</v>
      </c>
      <c r="AH89" s="66">
        <f>(AH88-AG88)/AG88</f>
        <v>-2.2395413419331722E-3</v>
      </c>
      <c r="AI89" s="66">
        <f t="shared" ref="AI89" si="189">(AI88-AH88)/AH88</f>
        <v>6.5541389836595802E-3</v>
      </c>
      <c r="AJ89" s="66">
        <f>(AJ88-AI88)/AI88</f>
        <v>6.6006600660065548E-3</v>
      </c>
      <c r="AK89" s="66">
        <f t="shared" ref="AK89" si="190">(AK88-AJ88)/AJ88</f>
        <v>-6.5573770491802828E-3</v>
      </c>
      <c r="AL89" s="66">
        <f>(AL88-AK88)/AK88</f>
        <v>-3.4787262510034837E-3</v>
      </c>
      <c r="AM89" s="66">
        <f t="shared" ref="AM89" si="191">(AM88-AL88)/AL88</f>
        <v>1.074113856068784E-3</v>
      </c>
      <c r="AN89" s="66">
        <f>(AN88-AM88)/AM88</f>
        <v>7.5107296137339359E-3</v>
      </c>
    </row>
    <row r="90" spans="1:40" ht="15" customHeight="1" outlineLevel="1" x14ac:dyDescent="0.25">
      <c r="A90" s="87"/>
      <c r="B90" s="67">
        <f>_xlfn.STDEV.S(D89:XFD89)</f>
        <v>3.8834503709199754E-3</v>
      </c>
      <c r="C90" s="63" t="s">
        <v>128</v>
      </c>
      <c r="D90" s="69"/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0.31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</row>
    <row r="91" spans="1:40" ht="15" customHeight="1" outlineLevel="1" x14ac:dyDescent="0.25">
      <c r="A91" s="87"/>
      <c r="B91" s="62" t="s">
        <v>243</v>
      </c>
      <c r="C91" s="64" t="s">
        <v>124</v>
      </c>
      <c r="D91" s="66"/>
      <c r="E91" s="21">
        <f>(E88+SUM($E90:E90)-$D88)/$D88</f>
        <v>-4.2955326460490862E-4</v>
      </c>
      <c r="F91" s="21">
        <f>(F88+SUM($E90:F90)-$D88)/$D88</f>
        <v>2.1477663230240547E-3</v>
      </c>
      <c r="G91" s="21">
        <f>(G88+SUM($E90:G90)-$D88)/$D88</f>
        <v>2.7491408934707316E-3</v>
      </c>
      <c r="H91" s="21">
        <f>(H88+SUM($E90:H90)-$D88)/$D88</f>
        <v>9.4501718213057921E-4</v>
      </c>
      <c r="I91" s="21">
        <f>(I88+SUM($E90:I90)-$D88)/$D88</f>
        <v>-2.1477663230240547E-3</v>
      </c>
      <c r="J91" s="21">
        <f>(J88+SUM($E90:J90)-$D88)/$D88</f>
        <v>-5.0687285223367986E-3</v>
      </c>
      <c r="K91" s="21">
        <f>(K88+SUM($E90:K90)-$D88)/$D88</f>
        <v>-3.7800687285224391E-3</v>
      </c>
      <c r="L91" s="21">
        <f>(L88+SUM($E90:L90)-$D88)/$D88</f>
        <v>-2.319587628866067E-3</v>
      </c>
      <c r="M91" s="21">
        <f>(M88+SUM($E90:M90)-$D88)/$D88</f>
        <v>-2.2336769759450609E-3</v>
      </c>
      <c r="N91" s="21">
        <f>(N88+SUM($E90:N90)-$D88)/$D88</f>
        <v>-1.9759450171821648E-3</v>
      </c>
      <c r="O91" s="21">
        <f>(O88+SUM($E90:O90)-$D88)/$D88</f>
        <v>-4.2955326460481094E-3</v>
      </c>
      <c r="P91" s="21">
        <f>(P88+SUM($E90:P90)-$D88)/$D88</f>
        <v>-7.1305841924399699E-3</v>
      </c>
      <c r="Q91" s="21">
        <f>(Q88+SUM($D90:Q90)-$D88)/$D88</f>
        <v>-6.9587628865979577E-3</v>
      </c>
      <c r="R91" s="21">
        <f>(R88+SUM($D90:R90)-$D88)/$D88</f>
        <v>-5.0687285223367986E-3</v>
      </c>
      <c r="S91" s="21">
        <f>(S88+SUM($D90:S90)-$D88)/$D88</f>
        <v>-6.5292096219931707E-3</v>
      </c>
      <c r="T91" s="21">
        <f>(T88+SUM($D90:T90)-$D88)/$D88</f>
        <v>-5.1546391752578047E-3</v>
      </c>
      <c r="U91" s="21">
        <f>(U88+SUM($D90:U90)-$D88)/$D88</f>
        <v>-3.2646048109966465E-3</v>
      </c>
      <c r="V91" s="21">
        <f>(V88+SUM($D90:V90)-$D88)/$D88</f>
        <v>-8.6769759450172259E-3</v>
      </c>
      <c r="W91" s="21">
        <f>(W88+SUM($D90:W90)-$D88)/$D88</f>
        <v>-1.0395189003436493E-2</v>
      </c>
      <c r="X91" s="21">
        <f>(X88+SUM($D90:X90)-$D88)/$D88</f>
        <v>-8.934707903780122E-3</v>
      </c>
      <c r="Y91" s="21">
        <f>(Y88+SUM($D90:Y90)-$D88)/$D88</f>
        <v>-9.3642611683849089E-3</v>
      </c>
      <c r="Z91" s="21">
        <f>(Z88+SUM($D90:Z90)-$D88)/$D88</f>
        <v>-1.7010309278350549E-2</v>
      </c>
      <c r="AA91" s="21">
        <f>(AA88+SUM($D90:AA90)-$D88)/$D88</f>
        <v>-2.2594501718213141E-2</v>
      </c>
      <c r="AB91" s="21">
        <f>(AB88+SUM($D90:AB90)-$D88)/$D88</f>
        <v>-2.0790378006872865E-2</v>
      </c>
      <c r="AC91" s="21">
        <f>(AC88+SUM($D90:AC90)-$D88)/$D88</f>
        <v>-2.2508591065292134E-2</v>
      </c>
      <c r="AD91" s="21">
        <f>(AD88+SUM($D90:AD90)-$D88)/$D88</f>
        <v>-3.3505154639175305E-2</v>
      </c>
      <c r="AE91" s="21">
        <f>(AE88+SUM($D90:AE90)-$D88)/$D88</f>
        <v>-3.6340206185567041E-2</v>
      </c>
      <c r="AF91" s="21">
        <f>(AF88+SUM($D90:AF90)-$D88)/$D88</f>
        <v>-3.4793814432989664E-2</v>
      </c>
      <c r="AG91" s="21">
        <f>(AG88+SUM($D90:AG90)-$D88)/$D88</f>
        <v>-3.8316151202749206E-2</v>
      </c>
      <c r="AH91" s="21">
        <f>(AH88+SUM($D90:AH90)-$D88)/$D88</f>
        <v>-4.046391752577326E-2</v>
      </c>
      <c r="AI91" s="21">
        <f>(AI88+SUM($D90:AI90)-$D88)/$D88</f>
        <v>-3.4192439862542987E-2</v>
      </c>
      <c r="AJ91" s="21">
        <f>(AJ88+SUM($D90:AJ90)-$D88)/$D88</f>
        <v>-2.7835051546391831E-2</v>
      </c>
      <c r="AK91" s="21">
        <f>(AK88+SUM($E90:AK90)-$D88)/$D88</f>
        <v>-3.4192439862542987E-2</v>
      </c>
      <c r="AL91" s="21">
        <f>(AL88+SUM($E90:AL90)-$D88)/$D88</f>
        <v>-3.7542955326460521E-2</v>
      </c>
      <c r="AM91" s="21">
        <f>(AM88+SUM($E90:AM90)-$D88)/$D88</f>
        <v>-3.651202749140893E-2</v>
      </c>
      <c r="AN91" s="21">
        <f>(AN88+SUM($E90:AN90)-$D88)/$D88</f>
        <v>-2.9295532646048079E-2</v>
      </c>
    </row>
    <row r="92" spans="1:40" ht="15" customHeight="1" outlineLevel="1" x14ac:dyDescent="0.25">
      <c r="A92" s="87"/>
      <c r="B92" s="4"/>
      <c r="C92" s="64" t="s">
        <v>139</v>
      </c>
      <c r="L92" s="66">
        <f>(L88+SUM(H90:L90)-G88)/G88</f>
        <v>-5.0548320767649368E-3</v>
      </c>
      <c r="P92" s="66">
        <f>(P88+SUM(M90:P90)-L88)/L88</f>
        <v>-4.8221820373719306E-3</v>
      </c>
      <c r="U92" s="66">
        <f>(U88+SUM(Q90:U90)-P88)/P88</f>
        <v>3.8937440512243908E-3</v>
      </c>
      <c r="Z92" s="66">
        <f>(Z88+SUM(V90:Z90)-U88)/U88</f>
        <v>-1.3790725736941858E-2</v>
      </c>
      <c r="AE92" s="66">
        <f>(AE88+SUM(AA90:AE90)-Z88)/Z88</f>
        <v>-1.9717816142318816E-2</v>
      </c>
      <c r="AJ92" s="66">
        <f>(AJ88+SUM(AF90:AJ90)-AE88)/AE88</f>
        <v>8.8503486500982921E-3</v>
      </c>
      <c r="AN92" s="66">
        <f>(AN88+SUM(AK90:AN90)-AJ88)/AJ88</f>
        <v>-1.5064244572440186E-3</v>
      </c>
    </row>
    <row r="93" spans="1:40" ht="15" customHeight="1" outlineLevel="1" x14ac:dyDescent="0.25">
      <c r="A93" s="87"/>
      <c r="B93" s="101"/>
      <c r="C93" s="105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</row>
    <row r="94" spans="1:40" ht="15" customHeight="1" outlineLevel="1" x14ac:dyDescent="0.25">
      <c r="A94" s="129"/>
      <c r="B94" s="426" t="s">
        <v>6</v>
      </c>
      <c r="C94" s="427"/>
      <c r="D94" s="26">
        <v>87.34</v>
      </c>
      <c r="E94" s="26">
        <v>87.76</v>
      </c>
      <c r="F94" s="26">
        <v>87.91</v>
      </c>
      <c r="G94" s="26">
        <v>87.97</v>
      </c>
      <c r="H94" s="26">
        <v>87.9</v>
      </c>
      <c r="I94" s="26">
        <v>87.63</v>
      </c>
      <c r="J94" s="26">
        <v>87.44</v>
      </c>
      <c r="K94" s="68">
        <v>87.73</v>
      </c>
      <c r="L94" s="68">
        <v>87.58</v>
      </c>
      <c r="M94" s="68">
        <v>87.53</v>
      </c>
      <c r="N94" s="68">
        <v>87.54</v>
      </c>
      <c r="O94" s="68">
        <v>87.45</v>
      </c>
      <c r="P94" s="68">
        <v>87.54</v>
      </c>
      <c r="Q94" s="68">
        <v>87.62</v>
      </c>
      <c r="R94" s="68">
        <v>87.88</v>
      </c>
      <c r="S94" s="68">
        <v>87.75</v>
      </c>
      <c r="T94" s="68">
        <v>87.69</v>
      </c>
      <c r="U94" s="68">
        <v>87.76</v>
      </c>
      <c r="V94" s="68">
        <v>87.45</v>
      </c>
      <c r="W94" s="68">
        <v>87.15</v>
      </c>
      <c r="X94" s="68">
        <v>87.3</v>
      </c>
      <c r="Y94" s="68">
        <v>86.77</v>
      </c>
      <c r="Z94" s="68">
        <v>86.22</v>
      </c>
      <c r="AA94" s="68">
        <v>85.74</v>
      </c>
      <c r="AB94" s="68">
        <v>86.26</v>
      </c>
      <c r="AC94" s="160">
        <v>85.94</v>
      </c>
      <c r="AD94" s="68">
        <v>85.19</v>
      </c>
      <c r="AE94" s="68">
        <v>84.95</v>
      </c>
      <c r="AF94" s="26">
        <v>85.53</v>
      </c>
      <c r="AG94" s="26">
        <v>85.26</v>
      </c>
      <c r="AH94" s="26">
        <v>85.41</v>
      </c>
      <c r="AI94" s="26">
        <v>86.1</v>
      </c>
      <c r="AJ94" s="26">
        <v>86.45</v>
      </c>
      <c r="AK94" s="26">
        <v>86.15</v>
      </c>
      <c r="AL94" s="26">
        <v>85.76</v>
      </c>
      <c r="AM94" s="26">
        <v>85.82</v>
      </c>
      <c r="AN94" s="26">
        <v>86.39</v>
      </c>
    </row>
    <row r="95" spans="1:40" ht="15" customHeight="1" outlineLevel="1" x14ac:dyDescent="0.25">
      <c r="A95" s="87"/>
      <c r="B95" s="62" t="s">
        <v>125</v>
      </c>
      <c r="C95" s="63" t="s">
        <v>123</v>
      </c>
      <c r="D95" s="66"/>
      <c r="E95" s="66">
        <f t="shared" ref="E95" si="192">(E94-D94)/D94</f>
        <v>4.8087932218914779E-3</v>
      </c>
      <c r="F95" s="66">
        <f>(F94-E94)/E94</f>
        <v>1.7092069279853175E-3</v>
      </c>
      <c r="G95" s="66">
        <f t="shared" ref="G95" si="193">(G94-F94)/F94</f>
        <v>6.8251620976000774E-4</v>
      </c>
      <c r="H95" s="66">
        <f>(H94-G94)/G94</f>
        <v>-7.9572581561888347E-4</v>
      </c>
      <c r="I95" s="66">
        <f t="shared" ref="I95" si="194">(I94-H94)/H94</f>
        <v>-3.0716723549489215E-3</v>
      </c>
      <c r="J95" s="66">
        <f>(J94-I94)/I94</f>
        <v>-2.1682072349651685E-3</v>
      </c>
      <c r="K95" s="66">
        <f t="shared" ref="K95" si="195">(K94-J94)/J94</f>
        <v>3.316559926807025E-3</v>
      </c>
      <c r="L95" s="66">
        <f>(L94-K94)/K94</f>
        <v>-1.7097914054486E-3</v>
      </c>
      <c r="M95" s="66">
        <f t="shared" ref="M95" si="196">(M94-L94)/L94</f>
        <v>-5.7090659968025992E-4</v>
      </c>
      <c r="N95" s="66">
        <f>(N94-M94)/M94</f>
        <v>1.1424654404210117E-4</v>
      </c>
      <c r="O95" s="66">
        <f t="shared" ref="O95" si="197">(O94-N94)/N94</f>
        <v>-1.0281014393420541E-3</v>
      </c>
      <c r="P95" s="66">
        <f>(P94-O94)/O94</f>
        <v>1.0291595197255965E-3</v>
      </c>
      <c r="Q95" s="66">
        <f>(Q94-P94)/P94</f>
        <v>9.1386794608177158E-4</v>
      </c>
      <c r="R95" s="66">
        <f t="shared" ref="R95" si="198">(R94-Q94)/Q94</f>
        <v>2.9673590504449999E-3</v>
      </c>
      <c r="S95" s="66">
        <f>(S94-R94)/R94</f>
        <v>-1.4792899408283507E-3</v>
      </c>
      <c r="T95" s="66">
        <f t="shared" ref="T95" si="199">(T94-S94)/S94</f>
        <v>-6.8376068376070967E-4</v>
      </c>
      <c r="U95" s="66">
        <f>(U94-T94)/T94</f>
        <v>7.982666210515155E-4</v>
      </c>
      <c r="V95" s="66">
        <f>(V94-U94)/U94</f>
        <v>-3.5323609845032164E-3</v>
      </c>
      <c r="W95" s="66">
        <f t="shared" ref="W95" si="200">(W94-V94)/V94</f>
        <v>-3.4305317324184923E-3</v>
      </c>
      <c r="X95" s="66">
        <f>(X94-W94)/W94</f>
        <v>1.7211703958690931E-3</v>
      </c>
      <c r="Y95" s="66">
        <f t="shared" ref="Y95" si="201">(Y94-X94)/X94</f>
        <v>-6.0710194730813419E-3</v>
      </c>
      <c r="Z95" s="66">
        <f>(Z94-Y94)/Y94</f>
        <v>-6.3385962890399579E-3</v>
      </c>
      <c r="AA95" s="66">
        <f>(AA94-Z94)/Z94</f>
        <v>-5.5671537926235675E-3</v>
      </c>
      <c r="AB95" s="66">
        <f t="shared" ref="AB95" si="202">(AB94-AA94)/AA94</f>
        <v>6.0648472125030351E-3</v>
      </c>
      <c r="AC95" s="66">
        <f>(AC94-AB94)/AB94</f>
        <v>-3.7097148156736304E-3</v>
      </c>
      <c r="AD95" s="66">
        <f t="shared" ref="AD95" si="203">(AD94-AC94)/AC94</f>
        <v>-8.7270188503607172E-3</v>
      </c>
      <c r="AE95" s="66">
        <f>(AE94-AD94)/AD94</f>
        <v>-2.8172320694916644E-3</v>
      </c>
      <c r="AF95" s="66">
        <f>(AF94-AE94)/AE94</f>
        <v>6.8275456150676669E-3</v>
      </c>
      <c r="AG95" s="66">
        <f t="shared" ref="AG95" si="204">(AG94-AF94)/AF94</f>
        <v>-3.1567870922482874E-3</v>
      </c>
      <c r="AH95" s="66">
        <f>(AH94-AG94)/AG94</f>
        <v>1.7593244194228416E-3</v>
      </c>
      <c r="AI95" s="66">
        <f t="shared" ref="AI95" si="205">(AI94-AH94)/AH94</f>
        <v>8.0786793115559981E-3</v>
      </c>
      <c r="AJ95" s="66">
        <f>(AJ94-AI94)/AI94</f>
        <v>4.0650406504066034E-3</v>
      </c>
      <c r="AK95" s="66">
        <f t="shared" ref="AK95" si="206">(AK94-AJ94)/AJ94</f>
        <v>-3.470213996529753E-3</v>
      </c>
      <c r="AL95" s="66">
        <f>(AL94-AK94)/AK94</f>
        <v>-4.5269878119558972E-3</v>
      </c>
      <c r="AM95" s="66">
        <f t="shared" ref="AM95" si="207">(AM94-AL94)/AL94</f>
        <v>6.9962686567150254E-4</v>
      </c>
      <c r="AN95" s="66">
        <f>(AN94-AM94)/AM94</f>
        <v>6.6418084362620299E-3</v>
      </c>
    </row>
    <row r="96" spans="1:40" ht="15" customHeight="1" outlineLevel="1" x14ac:dyDescent="0.25">
      <c r="A96" s="87"/>
      <c r="B96" s="67">
        <f>_xlfn.STDEV.S(D95:XFD95)</f>
        <v>3.9854068888191905E-3</v>
      </c>
      <c r="C96" s="63" t="s">
        <v>128</v>
      </c>
      <c r="D96" s="69"/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0.36599999999999999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</row>
    <row r="97" spans="1:40" ht="15" customHeight="1" outlineLevel="1" x14ac:dyDescent="0.25">
      <c r="A97" s="87"/>
      <c r="B97" s="62" t="s">
        <v>243</v>
      </c>
      <c r="C97" s="64" t="s">
        <v>124</v>
      </c>
      <c r="D97" s="66"/>
      <c r="E97" s="21">
        <f>(E94+SUM($E96:E96)-$D94)/$D94</f>
        <v>4.8087932218914779E-3</v>
      </c>
      <c r="F97" s="21">
        <f>(F94+SUM($E96:F96)-$D94)/$D94</f>
        <v>6.5262193725669016E-3</v>
      </c>
      <c r="G97" s="21">
        <f>(G94+SUM($E96:G96)-$D94)/$D94</f>
        <v>7.2131898328371353E-3</v>
      </c>
      <c r="H97" s="21">
        <f>(H94+SUM($E96:H96)-$D94)/$D94</f>
        <v>6.4117242958553044E-3</v>
      </c>
      <c r="I97" s="21">
        <f>(I94+SUM($E96:I96)-$D94)/$D94</f>
        <v>3.3203572246392494E-3</v>
      </c>
      <c r="J97" s="21">
        <f>(J94+SUM($E96:J96)-$D94)/$D94</f>
        <v>1.1449507671169488E-3</v>
      </c>
      <c r="K97" s="21">
        <f>(K94+SUM($E96:K96)-$D94)/$D94</f>
        <v>4.465307991756361E-3</v>
      </c>
      <c r="L97" s="21">
        <f>(L94+SUM($E96:L96)-$D94)/$D94</f>
        <v>2.7478818410807747E-3</v>
      </c>
      <c r="M97" s="21">
        <f>(M94+SUM($E96:M96)-$D94)/$D94</f>
        <v>2.1754064575223004E-3</v>
      </c>
      <c r="N97" s="21">
        <f>(N94+SUM($E96:N96)-$D94)/$D94</f>
        <v>2.2899015342340602E-3</v>
      </c>
      <c r="O97" s="21">
        <f>(O94+SUM($E96:O96)-$D94)/$D94</f>
        <v>1.2594458438287088E-3</v>
      </c>
      <c r="P97" s="21">
        <f>(P94+SUM($E96:P96)-$D94)/$D94</f>
        <v>2.2899015342340602E-3</v>
      </c>
      <c r="Q97" s="21">
        <f>(Q94+SUM($D96:Q96)-$D94)/$D94</f>
        <v>3.2058621479276522E-3</v>
      </c>
      <c r="R97" s="21">
        <f>(R94+SUM($D96:R96)-$D94)/$D94</f>
        <v>6.1827341424317839E-3</v>
      </c>
      <c r="S97" s="21">
        <f>(S94+SUM($D96:S96)-$D94)/$D94</f>
        <v>4.6942981451797185E-3</v>
      </c>
      <c r="T97" s="21">
        <f>(T94+SUM($D96:T96)-$D94)/$D94</f>
        <v>4.0073276849094839E-3</v>
      </c>
      <c r="U97" s="21">
        <f>(U94+SUM($D96:U96)-$D94)/$D94</f>
        <v>4.8087932218914779E-3</v>
      </c>
      <c r="V97" s="21">
        <f>(V94+SUM($D96:V96)-$D94)/$D94</f>
        <v>1.2594458438287088E-3</v>
      </c>
      <c r="W97" s="21">
        <f>(W94+SUM($D96:W96)-$D94)/$D94</f>
        <v>-2.1754064575223004E-3</v>
      </c>
      <c r="X97" s="21">
        <f>(X94+SUM($D96:X96)-$D94)/$D94</f>
        <v>-4.5798030684687715E-4</v>
      </c>
      <c r="Y97" s="21">
        <f>(Y94+SUM($D96:Y96)-$D94)/$D94</f>
        <v>-2.3356995649187967E-3</v>
      </c>
      <c r="Z97" s="21">
        <f>(Z94+SUM($D96:Z96)-$D94)/$D94</f>
        <v>-8.6329287840623409E-3</v>
      </c>
      <c r="AA97" s="21">
        <f>(AA94+SUM($D96:AA96)-$D94)/$D94</f>
        <v>-1.4128692466224054E-2</v>
      </c>
      <c r="AB97" s="21">
        <f>(AB94+SUM($D96:AB96)-$D94)/$D94</f>
        <v>-8.1749484772154647E-3</v>
      </c>
      <c r="AC97" s="21">
        <f>(AC94+SUM($D96:AC96)-$D94)/$D94</f>
        <v>-1.1838790931989992E-2</v>
      </c>
      <c r="AD97" s="21">
        <f>(AD94+SUM($D96:AD96)-$D94)/$D94</f>
        <v>-2.0425921685367596E-2</v>
      </c>
      <c r="AE97" s="21">
        <f>(AE94+SUM($D96:AE96)-$D94)/$D94</f>
        <v>-2.3173803526448371E-2</v>
      </c>
      <c r="AF97" s="21">
        <f>(AF94+SUM($D96:AF96)-$D94)/$D94</f>
        <v>-1.6533089077169712E-2</v>
      </c>
      <c r="AG97" s="21">
        <f>(AG94+SUM($D96:AG96)-$D94)/$D94</f>
        <v>-1.9624456148385604E-2</v>
      </c>
      <c r="AH97" s="21">
        <f>(AH94+SUM($D96:AH96)-$D94)/$D94</f>
        <v>-1.790702999771018E-2</v>
      </c>
      <c r="AI97" s="21">
        <f>(AI94+SUM($D96:AI96)-$D94)/$D94</f>
        <v>-1.000686970460281E-2</v>
      </c>
      <c r="AJ97" s="21">
        <f>(AJ94+SUM($D96:AJ96)-$D94)/$D94</f>
        <v>-5.999542019693163E-3</v>
      </c>
      <c r="AK97" s="21">
        <f>(AK94+SUM($E96:AK96)-$D94)/$D94</f>
        <v>-9.4343943210441726E-3</v>
      </c>
      <c r="AL97" s="21">
        <f>(AL94+SUM($E96:AL96)-$D94)/$D94</f>
        <v>-1.3899702312800534E-2</v>
      </c>
      <c r="AM97" s="21">
        <f>(AM94+SUM($E96:AM96)-$D94)/$D94</f>
        <v>-1.3212731852530461E-2</v>
      </c>
      <c r="AN97" s="21">
        <f>(AN94+SUM($E96:AN96)-$D94)/$D94</f>
        <v>-6.6865124799633975E-3</v>
      </c>
    </row>
    <row r="98" spans="1:40" ht="15" customHeight="1" outlineLevel="1" x14ac:dyDescent="0.25">
      <c r="A98" s="87"/>
      <c r="B98" s="4"/>
      <c r="C98" s="64" t="s">
        <v>139</v>
      </c>
      <c r="L98" s="66">
        <f>(L94+SUM(H96:L96)-G94)/G94</f>
        <v>-4.4333295441627892E-3</v>
      </c>
      <c r="P98" s="66">
        <f>(P94+SUM(M96:P96)-L94)/L94</f>
        <v>-4.56725279744143E-4</v>
      </c>
      <c r="U98" s="66">
        <f>(U94+SUM(Q96:U96)-P94)/P94</f>
        <v>2.5131368517249124E-3</v>
      </c>
      <c r="Z98" s="66">
        <f>(Z94+SUM(V96:Z96)-U94)/U94</f>
        <v>-1.3377392889699254E-2</v>
      </c>
      <c r="AE98" s="66">
        <f>(AE94+SUM(AA96:AE96)-Z94)/Z94</f>
        <v>-1.4729761076316353E-2</v>
      </c>
      <c r="AJ98" s="66">
        <f>(AJ94+SUM(AF96:AJ96)-AE94)/AE94</f>
        <v>1.7657445556209534E-2</v>
      </c>
      <c r="AN98" s="66">
        <f>(AN94+SUM(AK96:AN96)-AJ94)/AJ94</f>
        <v>-6.9404279930598345E-4</v>
      </c>
    </row>
    <row r="99" spans="1:40" ht="15" customHeight="1" outlineLevel="1" x14ac:dyDescent="0.25">
      <c r="A99" s="87"/>
      <c r="B99" s="101"/>
      <c r="C99" s="102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</row>
    <row r="100" spans="1:40" ht="15" customHeight="1" outlineLevel="1" x14ac:dyDescent="0.25">
      <c r="A100" s="129"/>
      <c r="B100" s="426" t="s">
        <v>7</v>
      </c>
      <c r="C100" s="427"/>
      <c r="D100" s="26">
        <v>87.17</v>
      </c>
      <c r="E100" s="26">
        <v>87.24</v>
      </c>
      <c r="F100" s="26">
        <v>87.22</v>
      </c>
      <c r="G100" s="26">
        <v>87.16</v>
      </c>
      <c r="H100" s="26">
        <v>87.13</v>
      </c>
      <c r="I100" s="26">
        <v>86.89</v>
      </c>
      <c r="J100" s="26">
        <v>86.97</v>
      </c>
      <c r="K100" s="68">
        <v>87.01</v>
      </c>
      <c r="L100" s="68">
        <v>86.98</v>
      </c>
      <c r="M100" s="68">
        <v>86.97</v>
      </c>
      <c r="N100" s="68">
        <v>86.79</v>
      </c>
      <c r="O100" s="68">
        <v>86.59</v>
      </c>
      <c r="P100" s="68">
        <v>86.39</v>
      </c>
      <c r="Q100" s="68">
        <v>86.38</v>
      </c>
      <c r="R100" s="68">
        <v>86.63</v>
      </c>
      <c r="S100" s="68">
        <v>86.54</v>
      </c>
      <c r="T100" s="68">
        <v>86.79</v>
      </c>
      <c r="U100" s="68">
        <v>86.64</v>
      </c>
      <c r="V100" s="68">
        <v>86.43</v>
      </c>
      <c r="W100" s="68">
        <v>86.27</v>
      </c>
      <c r="X100" s="68">
        <v>86.38</v>
      </c>
      <c r="Y100" s="68">
        <v>85.81</v>
      </c>
      <c r="Z100" s="68">
        <v>85.57</v>
      </c>
      <c r="AA100" s="68">
        <v>85.88</v>
      </c>
      <c r="AB100" s="68">
        <v>85.57</v>
      </c>
      <c r="AC100" s="160">
        <v>85.4</v>
      </c>
      <c r="AD100" s="68">
        <v>85.2</v>
      </c>
      <c r="AE100" s="68">
        <v>85.03</v>
      </c>
      <c r="AF100" s="26">
        <v>84.98</v>
      </c>
      <c r="AG100" s="26">
        <v>84.96</v>
      </c>
      <c r="AH100" s="26">
        <v>84.67</v>
      </c>
      <c r="AI100" s="26">
        <v>84.85</v>
      </c>
      <c r="AJ100" s="26">
        <v>85.03</v>
      </c>
      <c r="AK100" s="26">
        <v>84.85</v>
      </c>
      <c r="AL100" s="26">
        <v>84.56</v>
      </c>
      <c r="AM100" s="26">
        <v>84.68</v>
      </c>
      <c r="AN100" s="26">
        <v>84.96</v>
      </c>
    </row>
    <row r="101" spans="1:40" ht="15" customHeight="1" outlineLevel="1" x14ac:dyDescent="0.25">
      <c r="A101" s="87"/>
      <c r="B101" s="62" t="s">
        <v>125</v>
      </c>
      <c r="C101" s="63" t="s">
        <v>123</v>
      </c>
      <c r="D101" s="66"/>
      <c r="E101" s="66">
        <f t="shared" ref="E101" si="208">(E100-D100)/D100</f>
        <v>8.0302856487315792E-4</v>
      </c>
      <c r="F101" s="66">
        <f>(F100-E100)/E100</f>
        <v>-2.2925263640527306E-4</v>
      </c>
      <c r="G101" s="66">
        <f t="shared" ref="G101" si="209">(G100-F100)/F100</f>
        <v>-6.8791561568450207E-4</v>
      </c>
      <c r="H101" s="66">
        <f>(H100-G100)/G100</f>
        <v>-3.4419458467188087E-4</v>
      </c>
      <c r="I101" s="66">
        <f t="shared" ref="I101" si="210">(I100-H100)/H100</f>
        <v>-2.754504762997761E-3</v>
      </c>
      <c r="J101" s="66">
        <f>(J100-I100)/I100</f>
        <v>9.2070433881917709E-4</v>
      </c>
      <c r="K101" s="66">
        <f t="shared" ref="K101" si="211">(K100-J100)/J100</f>
        <v>4.599287110498592E-4</v>
      </c>
      <c r="L101" s="66">
        <f>(L100-K100)/K100</f>
        <v>-3.4478795540743745E-4</v>
      </c>
      <c r="M101" s="66">
        <f t="shared" ref="M101" si="212">(M100-L100)/L100</f>
        <v>-1.1496895838129587E-4</v>
      </c>
      <c r="N101" s="66">
        <f>(N100-M100)/M100</f>
        <v>-2.0696791997239579E-3</v>
      </c>
      <c r="O101" s="66">
        <f t="shared" ref="O101" si="213">(O100-N100)/N100</f>
        <v>-2.3044129508008162E-3</v>
      </c>
      <c r="P101" s="66">
        <f>(P100-O100)/O100</f>
        <v>-2.3097355352812432E-3</v>
      </c>
      <c r="Q101" s="66">
        <f>(Q100-P100)/P100</f>
        <v>-1.1575413821050024E-4</v>
      </c>
      <c r="R101" s="66">
        <f t="shared" ref="R101" si="214">(R100-Q100)/Q100</f>
        <v>2.8941884695531375E-3</v>
      </c>
      <c r="S101" s="66">
        <f>(S100-R100)/R100</f>
        <v>-1.0389010735309847E-3</v>
      </c>
      <c r="T101" s="66">
        <f t="shared" ref="T101" si="215">(T100-S100)/S100</f>
        <v>2.8888375317772125E-3</v>
      </c>
      <c r="U101" s="66">
        <f>(U100-T100)/T100</f>
        <v>-1.7283097131006531E-3</v>
      </c>
      <c r="V101" s="66">
        <f>(V100-U100)/U100</f>
        <v>-2.4238227146813683E-3</v>
      </c>
      <c r="W101" s="66">
        <f t="shared" ref="W101" si="216">(W100-V100)/V100</f>
        <v>-1.8512090709245723E-3</v>
      </c>
      <c r="X101" s="66">
        <f>(X100-W100)/W100</f>
        <v>1.2750666512113067E-3</v>
      </c>
      <c r="Y101" s="66">
        <f t="shared" ref="Y101" si="217">(Y100-X100)/X100</f>
        <v>-6.5987497105810741E-3</v>
      </c>
      <c r="Z101" s="66">
        <f>(Z100-Y100)/Y100</f>
        <v>-2.796876820883453E-3</v>
      </c>
      <c r="AA101" s="66">
        <f>(AA100-Z100)/Z100</f>
        <v>3.6227649877293711E-3</v>
      </c>
      <c r="AB101" s="66">
        <f t="shared" ref="AB101" si="218">(AB100-AA100)/AA100</f>
        <v>-3.6096879366558253E-3</v>
      </c>
      <c r="AC101" s="66">
        <f>(AC100-AB100)/AB100</f>
        <v>-1.9866775739159461E-3</v>
      </c>
      <c r="AD101" s="66">
        <f t="shared" ref="AD101" si="219">(AD100-AC100)/AC100</f>
        <v>-2.3419203747072929E-3</v>
      </c>
      <c r="AE101" s="66">
        <f>(AE100-AD100)/AD100</f>
        <v>-1.9953051643192689E-3</v>
      </c>
      <c r="AF101" s="66">
        <f>(AF100-AE100)/AE100</f>
        <v>-5.8802775490999831E-4</v>
      </c>
      <c r="AG101" s="66">
        <f t="shared" ref="AG101" si="220">(AG100-AF100)/AF100</f>
        <v>-2.353494939987083E-4</v>
      </c>
      <c r="AH101" s="66">
        <f>(AH100-AG100)/AG100</f>
        <v>-3.4133709981166672E-3</v>
      </c>
      <c r="AI101" s="66">
        <f t="shared" ref="AI101" si="221">(AI100-AH100)/AH100</f>
        <v>2.1259005550961687E-3</v>
      </c>
      <c r="AJ101" s="66">
        <f>(AJ100-AI100)/AI100</f>
        <v>2.1213906894520548E-3</v>
      </c>
      <c r="AK101" s="66">
        <f t="shared" ref="AK101" si="222">(AK100-AJ100)/AJ100</f>
        <v>-2.1168999176761944E-3</v>
      </c>
      <c r="AL101" s="66">
        <f>(AL100-AK100)/AK100</f>
        <v>-3.4177961107836425E-3</v>
      </c>
      <c r="AM101" s="66">
        <f t="shared" ref="AM101" si="223">(AM100-AL100)/AL100</f>
        <v>1.4191106906339232E-3</v>
      </c>
      <c r="AN101" s="66">
        <f>(AN100-AM100)/AM100</f>
        <v>3.3065658951344696E-3</v>
      </c>
    </row>
    <row r="102" spans="1:40" ht="15" customHeight="1" outlineLevel="1" x14ac:dyDescent="0.25">
      <c r="A102" s="87"/>
      <c r="B102" s="67">
        <f>_xlfn.STDEV.S(D101:XFD101)</f>
        <v>2.2656670428015842E-3</v>
      </c>
      <c r="C102" s="63" t="s">
        <v>128</v>
      </c>
      <c r="D102" s="69"/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0.22600000000000001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</row>
    <row r="103" spans="1:40" ht="15" customHeight="1" outlineLevel="1" x14ac:dyDescent="0.25">
      <c r="A103" s="87"/>
      <c r="B103" s="62" t="s">
        <v>243</v>
      </c>
      <c r="C103" s="64" t="s">
        <v>124</v>
      </c>
      <c r="D103" s="66"/>
      <c r="E103" s="21">
        <f>(E100+SUM($E102:E102)-$D100)/$D100</f>
        <v>8.0302856487315792E-4</v>
      </c>
      <c r="F103" s="21">
        <f>(F100+SUM($E102:F102)-$D100)/$D100</f>
        <v>5.73591832052279E-4</v>
      </c>
      <c r="G103" s="21">
        <f>(G100+SUM($E102:G102)-$D100)/$D100</f>
        <v>-1.1471836641052101E-4</v>
      </c>
      <c r="H103" s="21">
        <f>(H100+SUM($E102:H102)-$D100)/$D100</f>
        <v>-4.5887346564192096E-4</v>
      </c>
      <c r="I103" s="21">
        <f>(I100+SUM($E102:I102)-$D100)/$D100</f>
        <v>-3.2121142594929578E-3</v>
      </c>
      <c r="J103" s="21">
        <f>(J100+SUM($E102:J102)-$D100)/$D100</f>
        <v>-2.294367328209279E-3</v>
      </c>
      <c r="K103" s="21">
        <f>(K100+SUM($E102:K102)-$D100)/$D100</f>
        <v>-1.8354938625673579E-3</v>
      </c>
      <c r="L103" s="21">
        <f>(L100+SUM($E102:L102)-$D100)/$D100</f>
        <v>-2.179648961798758E-3</v>
      </c>
      <c r="M103" s="21">
        <f>(M100+SUM($E102:M102)-$D100)/$D100</f>
        <v>-2.294367328209279E-3</v>
      </c>
      <c r="N103" s="21">
        <f>(N100+SUM($E102:N102)-$D100)/$D100</f>
        <v>-4.359297923597516E-3</v>
      </c>
      <c r="O103" s="21">
        <f>(O100+SUM($E102:O102)-$D100)/$D100</f>
        <v>-6.6536652518067946E-3</v>
      </c>
      <c r="P103" s="21">
        <f>(P100+SUM($E102:P102)-$D100)/$D100</f>
        <v>-8.9480325800160732E-3</v>
      </c>
      <c r="Q103" s="21">
        <f>(Q100+SUM($D102:Q102)-$D100)/$D100</f>
        <v>-9.0627509464265947E-3</v>
      </c>
      <c r="R103" s="21">
        <f>(R100+SUM($D102:R102)-$D100)/$D100</f>
        <v>-6.1947917861650366E-3</v>
      </c>
      <c r="S103" s="21">
        <f>(S100+SUM($D102:S102)-$D100)/$D100</f>
        <v>-7.2272570838590733E-3</v>
      </c>
      <c r="T103" s="21">
        <f>(T100+SUM($D102:T102)-$D100)/$D100</f>
        <v>-4.359297923597516E-3</v>
      </c>
      <c r="U103" s="21">
        <f>(U100+SUM($D102:U102)-$D100)/$D100</f>
        <v>-6.0800734197545159E-3</v>
      </c>
      <c r="V103" s="21">
        <f>(V100+SUM($D102:V102)-$D100)/$D100</f>
        <v>-8.4891591143741521E-3</v>
      </c>
      <c r="W103" s="21">
        <f>(W100+SUM($D102:W102)-$D100)/$D100</f>
        <v>-1.0324652976941674E-2</v>
      </c>
      <c r="X103" s="21">
        <f>(X100+SUM($D102:X102)-$D100)/$D100</f>
        <v>-9.0627509464265947E-3</v>
      </c>
      <c r="Y103" s="21">
        <f>(Y100+SUM($D102:Y102)-$D100)/$D100</f>
        <v>-1.300906275094643E-2</v>
      </c>
      <c r="Z103" s="21">
        <f>(Z100+SUM($D102:Z102)-$D100)/$D100</f>
        <v>-1.5762303544797629E-2</v>
      </c>
      <c r="AA103" s="21">
        <f>(AA100+SUM($D102:AA102)-$D100)/$D100</f>
        <v>-1.2206034186073272E-2</v>
      </c>
      <c r="AB103" s="21">
        <f>(AB100+SUM($D102:AB102)-$D100)/$D100</f>
        <v>-1.5762303544797629E-2</v>
      </c>
      <c r="AC103" s="21">
        <f>(AC100+SUM($D102:AC102)-$D100)/$D100</f>
        <v>-1.7712515773775347E-2</v>
      </c>
      <c r="AD103" s="21">
        <f>(AD100+SUM($D102:AD102)-$D100)/$D100</f>
        <v>-2.0006883101984625E-2</v>
      </c>
      <c r="AE103" s="21">
        <f>(AE100+SUM($D102:AE102)-$D100)/$D100</f>
        <v>-2.1957095330962503E-2</v>
      </c>
      <c r="AF103" s="21">
        <f>(AF100+SUM($D102:AF102)-$D100)/$D100</f>
        <v>-2.2530687163014783E-2</v>
      </c>
      <c r="AG103" s="21">
        <f>(AG100+SUM($D102:AG102)-$D100)/$D100</f>
        <v>-2.2760123895835826E-2</v>
      </c>
      <c r="AH103" s="21">
        <f>(AH100+SUM($D102:AH102)-$D100)/$D100</f>
        <v>-2.6086956521739139E-2</v>
      </c>
      <c r="AI103" s="21">
        <f>(AI100+SUM($D102:AI102)-$D100)/$D100</f>
        <v>-2.4022025926350905E-2</v>
      </c>
      <c r="AJ103" s="21">
        <f>(AJ100+SUM($D102:AJ102)-$D100)/$D100</f>
        <v>-2.1957095330962503E-2</v>
      </c>
      <c r="AK103" s="21">
        <f>(AK100+SUM($E102:AK102)-$D100)/$D100</f>
        <v>-2.4022025926350905E-2</v>
      </c>
      <c r="AL103" s="21">
        <f>(AL100+SUM($E102:AL102)-$D100)/$D100</f>
        <v>-2.7348858552254218E-2</v>
      </c>
      <c r="AM103" s="21">
        <f>(AM100+SUM($E102:AM102)-$D100)/$D100</f>
        <v>-2.597223815532862E-2</v>
      </c>
      <c r="AN103" s="21">
        <f>(AN100+SUM($E102:AN102)-$D100)/$D100</f>
        <v>-2.2760123895835826E-2</v>
      </c>
    </row>
    <row r="104" spans="1:40" ht="15" customHeight="1" outlineLevel="1" x14ac:dyDescent="0.25">
      <c r="A104" s="87"/>
      <c r="B104" s="4"/>
      <c r="C104" s="64" t="s">
        <v>139</v>
      </c>
      <c r="L104" s="66">
        <f>(L100+SUM(H102:L102)-G100)/G100</f>
        <v>-2.0651675080311221E-3</v>
      </c>
      <c r="P104" s="66">
        <f>(P100+SUM(M102:P102)-L100)/L100</f>
        <v>-6.7831685444930262E-3</v>
      </c>
      <c r="U104" s="66">
        <f>(U100+SUM(Q102:U102)-P100)/P100</f>
        <v>2.8938534552610255E-3</v>
      </c>
      <c r="Z104" s="66">
        <f>(Z100+SUM(V102:Z102)-U100)/U100</f>
        <v>-9.7414589104340751E-3</v>
      </c>
      <c r="AE104" s="66">
        <f>(AE100+SUM(AA102:AE102)-Z100)/Z100</f>
        <v>-6.3106228818510237E-3</v>
      </c>
      <c r="AJ104" s="66">
        <f>(AJ100+SUM(AF102:AJ102)-AE100)/AE100</f>
        <v>0</v>
      </c>
      <c r="AN104" s="66">
        <f>(AN100+SUM(AK102:AN102)-AJ100)/AJ100</f>
        <v>-8.2323885687413134E-4</v>
      </c>
    </row>
    <row r="105" spans="1:40" ht="15" customHeight="1" outlineLevel="1" x14ac:dyDescent="0.25">
      <c r="A105" s="87"/>
      <c r="B105" s="101"/>
      <c r="C105" s="103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</row>
    <row r="106" spans="1:40" ht="15" customHeight="1" outlineLevel="1" x14ac:dyDescent="0.25">
      <c r="A106" s="129"/>
      <c r="B106" s="426" t="s">
        <v>8</v>
      </c>
      <c r="C106" s="427"/>
      <c r="D106" s="26">
        <v>51.13</v>
      </c>
      <c r="E106" s="26">
        <v>51.21</v>
      </c>
      <c r="F106" s="26">
        <v>51.11</v>
      </c>
      <c r="G106" s="26">
        <v>51.11</v>
      </c>
      <c r="H106" s="26">
        <v>51.11</v>
      </c>
      <c r="I106" s="26">
        <v>50.95</v>
      </c>
      <c r="J106" s="26">
        <v>51.08</v>
      </c>
      <c r="K106" s="68">
        <v>50.95</v>
      </c>
      <c r="L106" s="68">
        <v>51.05</v>
      </c>
      <c r="M106" s="68">
        <v>51.03</v>
      </c>
      <c r="N106" s="68">
        <v>50.95</v>
      </c>
      <c r="O106" s="68">
        <v>50.87</v>
      </c>
      <c r="P106" s="68">
        <v>50.78</v>
      </c>
      <c r="Q106" s="68">
        <v>50.75</v>
      </c>
      <c r="R106" s="68">
        <v>50.85</v>
      </c>
      <c r="S106" s="68">
        <v>50.94</v>
      </c>
      <c r="T106" s="68">
        <v>50.95</v>
      </c>
      <c r="U106" s="68">
        <v>50.9</v>
      </c>
      <c r="V106" s="68">
        <v>50.79</v>
      </c>
      <c r="W106" s="68">
        <v>50.85</v>
      </c>
      <c r="X106" s="68">
        <v>50.77</v>
      </c>
      <c r="Y106" s="68">
        <v>50.54</v>
      </c>
      <c r="Z106" s="68">
        <v>50.45</v>
      </c>
      <c r="AA106" s="68">
        <v>50.65</v>
      </c>
      <c r="AB106" s="68">
        <v>50.39</v>
      </c>
      <c r="AC106" s="160">
        <v>50.43</v>
      </c>
      <c r="AD106" s="68">
        <v>50.34</v>
      </c>
      <c r="AE106" s="68">
        <v>50.57</v>
      </c>
      <c r="AF106" s="26">
        <v>50.51</v>
      </c>
      <c r="AG106" s="26">
        <v>50.43</v>
      </c>
      <c r="AH106" s="26">
        <v>50.28</v>
      </c>
      <c r="AI106" s="26">
        <v>50.33</v>
      </c>
      <c r="AJ106" s="26">
        <v>50.4</v>
      </c>
      <c r="AK106" s="26">
        <v>50.3399</v>
      </c>
      <c r="AL106" s="26">
        <v>50.22</v>
      </c>
      <c r="AM106" s="26">
        <v>50.18</v>
      </c>
      <c r="AN106" s="26">
        <v>50.38</v>
      </c>
    </row>
    <row r="107" spans="1:40" ht="15" customHeight="1" outlineLevel="1" x14ac:dyDescent="0.25">
      <c r="A107" s="87"/>
      <c r="B107" s="62" t="s">
        <v>125</v>
      </c>
      <c r="C107" s="63" t="s">
        <v>123</v>
      </c>
      <c r="D107" s="66"/>
      <c r="E107" s="66">
        <f t="shared" ref="E107" si="224">(E106-D106)/D106</f>
        <v>1.5646391550948229E-3</v>
      </c>
      <c r="F107" s="66">
        <f>(F106-E106)/E106</f>
        <v>-1.9527436047647221E-3</v>
      </c>
      <c r="G107" s="66">
        <f t="shared" ref="G107" si="225">(G106-F106)/F106</f>
        <v>0</v>
      </c>
      <c r="H107" s="66">
        <f>(H106-G106)/G106</f>
        <v>0</v>
      </c>
      <c r="I107" s="66">
        <f t="shared" ref="I107" si="226">(I106-H106)/H106</f>
        <v>-3.1305028370181291E-3</v>
      </c>
      <c r="J107" s="66">
        <f>(J106-I106)/I106</f>
        <v>2.5515210991166916E-3</v>
      </c>
      <c r="K107" s="66">
        <f t="shared" ref="K107" si="227">(K106-J106)/J106</f>
        <v>-2.5450274079873818E-3</v>
      </c>
      <c r="L107" s="66">
        <f>(L106-K106)/K106</f>
        <v>1.9627085377820278E-3</v>
      </c>
      <c r="M107" s="66">
        <f t="shared" ref="M107" si="228">(M106-L106)/L106</f>
        <v>-3.9177277179228251E-4</v>
      </c>
      <c r="N107" s="66">
        <f>(N106-M106)/M106</f>
        <v>-1.5677052714089417E-3</v>
      </c>
      <c r="O107" s="66">
        <f t="shared" ref="O107" si="229">(O106-N106)/N106</f>
        <v>-1.5701668302258174E-3</v>
      </c>
      <c r="P107" s="66">
        <f>(P106-O106)/O106</f>
        <v>-1.7692156477294341E-3</v>
      </c>
      <c r="Q107" s="66">
        <f>(Q106-P106)/P106</f>
        <v>-5.9078377313905354E-4</v>
      </c>
      <c r="R107" s="66">
        <f t="shared" ref="R107" si="230">(R106-Q106)/Q106</f>
        <v>1.9704433497537226E-3</v>
      </c>
      <c r="S107" s="66">
        <f>(S106-R106)/R106</f>
        <v>1.7699115044247061E-3</v>
      </c>
      <c r="T107" s="66">
        <f t="shared" ref="T107" si="231">(T106-S106)/S106</f>
        <v>1.9630938358863596E-4</v>
      </c>
      <c r="U107" s="66">
        <f>(U106-T106)/T106</f>
        <v>-9.813542688911533E-4</v>
      </c>
      <c r="V107" s="66">
        <f>(V106-U106)/U106</f>
        <v>-2.1611001964636431E-3</v>
      </c>
      <c r="W107" s="66">
        <f t="shared" ref="W107" si="232">(W106-V106)/V106</f>
        <v>1.1813349084465895E-3</v>
      </c>
      <c r="X107" s="66">
        <f>(X106-W106)/W106</f>
        <v>-1.5732546705997698E-3</v>
      </c>
      <c r="Y107" s="66">
        <f t="shared" ref="Y107" si="233">(Y106-X106)/X106</f>
        <v>-4.5302343903881022E-3</v>
      </c>
      <c r="Z107" s="66">
        <f>(Z106-Y106)/Y106</f>
        <v>-1.780767708745475E-3</v>
      </c>
      <c r="AA107" s="66">
        <f>(AA106-Z106)/Z106</f>
        <v>3.9643211100098257E-3</v>
      </c>
      <c r="AB107" s="66">
        <f t="shared" ref="AB107" si="234">(AB106-AA106)/AA106</f>
        <v>-5.1332675222112148E-3</v>
      </c>
      <c r="AC107" s="66">
        <f>(AC106-AB106)/AB106</f>
        <v>7.9380829529666897E-4</v>
      </c>
      <c r="AD107" s="66">
        <f t="shared" ref="AD107" si="235">(AD106-AC106)/AC106</f>
        <v>-1.7846519928613187E-3</v>
      </c>
      <c r="AE107" s="66">
        <f>(AE106-AD106)/AD106</f>
        <v>4.5689312673817409E-3</v>
      </c>
      <c r="AF107" s="66">
        <f>(AF106-AE106)/AE106</f>
        <v>-1.1864741941863214E-3</v>
      </c>
      <c r="AG107" s="66">
        <f t="shared" ref="AG107" si="236">(AG106-AF106)/AF106</f>
        <v>-1.5838447832112116E-3</v>
      </c>
      <c r="AH107" s="66">
        <f>(AH106-AG106)/AG106</f>
        <v>-2.9744199881022917E-3</v>
      </c>
      <c r="AI107" s="66">
        <f t="shared" ref="AI107" si="237">(AI106-AH106)/AH106</f>
        <v>9.944311853619164E-4</v>
      </c>
      <c r="AJ107" s="66">
        <f>(AJ106-AI106)/AI106</f>
        <v>1.3908205841446511E-3</v>
      </c>
      <c r="AK107" s="66">
        <f t="shared" ref="AK107" si="238">(AK106-AJ106)/AJ106</f>
        <v>-1.1924603174602874E-3</v>
      </c>
      <c r="AL107" s="66">
        <f>(AL106-AK106)/AK106</f>
        <v>-2.3818084660478314E-3</v>
      </c>
      <c r="AM107" s="66">
        <f t="shared" ref="AM107" si="239">(AM106-AL106)/AL106</f>
        <v>-7.964954201513172E-4</v>
      </c>
      <c r="AN107" s="66">
        <f>(AN106-AM106)/AM106</f>
        <v>3.9856516540454929E-3</v>
      </c>
    </row>
    <row r="108" spans="1:40" ht="15" customHeight="1" outlineLevel="1" x14ac:dyDescent="0.25">
      <c r="A108" s="87"/>
      <c r="B108" s="67">
        <f>_xlfn.STDEV.S(D107:XFD107)</f>
        <v>2.2789598701725869E-3</v>
      </c>
      <c r="C108" s="63" t="s">
        <v>128</v>
      </c>
      <c r="D108" s="69"/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0.109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</row>
    <row r="109" spans="1:40" ht="15" customHeight="1" outlineLevel="1" x14ac:dyDescent="0.25">
      <c r="A109" s="87"/>
      <c r="B109" s="62" t="s">
        <v>243</v>
      </c>
      <c r="C109" s="64" t="s">
        <v>124</v>
      </c>
      <c r="D109" s="66"/>
      <c r="E109" s="21">
        <f>(E106+SUM($E108:E108)-$D106)/$D106</f>
        <v>1.5646391550948229E-3</v>
      </c>
      <c r="F109" s="21">
        <f>(F106+SUM($E108:F108)-$D106)/$D106</f>
        <v>-3.9115978877377516E-4</v>
      </c>
      <c r="G109" s="21">
        <f>(G106+SUM($E108:G108)-$D106)/$D106</f>
        <v>-3.9115978877377516E-4</v>
      </c>
      <c r="H109" s="21">
        <f>(H106+SUM($E108:H108)-$D106)/$D106</f>
        <v>-3.9115978877377516E-4</v>
      </c>
      <c r="I109" s="21">
        <f>(I106+SUM($E108:I108)-$D106)/$D106</f>
        <v>-3.5204380989634207E-3</v>
      </c>
      <c r="J109" s="21">
        <f>(J106+SUM($E108:J108)-$D106)/$D106</f>
        <v>-9.7789947193436849E-4</v>
      </c>
      <c r="K109" s="21">
        <f>(K106+SUM($E108:K108)-$D106)/$D106</f>
        <v>-3.5204380989634207E-3</v>
      </c>
      <c r="L109" s="21">
        <f>(L106+SUM($E108:L108)-$D106)/$D106</f>
        <v>-1.5646391550949619E-3</v>
      </c>
      <c r="M109" s="21">
        <f>(M106+SUM($E108:M108)-$D106)/$D106</f>
        <v>-1.9557989438685982E-3</v>
      </c>
      <c r="N109" s="21">
        <f>(N106+SUM($E108:N108)-$D106)/$D106</f>
        <v>-3.5204380989634207E-3</v>
      </c>
      <c r="O109" s="21">
        <f>(O106+SUM($E108:O108)-$D106)/$D106</f>
        <v>-5.0850772540583823E-3</v>
      </c>
      <c r="P109" s="21">
        <f>(P106+SUM($E108:P108)-$D106)/$D106</f>
        <v>-6.8452963035400237E-3</v>
      </c>
      <c r="Q109" s="21">
        <f>(Q106+SUM($D108:Q108)-$D106)/$D106</f>
        <v>-7.4320359867006171E-3</v>
      </c>
      <c r="R109" s="21">
        <f>(R106+SUM($D108:R108)-$D106)/$D106</f>
        <v>-5.4762370428320184E-3</v>
      </c>
      <c r="S109" s="21">
        <f>(S106+SUM($D108:S108)-$D106)/$D106</f>
        <v>-3.7160179933503779E-3</v>
      </c>
      <c r="T109" s="21">
        <f>(T106+SUM($D108:T108)-$D106)/$D106</f>
        <v>-3.5204380989634207E-3</v>
      </c>
      <c r="U109" s="21">
        <f>(U106+SUM($D108:U108)-$D106)/$D106</f>
        <v>-4.4983375708977889E-3</v>
      </c>
      <c r="V109" s="21">
        <f>(V106+SUM($D108:V108)-$D106)/$D106</f>
        <v>-6.6497164091532052E-3</v>
      </c>
      <c r="W109" s="21">
        <f>(W106+SUM($D108:W108)-$D106)/$D106</f>
        <v>-5.4762370428320184E-3</v>
      </c>
      <c r="X109" s="21">
        <f>(X106+SUM($D108:X108)-$D106)/$D106</f>
        <v>-7.0408761979268413E-3</v>
      </c>
      <c r="Y109" s="21">
        <f>(Y106+SUM($D108:Y108)-$D106)/$D106</f>
        <v>-9.4073929200078552E-3</v>
      </c>
      <c r="Z109" s="21">
        <f>(Z106+SUM($D108:Z108)-$D106)/$D106</f>
        <v>-1.1167611969489497E-2</v>
      </c>
      <c r="AA109" s="21">
        <f>(AA106+SUM($D108:AA108)-$D106)/$D106</f>
        <v>-7.2560140817524389E-3</v>
      </c>
      <c r="AB109" s="21">
        <f>(AB106+SUM($D108:AB108)-$D106)/$D106</f>
        <v>-1.2341091335810683E-2</v>
      </c>
      <c r="AC109" s="21">
        <f>(AC106+SUM($D108:AC108)-$D106)/$D106</f>
        <v>-1.1558771758263271E-2</v>
      </c>
      <c r="AD109" s="21">
        <f>(AD106+SUM($D108:AD108)-$D106)/$D106</f>
        <v>-1.3318990807744912E-2</v>
      </c>
      <c r="AE109" s="21">
        <f>(AE106+SUM($D108:AE108)-$D106)/$D106</f>
        <v>-8.8206532368472618E-3</v>
      </c>
      <c r="AF109" s="21">
        <f>(AF106+SUM($D108:AF108)-$D106)/$D106</f>
        <v>-9.9941326031684485E-3</v>
      </c>
      <c r="AG109" s="21">
        <f>(AG106+SUM($D108:AG108)-$D106)/$D106</f>
        <v>-1.1558771758263271E-2</v>
      </c>
      <c r="AH109" s="21">
        <f>(AH106+SUM($D108:AH108)-$D106)/$D106</f>
        <v>-1.4492470174066099E-2</v>
      </c>
      <c r="AI109" s="21">
        <f>(AI106+SUM($D108:AI108)-$D106)/$D106</f>
        <v>-1.3514570702131868E-2</v>
      </c>
      <c r="AJ109" s="21">
        <f>(AJ106+SUM($D108:AJ108)-$D106)/$D106</f>
        <v>-1.2145511441423864E-2</v>
      </c>
      <c r="AK109" s="21">
        <f>(AK106+SUM($E108:AK108)-$D106)/$D106</f>
        <v>-1.3320946606688845E-2</v>
      </c>
      <c r="AL109" s="21">
        <f>(AL106+SUM($E108:AL108)-$D106)/$D106</f>
        <v>-1.5665949540387285E-2</v>
      </c>
      <c r="AM109" s="21">
        <f>(AM106+SUM($E108:AM108)-$D106)/$D106</f>
        <v>-1.6448269117934698E-2</v>
      </c>
      <c r="AN109" s="21">
        <f>(AN106+SUM($E108:AN108)-$D106)/$D106</f>
        <v>-1.2536671230197501E-2</v>
      </c>
    </row>
    <row r="110" spans="1:40" ht="15" customHeight="1" outlineLevel="1" x14ac:dyDescent="0.25">
      <c r="A110" s="87"/>
      <c r="B110" s="4"/>
      <c r="C110" s="64" t="s">
        <v>139</v>
      </c>
      <c r="L110" s="66">
        <f>(L106+SUM(H108:L108)-G106)/G106</f>
        <v>-1.1739385638818681E-3</v>
      </c>
      <c r="P110" s="66">
        <f>(P106+SUM(M108:P108)-L106)/L106</f>
        <v>-5.2889324191967881E-3</v>
      </c>
      <c r="U110" s="66">
        <f>(U106+SUM(Q108:U108)-P106)/P106</f>
        <v>2.3631350925560741E-3</v>
      </c>
      <c r="Z110" s="66">
        <f>(Z106+SUM(V108:Z108)-U106)/U106</f>
        <v>-6.6994106090372098E-3</v>
      </c>
      <c r="AE110" s="66">
        <f>(AE106+SUM(AA108:AE108)-Z106)/Z106</f>
        <v>2.3785926660058955E-3</v>
      </c>
      <c r="AJ110" s="66">
        <f>(AJ106+SUM(AF108:AJ108)-AE106)/AE106</f>
        <v>-3.361676883527817E-3</v>
      </c>
      <c r="AN110" s="66">
        <f>(AN106+SUM(AK108:AN108)-AJ106)/AJ106</f>
        <v>-3.968253968253179E-4</v>
      </c>
    </row>
    <row r="111" spans="1:40" ht="15" customHeight="1" outlineLevel="1" x14ac:dyDescent="0.25">
      <c r="A111" s="87"/>
      <c r="B111" s="101"/>
      <c r="C111" s="102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</row>
    <row r="112" spans="1:40" ht="15" customHeight="1" outlineLevel="1" x14ac:dyDescent="0.25">
      <c r="A112" s="129"/>
      <c r="B112" s="426" t="s">
        <v>24</v>
      </c>
      <c r="C112" s="427"/>
      <c r="D112" s="26">
        <v>24.36</v>
      </c>
      <c r="E112" s="26">
        <v>24.38</v>
      </c>
      <c r="F112" s="26">
        <v>24.35</v>
      </c>
      <c r="G112" s="26">
        <v>24.34</v>
      </c>
      <c r="H112" s="26">
        <v>24.36</v>
      </c>
      <c r="I112" s="26">
        <v>24.36</v>
      </c>
      <c r="J112" s="26">
        <v>24.36</v>
      </c>
      <c r="K112" s="68">
        <v>24.34</v>
      </c>
      <c r="L112" s="68">
        <v>24.34</v>
      </c>
      <c r="M112" s="68">
        <v>24.36</v>
      </c>
      <c r="N112" s="68">
        <v>24.34</v>
      </c>
      <c r="O112" s="68">
        <v>24.34</v>
      </c>
      <c r="P112" s="68">
        <v>24.33</v>
      </c>
      <c r="Q112" s="68">
        <v>24.31</v>
      </c>
      <c r="R112" s="68">
        <v>24.32</v>
      </c>
      <c r="S112" s="68">
        <v>24.3399</v>
      </c>
      <c r="T112" s="68">
        <v>24.34</v>
      </c>
      <c r="U112" s="68">
        <v>24.331600000000002</v>
      </c>
      <c r="V112" s="68">
        <v>24.3</v>
      </c>
      <c r="W112" s="68">
        <v>24.27</v>
      </c>
      <c r="X112" s="68">
        <v>24.25</v>
      </c>
      <c r="Y112" s="68">
        <v>24.25</v>
      </c>
      <c r="Z112" s="68">
        <v>24.23</v>
      </c>
      <c r="AA112" s="68">
        <v>24.3</v>
      </c>
      <c r="AB112" s="68">
        <v>24.23</v>
      </c>
      <c r="AC112" s="160">
        <v>24.234999999999999</v>
      </c>
      <c r="AD112" s="68">
        <v>24.22</v>
      </c>
      <c r="AE112" s="68">
        <v>24.18</v>
      </c>
      <c r="AF112" s="26">
        <v>24.17</v>
      </c>
      <c r="AG112" s="26">
        <v>24.2</v>
      </c>
      <c r="AH112" s="26">
        <v>24.19</v>
      </c>
      <c r="AI112" s="26">
        <v>24.19</v>
      </c>
      <c r="AJ112" s="26">
        <v>24.22</v>
      </c>
      <c r="AK112" s="26">
        <v>24.2</v>
      </c>
      <c r="AL112" s="26">
        <v>24.195</v>
      </c>
      <c r="AM112" s="26">
        <v>24.19</v>
      </c>
      <c r="AN112" s="26">
        <v>24.26</v>
      </c>
    </row>
    <row r="113" spans="1:40" ht="15" customHeight="1" outlineLevel="1" x14ac:dyDescent="0.25">
      <c r="A113" s="87"/>
      <c r="B113" s="62" t="s">
        <v>125</v>
      </c>
      <c r="C113" s="63" t="s">
        <v>123</v>
      </c>
      <c r="D113" s="66"/>
      <c r="E113" s="66">
        <f t="shared" ref="E113" si="240">(E112-D112)/D112</f>
        <v>8.2101806239735526E-4</v>
      </c>
      <c r="F113" s="66">
        <f>(F112-E112)/E112</f>
        <v>-1.2305168170630675E-3</v>
      </c>
      <c r="G113" s="66">
        <f t="shared" ref="G113" si="241">(G112-F112)/F112</f>
        <v>-4.1067761806987937E-4</v>
      </c>
      <c r="H113" s="66">
        <f>(H112-G112)/G112</f>
        <v>8.2169268693506878E-4</v>
      </c>
      <c r="I113" s="66">
        <f t="shared" ref="I113" si="242">(I112-H112)/H112</f>
        <v>0</v>
      </c>
      <c r="J113" s="66">
        <f>(J112-I112)/I112</f>
        <v>0</v>
      </c>
      <c r="K113" s="66">
        <f t="shared" ref="K113" si="243">(K112-J112)/J112</f>
        <v>-8.2101806239735526E-4</v>
      </c>
      <c r="L113" s="66">
        <f>(L112-K112)/K112</f>
        <v>0</v>
      </c>
      <c r="M113" s="66">
        <f t="shared" ref="M113" si="244">(M112-L112)/L112</f>
        <v>8.2169268693506878E-4</v>
      </c>
      <c r="N113" s="66">
        <f>(N112-M112)/M112</f>
        <v>-8.2101806239735526E-4</v>
      </c>
      <c r="O113" s="66">
        <f t="shared" ref="O113" si="245">(O112-N112)/N112</f>
        <v>0</v>
      </c>
      <c r="P113" s="66">
        <f>(P112-O112)/O112</f>
        <v>-4.1084634346760736E-4</v>
      </c>
      <c r="Q113" s="66">
        <f>(Q112-P112)/P112</f>
        <v>-8.2203041512534216E-4</v>
      </c>
      <c r="R113" s="66">
        <f t="shared" ref="R113" si="246">(R112-Q112)/Q112</f>
        <v>4.1135335252988743E-4</v>
      </c>
      <c r="S113" s="66">
        <f>(S112-R112)/R112</f>
        <v>8.1825657894736049E-4</v>
      </c>
      <c r="T113" s="66">
        <f t="shared" ref="T113" si="247">(T112-S112)/S112</f>
        <v>4.1084803142069997E-6</v>
      </c>
      <c r="U113" s="66">
        <f>(U112-T112)/T112</f>
        <v>-3.4511092851266176E-4</v>
      </c>
      <c r="V113" s="66">
        <f>(V112-U112)/U112</f>
        <v>-1.2987226487366618E-3</v>
      </c>
      <c r="W113" s="66">
        <f t="shared" ref="W113" si="248">(W112-V112)/V112</f>
        <v>-1.2345679012346147E-3</v>
      </c>
      <c r="X113" s="66">
        <f>(X112-W112)/W112</f>
        <v>-8.2406262875976818E-4</v>
      </c>
      <c r="Y113" s="66">
        <f t="shared" ref="Y113" si="249">(Y112-X112)/X112</f>
        <v>0</v>
      </c>
      <c r="Z113" s="66">
        <f>(Z112-Y112)/Y112</f>
        <v>-8.2474226804121948E-4</v>
      </c>
      <c r="AA113" s="66">
        <f>(AA112-Z112)/Z112</f>
        <v>2.8889806025588229E-3</v>
      </c>
      <c r="AB113" s="66">
        <f t="shared" ref="AB113" si="250">(AB112-AA112)/AA112</f>
        <v>-2.8806584362140032E-3</v>
      </c>
      <c r="AC113" s="66">
        <f>(AC112-AB112)/AB112</f>
        <v>2.0635575732558833E-4</v>
      </c>
      <c r="AD113" s="66">
        <f t="shared" ref="AD113" si="251">(AD112-AC112)/AC112</f>
        <v>-6.1893955023728368E-4</v>
      </c>
      <c r="AE113" s="66">
        <f>(AE112-AD112)/AD112</f>
        <v>-1.6515276630883215E-3</v>
      </c>
      <c r="AF113" s="66">
        <f>(AF112-AE112)/AE112</f>
        <v>-4.1356492969387966E-4</v>
      </c>
      <c r="AG113" s="66">
        <f t="shared" ref="AG113" si="252">(AG112-AF112)/AF112</f>
        <v>1.2412081092262135E-3</v>
      </c>
      <c r="AH113" s="66">
        <f>(AH112-AG112)/AG112</f>
        <v>-4.1322314049578558E-4</v>
      </c>
      <c r="AI113" s="66">
        <f t="shared" ref="AI113" si="253">(AI112-AH112)/AH112</f>
        <v>0</v>
      </c>
      <c r="AJ113" s="66">
        <f>(AJ112-AI112)/AI112</f>
        <v>1.2401818933442572E-3</v>
      </c>
      <c r="AK113" s="66">
        <f t="shared" ref="AK113" si="254">(AK112-AJ112)/AJ112</f>
        <v>-8.2576383154416076E-4</v>
      </c>
      <c r="AL113" s="66">
        <f>(AL112-AK112)/AK112</f>
        <v>-2.0661157024789279E-4</v>
      </c>
      <c r="AM113" s="66">
        <f t="shared" ref="AM113" si="255">(AM112-AL112)/AL112</f>
        <v>-2.0665426741058092E-4</v>
      </c>
      <c r="AN113" s="66">
        <f>(AN112-AM112)/AM112</f>
        <v>2.8937577511368448E-3</v>
      </c>
    </row>
    <row r="114" spans="1:40" ht="15" customHeight="1" outlineLevel="1" x14ac:dyDescent="0.25">
      <c r="A114" s="87"/>
      <c r="B114" s="67">
        <f>_xlfn.STDEV.S(D113:XFD113)</f>
        <v>1.1125522701703075E-3</v>
      </c>
      <c r="C114" s="63" t="s">
        <v>128</v>
      </c>
      <c r="D114" s="69"/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</row>
    <row r="115" spans="1:40" ht="15" customHeight="1" outlineLevel="1" x14ac:dyDescent="0.25">
      <c r="A115" s="87"/>
      <c r="B115" s="62" t="s">
        <v>243</v>
      </c>
      <c r="C115" s="64" t="s">
        <v>124</v>
      </c>
      <c r="D115" s="66"/>
      <c r="E115" s="21">
        <f>(E112+SUM($E114:E114)-$D112)/$D112</f>
        <v>8.2101806239735526E-4</v>
      </c>
      <c r="F115" s="21">
        <f>(F112+SUM($E114:F114)-$D112)/$D112</f>
        <v>-4.1050903119860472E-4</v>
      </c>
      <c r="G115" s="21">
        <f>(G112+SUM($E114:G114)-$D112)/$D112</f>
        <v>-8.2101806239735526E-4</v>
      </c>
      <c r="H115" s="21">
        <f>(H112+SUM($E114:H114)-$D112)/$D112</f>
        <v>0</v>
      </c>
      <c r="I115" s="21">
        <f>(I112+SUM($E114:I114)-$D112)/$D112</f>
        <v>0</v>
      </c>
      <c r="J115" s="21">
        <f>(J112+SUM($E114:J114)-$D112)/$D112</f>
        <v>0</v>
      </c>
      <c r="K115" s="21">
        <f>(K112+SUM($E114:K114)-$D112)/$D112</f>
        <v>-8.2101806239735526E-4</v>
      </c>
      <c r="L115" s="21">
        <f>(L112+SUM($E114:L114)-$D112)/$D112</f>
        <v>-8.2101806239735526E-4</v>
      </c>
      <c r="M115" s="21">
        <f>(M112+SUM($E114:M114)-$D112)/$D112</f>
        <v>0</v>
      </c>
      <c r="N115" s="21">
        <f>(N112+SUM($E114:N114)-$D112)/$D112</f>
        <v>-8.2101806239735526E-4</v>
      </c>
      <c r="O115" s="21">
        <f>(O112+SUM($E114:O114)-$D112)/$D112</f>
        <v>-8.2101806239735526E-4</v>
      </c>
      <c r="P115" s="21">
        <f>(P112+SUM($E114:P114)-$D112)/$D112</f>
        <v>-1.2315270935961057E-3</v>
      </c>
      <c r="Q115" s="21">
        <f>(Q112+SUM($D114:Q114)-$D112)/$D112</f>
        <v>-2.052545155993461E-3</v>
      </c>
      <c r="R115" s="21">
        <f>(R112+SUM($D114:R114)-$D112)/$D112</f>
        <v>-1.6420361247947105E-3</v>
      </c>
      <c r="S115" s="21">
        <f>(S112+SUM($D114:S114)-$D112)/$D112</f>
        <v>-8.2512315270933257E-4</v>
      </c>
      <c r="T115" s="21">
        <f>(T112+SUM($D114:T114)-$D112)/$D112</f>
        <v>-8.2101806239735526E-4</v>
      </c>
      <c r="U115" s="21">
        <f>(U112+SUM($D114:U114)-$D112)/$D112</f>
        <v>-1.1658456486041773E-3</v>
      </c>
      <c r="V115" s="21">
        <f>(V112+SUM($D114:V114)-$D112)/$D112</f>
        <v>-2.4630541871920658E-3</v>
      </c>
      <c r="W115" s="21">
        <f>(W112+SUM($D114:W114)-$D112)/$D112</f>
        <v>-3.6945812807881715E-3</v>
      </c>
      <c r="X115" s="21">
        <f>(X112+SUM($D114:X114)-$D112)/$D112</f>
        <v>-4.5155993431855272E-3</v>
      </c>
      <c r="Y115" s="21">
        <f>(Y112+SUM($D114:Y114)-$D112)/$D112</f>
        <v>-4.5155993431855272E-3</v>
      </c>
      <c r="Z115" s="21">
        <f>(Z112+SUM($D114:Z114)-$D112)/$D112</f>
        <v>-5.3366174055828825E-3</v>
      </c>
      <c r="AA115" s="21">
        <f>(AA112+SUM($D114:AA114)-$D112)/$D112</f>
        <v>-2.4630541871920658E-3</v>
      </c>
      <c r="AB115" s="21">
        <f>(AB112+SUM($D114:AB114)-$D112)/$D112</f>
        <v>-5.3366174055828825E-3</v>
      </c>
      <c r="AC115" s="21">
        <f>(AC112+SUM($D114:AC114)-$D112)/$D112</f>
        <v>-5.1313628899835794E-3</v>
      </c>
      <c r="AD115" s="21">
        <f>(AD112+SUM($D114:AD114)-$D112)/$D112</f>
        <v>-5.7471264367816325E-3</v>
      </c>
      <c r="AE115" s="21">
        <f>(AE112+SUM($D114:AE114)-$D112)/$D112</f>
        <v>-7.3891625615763431E-3</v>
      </c>
      <c r="AF115" s="21">
        <f>(AF112+SUM($D114:AF114)-$D112)/$D112</f>
        <v>-7.7996715927749483E-3</v>
      </c>
      <c r="AG115" s="21">
        <f>(AG112+SUM($D114:AG114)-$D112)/$D112</f>
        <v>-6.5681444991789878E-3</v>
      </c>
      <c r="AH115" s="21">
        <f>(AH112+SUM($D114:AH114)-$D112)/$D112</f>
        <v>-6.978653530377593E-3</v>
      </c>
      <c r="AI115" s="21">
        <f>(AI112+SUM($D114:AI114)-$D112)/$D112</f>
        <v>-6.978653530377593E-3</v>
      </c>
      <c r="AJ115" s="21">
        <f>(AJ112+SUM($D114:AJ114)-$D112)/$D112</f>
        <v>-5.7471264367816325E-3</v>
      </c>
      <c r="AK115" s="21">
        <f>(AK112+SUM($E114:AK114)-$D112)/$D112</f>
        <v>-6.5681444991789878E-3</v>
      </c>
      <c r="AL115" s="21">
        <f>(AL112+SUM($E114:AL114)-$D112)/$D112</f>
        <v>-6.77339901477829E-3</v>
      </c>
      <c r="AM115" s="21">
        <f>(AM112+SUM($E114:AM114)-$D112)/$D112</f>
        <v>-6.978653530377593E-3</v>
      </c>
      <c r="AN115" s="21">
        <f>(AN112+SUM($E114:AN114)-$D112)/$D112</f>
        <v>-4.1050903119867763E-3</v>
      </c>
    </row>
    <row r="116" spans="1:40" ht="15" customHeight="1" outlineLevel="1" x14ac:dyDescent="0.25">
      <c r="A116" s="87"/>
      <c r="B116" s="4"/>
      <c r="C116" s="64" t="s">
        <v>139</v>
      </c>
      <c r="L116" s="66">
        <f>(L112+SUM(H114:L114)-G112)/G112</f>
        <v>0</v>
      </c>
      <c r="P116" s="66">
        <f>(P112+SUM(M114:P114)-L112)/L112</f>
        <v>-4.1084634346760736E-4</v>
      </c>
      <c r="U116" s="66">
        <f>(U112+SUM(Q114:U114)-P112)/P112</f>
        <v>6.5762433210167552E-5</v>
      </c>
      <c r="Z116" s="66">
        <f>(Z112+SUM(V114:Z114)-U112)/U112</f>
        <v>-4.1756399085962799E-3</v>
      </c>
      <c r="AE116" s="66">
        <f>(AE112+SUM(AA114:AE114)-Z112)/Z112</f>
        <v>-2.0635575732563232E-3</v>
      </c>
      <c r="AJ116" s="66">
        <f>(AJ112+SUM(AF114:AJ114)-AE112)/AE112</f>
        <v>1.6542597187758125E-3</v>
      </c>
      <c r="AN116" s="66">
        <f>(AN112+SUM(AK114:AN114)-AJ112)/AJ112</f>
        <v>1.6515276630884683E-3</v>
      </c>
    </row>
    <row r="117" spans="1:40" ht="15" customHeight="1" outlineLevel="1" x14ac:dyDescent="0.25">
      <c r="A117" s="87"/>
      <c r="B117" s="101"/>
      <c r="C117" s="102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</row>
    <row r="118" spans="1:40" ht="15" customHeight="1" outlineLevel="1" x14ac:dyDescent="0.25">
      <c r="A118" s="129"/>
      <c r="B118" s="426" t="s">
        <v>9</v>
      </c>
      <c r="C118" s="427"/>
      <c r="D118" s="26">
        <v>105.22</v>
      </c>
      <c r="E118" s="26">
        <v>105.33</v>
      </c>
      <c r="F118" s="26">
        <v>105.28</v>
      </c>
      <c r="G118" s="26">
        <v>105.15</v>
      </c>
      <c r="H118" s="26">
        <v>105.1</v>
      </c>
      <c r="I118" s="26">
        <v>104.6</v>
      </c>
      <c r="J118" s="26">
        <v>104.57</v>
      </c>
      <c r="K118" s="127">
        <v>104.64</v>
      </c>
      <c r="L118" s="127">
        <v>104.57</v>
      </c>
      <c r="M118" s="127">
        <v>104.62</v>
      </c>
      <c r="N118" s="127">
        <v>104.39</v>
      </c>
      <c r="O118" s="127">
        <v>104.06</v>
      </c>
      <c r="P118" s="127">
        <v>103.79</v>
      </c>
      <c r="Q118" s="127">
        <v>103.75</v>
      </c>
      <c r="R118" s="127">
        <v>104.05</v>
      </c>
      <c r="S118" s="127">
        <v>103.85</v>
      </c>
      <c r="T118" s="127">
        <v>104.08</v>
      </c>
      <c r="U118" s="127">
        <v>103.77</v>
      </c>
      <c r="V118" s="127">
        <v>103.51</v>
      </c>
      <c r="W118" s="127">
        <v>103.27</v>
      </c>
      <c r="X118" s="127">
        <v>103.3</v>
      </c>
      <c r="Y118" s="127">
        <v>102.6</v>
      </c>
      <c r="Z118" s="127">
        <v>102.22</v>
      </c>
      <c r="AA118" s="127">
        <v>103.06</v>
      </c>
      <c r="AB118" s="127">
        <v>102.61</v>
      </c>
      <c r="AC118" s="160">
        <v>102.31</v>
      </c>
      <c r="AD118" s="127">
        <v>102.4</v>
      </c>
      <c r="AE118" s="127">
        <v>102.22</v>
      </c>
      <c r="AF118" s="26">
        <v>102.19</v>
      </c>
      <c r="AG118" s="26">
        <v>102.36</v>
      </c>
      <c r="AH118" s="26">
        <v>101.74</v>
      </c>
      <c r="AI118" s="26">
        <v>101.77</v>
      </c>
      <c r="AJ118" s="26">
        <v>102.01</v>
      </c>
      <c r="AK118" s="26">
        <v>101.9</v>
      </c>
      <c r="AL118" s="26">
        <v>101.6</v>
      </c>
      <c r="AM118" s="26">
        <v>101.74</v>
      </c>
      <c r="AN118" s="26">
        <v>102.13</v>
      </c>
    </row>
    <row r="119" spans="1:40" ht="15" customHeight="1" outlineLevel="1" x14ac:dyDescent="0.25">
      <c r="A119" s="87"/>
      <c r="B119" s="62" t="s">
        <v>125</v>
      </c>
      <c r="C119" s="65" t="s">
        <v>123</v>
      </c>
      <c r="D119" s="66"/>
      <c r="E119" s="66">
        <f t="shared" ref="E119" si="256">(E118-D118)/D118</f>
        <v>1.0454286257365465E-3</v>
      </c>
      <c r="F119" s="66">
        <f>(F118-E118)/E118</f>
        <v>-4.7469856641030246E-4</v>
      </c>
      <c r="G119" s="66">
        <f t="shared" ref="G119" si="257">(G118-F118)/F118</f>
        <v>-1.2348024316108991E-3</v>
      </c>
      <c r="H119" s="66">
        <f>(H118-G118)/G118</f>
        <v>-4.7551117451270916E-4</v>
      </c>
      <c r="I119" s="66">
        <f t="shared" ref="I119" si="258">(I118-H118)/H118</f>
        <v>-4.7573739295908657E-3</v>
      </c>
      <c r="J119" s="66">
        <f>(J118-I118)/I118</f>
        <v>-2.8680688336521167E-4</v>
      </c>
      <c r="K119" s="66">
        <f t="shared" ref="K119" si="259">(K118-J118)/J118</f>
        <v>6.6940805202263937E-4</v>
      </c>
      <c r="L119" s="66">
        <f>(L118-K118)/K118</f>
        <v>-6.689602446483887E-4</v>
      </c>
      <c r="M119" s="66">
        <f t="shared" ref="M119" si="260">(M118-L118)/L118</f>
        <v>4.7814860858765777E-4</v>
      </c>
      <c r="N119" s="66">
        <f>(N118-M118)/M118</f>
        <v>-2.1984324220990629E-3</v>
      </c>
      <c r="O119" s="66">
        <f t="shared" ref="O119" si="261">(O118-N118)/N118</f>
        <v>-3.1612223393045146E-3</v>
      </c>
      <c r="P119" s="66">
        <f>(P118-O118)/O118</f>
        <v>-2.5946569286949455E-3</v>
      </c>
      <c r="Q119" s="66">
        <f>(Q118-P118)/P118</f>
        <v>-3.8539358319689999E-4</v>
      </c>
      <c r="R119" s="66">
        <f t="shared" ref="R119" si="262">(R118-Q118)/Q118</f>
        <v>2.8915662650602137E-3</v>
      </c>
      <c r="S119" s="66">
        <f>(S118-R118)/R118</f>
        <v>-1.9221528111485137E-3</v>
      </c>
      <c r="T119" s="66">
        <f t="shared" ref="T119" si="263">(T118-S118)/S118</f>
        <v>2.2147327876745689E-3</v>
      </c>
      <c r="U119" s="66">
        <f>(U118-T118)/T118</f>
        <v>-2.978478093774042E-3</v>
      </c>
      <c r="V119" s="66">
        <f>(V118-U118)/U118</f>
        <v>-2.5055411005106575E-3</v>
      </c>
      <c r="W119" s="66">
        <f t="shared" ref="W119" si="264">(W118-V118)/V118</f>
        <v>-2.3186165587866783E-3</v>
      </c>
      <c r="X119" s="66">
        <f>(X118-W118)/W118</f>
        <v>2.9050062941804141E-4</v>
      </c>
      <c r="Y119" s="66">
        <f t="shared" ref="Y119" si="265">(Y118-X118)/X118</f>
        <v>-6.7763794772507536E-3</v>
      </c>
      <c r="Z119" s="66">
        <f>(Z118-Y118)/Y118</f>
        <v>-3.7037037037036596E-3</v>
      </c>
      <c r="AA119" s="66">
        <f>(AA118-Z118)/Z118</f>
        <v>8.2175699471727977E-3</v>
      </c>
      <c r="AB119" s="66">
        <f t="shared" ref="AB119" si="266">(AB118-AA118)/AA118</f>
        <v>-4.3663885115466997E-3</v>
      </c>
      <c r="AC119" s="66">
        <f>(AC118-AB118)/AB118</f>
        <v>-2.9236916479874978E-3</v>
      </c>
      <c r="AD119" s="66">
        <f t="shared" ref="AD119" si="267">(AD118-AC118)/AC118</f>
        <v>8.7967940572772363E-4</v>
      </c>
      <c r="AE119" s="66">
        <f>(AE118-AD118)/AD118</f>
        <v>-1.7578125000000666E-3</v>
      </c>
      <c r="AF119" s="66">
        <f>(AF118-AE118)/AE118</f>
        <v>-2.9348464097046702E-4</v>
      </c>
      <c r="AG119" s="66">
        <f t="shared" ref="AG119" si="268">(AG118-AF118)/AF118</f>
        <v>1.6635678637831658E-3</v>
      </c>
      <c r="AH119" s="66">
        <f>(AH118-AG118)/AG118</f>
        <v>-6.0570535365377541E-3</v>
      </c>
      <c r="AI119" s="66">
        <f t="shared" ref="AI119" si="269">(AI118-AH118)/AH118</f>
        <v>2.948692746215956E-4</v>
      </c>
      <c r="AJ119" s="66">
        <f>(AJ118-AI118)/AI118</f>
        <v>2.3582588189054645E-3</v>
      </c>
      <c r="AK119" s="66">
        <f t="shared" ref="AK119" si="270">(AK118-AJ118)/AJ118</f>
        <v>-1.0783256543476073E-3</v>
      </c>
      <c r="AL119" s="66">
        <f>(AL118-AK118)/AK118</f>
        <v>-2.9440628066733205E-3</v>
      </c>
      <c r="AM119" s="66">
        <f t="shared" ref="AM119" si="271">(AM118-AL118)/AL118</f>
        <v>1.3779527559055174E-3</v>
      </c>
      <c r="AN119" s="66">
        <f>(AN118-AM118)/AM118</f>
        <v>3.8333005700806034E-3</v>
      </c>
    </row>
    <row r="120" spans="1:40" ht="15" customHeight="1" outlineLevel="1" x14ac:dyDescent="0.25">
      <c r="A120" s="87"/>
      <c r="B120" s="67">
        <f>_xlfn.STDEV.S(D119:XFD119)</f>
        <v>2.8885158759125633E-3</v>
      </c>
      <c r="C120" s="63" t="s">
        <v>128</v>
      </c>
      <c r="D120" s="69"/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0.16800000000000001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</row>
    <row r="121" spans="1:40" ht="15" customHeight="1" outlineLevel="1" x14ac:dyDescent="0.25">
      <c r="A121" s="87"/>
      <c r="B121" s="62" t="s">
        <v>243</v>
      </c>
      <c r="C121" s="64" t="s">
        <v>124</v>
      </c>
      <c r="D121" s="66"/>
      <c r="E121" s="21">
        <f>(E118+SUM($E120:E120)-$D118)/$D118</f>
        <v>1.0454286257365465E-3</v>
      </c>
      <c r="F121" s="21">
        <f>(F118+SUM($E120:F120)-$D118)/$D118</f>
        <v>5.7023379585632275E-4</v>
      </c>
      <c r="G121" s="21">
        <f>(G118+SUM($E120:G120)-$D118)/$D118</f>
        <v>-6.6527276183228645E-4</v>
      </c>
      <c r="H121" s="21">
        <f>(H118+SUM($E120:H120)-$D118)/$D118</f>
        <v>-1.1404675917126455E-3</v>
      </c>
      <c r="I121" s="21">
        <f>(I118+SUM($E120:I120)-$D118)/$D118</f>
        <v>-5.8924158905151545E-3</v>
      </c>
      <c r="J121" s="21">
        <f>(J118+SUM($E120:J120)-$D118)/$D118</f>
        <v>-6.1775327884433162E-3</v>
      </c>
      <c r="K121" s="21">
        <f>(K118+SUM($E120:K120)-$D118)/$D118</f>
        <v>-5.5122600266108946E-3</v>
      </c>
      <c r="L121" s="21">
        <f>(L118+SUM($E120:L120)-$D118)/$D118</f>
        <v>-6.1775327884433162E-3</v>
      </c>
      <c r="M121" s="21">
        <f>(M118+SUM($E120:M120)-$D118)/$D118</f>
        <v>-5.7023379585629565E-3</v>
      </c>
      <c r="N121" s="21">
        <f>(N118+SUM($E120:N120)-$D118)/$D118</f>
        <v>-7.8882341760121485E-3</v>
      </c>
      <c r="O121" s="21">
        <f>(O118+SUM($E120:O120)-$D118)/$D118</f>
        <v>-1.1024520053221789E-2</v>
      </c>
      <c r="P121" s="21">
        <f>(P118+SUM($E120:P120)-$D118)/$D118</f>
        <v>-1.3590572134575105E-2</v>
      </c>
      <c r="Q121" s="21">
        <f>(Q118+SUM($D120:Q120)-$D118)/$D118</f>
        <v>-1.3970727998479366E-2</v>
      </c>
      <c r="R121" s="21">
        <f>(R118+SUM($D120:R120)-$D118)/$D118</f>
        <v>-1.1119559019197887E-2</v>
      </c>
      <c r="S121" s="21">
        <f>(S118+SUM($D120:S120)-$D118)/$D118</f>
        <v>-1.3020338338718919E-2</v>
      </c>
      <c r="T121" s="21">
        <f>(T118+SUM($D120:T120)-$D118)/$D118</f>
        <v>-1.0834442121269727E-2</v>
      </c>
      <c r="U121" s="21">
        <f>(U118+SUM($D120:U120)-$D118)/$D118</f>
        <v>-1.3780650066527303E-2</v>
      </c>
      <c r="V121" s="21">
        <f>(V118+SUM($D120:V120)-$D118)/$D118</f>
        <v>-1.6251663181904522E-2</v>
      </c>
      <c r="W121" s="21">
        <f>(W118+SUM($D120:W120)-$D118)/$D118</f>
        <v>-1.8532598365329812E-2</v>
      </c>
      <c r="X121" s="21">
        <f>(X118+SUM($D120:X120)-$D118)/$D118</f>
        <v>-1.8247481467401652E-2</v>
      </c>
      <c r="Y121" s="21">
        <f>(Y118+SUM($D120:Y120)-$D118)/$D118</f>
        <v>-2.3303554457327486E-2</v>
      </c>
      <c r="Z121" s="21">
        <f>(Z118+SUM($D120:Z120)-$D118)/$D118</f>
        <v>-2.6915035164417352E-2</v>
      </c>
      <c r="AA121" s="21">
        <f>(AA118+SUM($D120:AA120)-$D118)/$D118</f>
        <v>-1.8931762022429102E-2</v>
      </c>
      <c r="AB121" s="21">
        <f>(AB118+SUM($D120:AB120)-$D118)/$D118</f>
        <v>-2.3208515491351389E-2</v>
      </c>
      <c r="AC121" s="21">
        <f>(AC118+SUM($D120:AC120)-$D118)/$D118</f>
        <v>-2.6059684470632866E-2</v>
      </c>
      <c r="AD121" s="21">
        <f>(AD118+SUM($D120:AD120)-$D118)/$D118</f>
        <v>-2.5204333776848383E-2</v>
      </c>
      <c r="AE121" s="21">
        <f>(AE118+SUM($D120:AE120)-$D118)/$D118</f>
        <v>-2.6915035164417352E-2</v>
      </c>
      <c r="AF121" s="21">
        <f>(AF118+SUM($D120:AF120)-$D118)/$D118</f>
        <v>-2.7200152062345512E-2</v>
      </c>
      <c r="AG121" s="21">
        <f>(AG118+SUM($D120:AG120)-$D118)/$D118</f>
        <v>-2.5584489640752644E-2</v>
      </c>
      <c r="AH121" s="21">
        <f>(AH118+SUM($D120:AH120)-$D118)/$D118</f>
        <v>-3.14769055312678E-2</v>
      </c>
      <c r="AI121" s="21">
        <f>(AI118+SUM($D120:AI120)-$D118)/$D118</f>
        <v>-3.1191788633339636E-2</v>
      </c>
      <c r="AJ121" s="21">
        <f>(AJ118+SUM($D120:AJ120)-$D118)/$D118</f>
        <v>-2.8910853449914346E-2</v>
      </c>
      <c r="AK121" s="21">
        <f>(AK118+SUM($E120:AK120)-$D118)/$D118</f>
        <v>-2.9956282075650893E-2</v>
      </c>
      <c r="AL121" s="21">
        <f>(AL118+SUM($E120:AL120)-$D118)/$D118</f>
        <v>-3.2807451054932504E-2</v>
      </c>
      <c r="AM121" s="21">
        <f>(AM118+SUM($E120:AM120)-$D118)/$D118</f>
        <v>-3.14769055312678E-2</v>
      </c>
      <c r="AN121" s="21">
        <f>(AN118+SUM($E120:AN120)-$D118)/$D118</f>
        <v>-2.7770385858201834E-2</v>
      </c>
    </row>
    <row r="122" spans="1:40" ht="15" customHeight="1" outlineLevel="1" x14ac:dyDescent="0.25">
      <c r="A122" s="87"/>
      <c r="B122" s="4"/>
      <c r="C122" s="64" t="s">
        <v>139</v>
      </c>
      <c r="L122" s="66">
        <f>(L118+SUM(H120:L120)-G118)/G118</f>
        <v>-5.515929624346291E-3</v>
      </c>
      <c r="P122" s="66">
        <f>(P118+SUM(M120:P120)-L118)/L118</f>
        <v>-7.4591182939656398E-3</v>
      </c>
      <c r="U122" s="66">
        <f>(U118+SUM(Q120:U120)-P118)/P118</f>
        <v>-1.9269679159851846E-4</v>
      </c>
      <c r="Z122" s="66">
        <f>(Z118+SUM(V120:Z120)-U118)/U118</f>
        <v>-1.3317914618868564E-2</v>
      </c>
      <c r="AE122" s="66">
        <f>(AE118+SUM(AA120:AE120)-Z118)/Z118</f>
        <v>0</v>
      </c>
      <c r="AJ122" s="66">
        <f>(AJ118+SUM(AF120:AJ120)-AE118)/AE118</f>
        <v>-2.05439248679313E-3</v>
      </c>
      <c r="AN122" s="66">
        <f>(AN118+SUM(AK120:AN120)-AJ118)/AJ118</f>
        <v>1.1763552592882103E-3</v>
      </c>
    </row>
    <row r="123" spans="1:40" ht="15.75" customHeight="1" outlineLevel="1" thickBot="1" x14ac:dyDescent="0.3">
      <c r="A123" s="88"/>
      <c r="B123" s="106"/>
      <c r="C123" s="10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</row>
    <row r="124" spans="1:40" ht="15.75" thickBot="1" x14ac:dyDescent="0.3"/>
    <row r="125" spans="1:40" ht="15.75" thickBot="1" x14ac:dyDescent="0.3">
      <c r="A125" s="93"/>
      <c r="B125" s="428" t="s">
        <v>130</v>
      </c>
      <c r="C125" s="429"/>
    </row>
    <row r="126" spans="1:40" ht="15" customHeight="1" outlineLevel="1" x14ac:dyDescent="0.25">
      <c r="A126" s="94"/>
      <c r="B126" s="97"/>
      <c r="C126" s="98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</row>
    <row r="127" spans="1:40" ht="15" customHeight="1" outlineLevel="1" x14ac:dyDescent="0.25">
      <c r="A127" s="95"/>
      <c r="B127" s="420" t="s">
        <v>129</v>
      </c>
      <c r="C127" s="421"/>
    </row>
    <row r="128" spans="1:40" ht="15" customHeight="1" outlineLevel="1" x14ac:dyDescent="0.25">
      <c r="A128" s="95"/>
      <c r="B128" s="62" t="s">
        <v>125</v>
      </c>
      <c r="C128" s="63" t="s">
        <v>123</v>
      </c>
      <c r="M128" s="197"/>
      <c r="AK128" s="197"/>
    </row>
    <row r="129" spans="1:40" ht="15" customHeight="1" outlineLevel="1" x14ac:dyDescent="0.25">
      <c r="A129" s="95"/>
      <c r="B129" s="67" t="e">
        <f>_xlfn.STDEV.S(#REF!)</f>
        <v>#REF!</v>
      </c>
      <c r="C129" s="63" t="s">
        <v>127</v>
      </c>
      <c r="N129" s="197"/>
      <c r="AL129" s="197"/>
    </row>
    <row r="130" spans="1:40" ht="15" customHeight="1" outlineLevel="1" x14ac:dyDescent="0.25">
      <c r="A130" s="95"/>
      <c r="B130" s="4"/>
      <c r="C130" s="64" t="s">
        <v>124</v>
      </c>
      <c r="N130" s="197"/>
      <c r="AL130" s="197"/>
    </row>
    <row r="131" spans="1:40" ht="15" customHeight="1" outlineLevel="1" x14ac:dyDescent="0.25">
      <c r="A131" s="95"/>
      <c r="B131" s="4"/>
      <c r="C131" s="64" t="s">
        <v>139</v>
      </c>
      <c r="N131" s="197"/>
      <c r="AL131" s="197"/>
    </row>
    <row r="132" spans="1:40" ht="15" customHeight="1" outlineLevel="1" x14ac:dyDescent="0.25">
      <c r="A132" s="95"/>
      <c r="B132" s="101"/>
      <c r="C132" s="105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274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274"/>
      <c r="AM132" s="100"/>
      <c r="AN132" s="100"/>
    </row>
    <row r="133" spans="1:40" ht="15" customHeight="1" outlineLevel="1" x14ac:dyDescent="0.25">
      <c r="A133" s="128"/>
      <c r="B133" s="426" t="s">
        <v>142</v>
      </c>
      <c r="C133" s="427"/>
      <c r="D133" s="26">
        <v>8228.76</v>
      </c>
      <c r="E133" s="26">
        <v>8276.857</v>
      </c>
      <c r="F133" s="26">
        <v>8308.3809999999994</v>
      </c>
      <c r="G133" s="26">
        <v>8361.7849999999999</v>
      </c>
      <c r="H133" s="26">
        <v>8377.277</v>
      </c>
      <c r="I133" s="26">
        <v>8387.4959999999992</v>
      </c>
      <c r="J133" s="26">
        <v>8377.4310000000005</v>
      </c>
      <c r="K133" s="26">
        <v>8447.2829999999994</v>
      </c>
      <c r="L133" s="127">
        <v>8498.8649999999998</v>
      </c>
      <c r="M133" s="127">
        <v>8460.3080000000009</v>
      </c>
      <c r="N133" s="127">
        <v>8538.39</v>
      </c>
      <c r="O133" s="127">
        <v>8521.2039999999997</v>
      </c>
      <c r="P133" s="127">
        <v>8568.5259999999998</v>
      </c>
      <c r="Q133" s="127">
        <v>8635.7279999999992</v>
      </c>
      <c r="R133" s="127">
        <v>8656.8410000000003</v>
      </c>
      <c r="S133" s="127">
        <v>8645.5400000000009</v>
      </c>
      <c r="T133" s="127">
        <v>8649.7219999999998</v>
      </c>
      <c r="U133" s="127">
        <v>8742.3330000000005</v>
      </c>
      <c r="V133" s="127">
        <v>8683.3250000000007</v>
      </c>
      <c r="W133" s="127">
        <v>8591.098</v>
      </c>
      <c r="X133" s="127">
        <v>8591.0470000000005</v>
      </c>
      <c r="Y133" s="127">
        <v>8590.8770000000004</v>
      </c>
      <c r="Z133" s="127">
        <v>8411.6759999999995</v>
      </c>
      <c r="AA133" s="127">
        <v>8076.73</v>
      </c>
      <c r="AB133" s="127">
        <v>8207.134</v>
      </c>
      <c r="AC133" s="160">
        <v>8173.317</v>
      </c>
      <c r="AD133" s="127">
        <v>7875.3360000000002</v>
      </c>
      <c r="AE133" s="127">
        <v>7987.5169999999998</v>
      </c>
      <c r="AF133" s="26">
        <v>8094.26</v>
      </c>
      <c r="AG133" s="26">
        <v>8117.2150000000001</v>
      </c>
      <c r="AH133" s="26">
        <v>8233.6610000000001</v>
      </c>
      <c r="AI133" s="26">
        <v>8332.8909999999996</v>
      </c>
      <c r="AJ133" s="26">
        <v>8338.9449999999997</v>
      </c>
      <c r="AK133" s="26">
        <v>8289.9959999999992</v>
      </c>
      <c r="AL133" s="26">
        <v>8250.5869999999995</v>
      </c>
      <c r="AM133" s="26">
        <v>8255.2270000000008</v>
      </c>
      <c r="AN133" s="26">
        <v>8383.0689999999995</v>
      </c>
    </row>
    <row r="134" spans="1:40" ht="15" customHeight="1" outlineLevel="1" x14ac:dyDescent="0.25">
      <c r="A134" s="95"/>
      <c r="B134" s="62" t="s">
        <v>125</v>
      </c>
      <c r="C134" s="63" t="s">
        <v>123</v>
      </c>
      <c r="D134" s="66"/>
      <c r="E134" s="66">
        <f t="shared" ref="E134" si="272">(E133-D133)/D133</f>
        <v>5.8449875801457026E-3</v>
      </c>
      <c r="F134" s="66">
        <f>(F133-E133)/E133</f>
        <v>3.8086921158598528E-3</v>
      </c>
      <c r="G134" s="66">
        <f t="shared" ref="G134" si="273">(G133-F133)/F133</f>
        <v>6.4277264126429033E-3</v>
      </c>
      <c r="H134" s="66">
        <f>(H133-G133)/G133</f>
        <v>1.8527144622828965E-3</v>
      </c>
      <c r="I134" s="66">
        <f t="shared" ref="I134" si="274">(I133-H133)/H133</f>
        <v>1.2198474516240947E-3</v>
      </c>
      <c r="J134" s="66">
        <f>(J133-I133)/I133</f>
        <v>-1.2000005722802957E-3</v>
      </c>
      <c r="K134" s="66">
        <f t="shared" ref="K134" si="275">(K133-J133)/J133</f>
        <v>8.3381170194059429E-3</v>
      </c>
      <c r="L134" s="66">
        <f>(L133-K133)/K133</f>
        <v>6.1063421220764521E-3</v>
      </c>
      <c r="M134" s="66">
        <f t="shared" ref="M134" si="276">(M133-L133)/L133</f>
        <v>-4.5367234330700489E-3</v>
      </c>
      <c r="N134" s="66">
        <f>(N133-M133)/M133</f>
        <v>9.2292148229117087E-3</v>
      </c>
      <c r="O134" s="66">
        <f t="shared" ref="O134" si="277">(O133-N133)/N133</f>
        <v>-2.0127916387046849E-3</v>
      </c>
      <c r="P134" s="66">
        <f>(P133-O133)/O133</f>
        <v>5.5534405701354083E-3</v>
      </c>
      <c r="Q134" s="66">
        <f>(Q133-P133)/P133</f>
        <v>7.8428891970450127E-3</v>
      </c>
      <c r="R134" s="66">
        <f t="shared" ref="R134" si="278">(R133-Q133)/Q133</f>
        <v>2.4448430983469134E-3</v>
      </c>
      <c r="S134" s="66">
        <f>(S133-R133)/R133</f>
        <v>-1.3054415577229009E-3</v>
      </c>
      <c r="T134" s="66">
        <f t="shared" ref="T134" si="279">(T133-S133)/S133</f>
        <v>4.8371761625056148E-4</v>
      </c>
      <c r="U134" s="66">
        <f>(U133-T133)/T133</f>
        <v>1.0706818091957266E-2</v>
      </c>
      <c r="V134" s="66">
        <f>(V133-U133)/U133</f>
        <v>-6.7496856960264275E-3</v>
      </c>
      <c r="W134" s="66">
        <f t="shared" ref="W134" si="280">(W133-V133)/V133</f>
        <v>-1.0621161824531589E-2</v>
      </c>
      <c r="X134" s="66">
        <f>(X133-W133)/W133</f>
        <v>-5.9363773989629884E-6</v>
      </c>
      <c r="Y134" s="66">
        <f t="shared" ref="Y134" si="281">(Y133-X133)/X133</f>
        <v>-1.9788042132707778E-5</v>
      </c>
      <c r="Z134" s="66">
        <f>(Z133-Y133)/Y133</f>
        <v>-2.0859453580816128E-2</v>
      </c>
      <c r="AA134" s="66">
        <f>(AA133-Z133)/Z133</f>
        <v>-3.9819175156056881E-2</v>
      </c>
      <c r="AB134" s="66">
        <f t="shared" ref="AB134" si="282">(AB133-AA133)/AA133</f>
        <v>1.6145643100611319E-2</v>
      </c>
      <c r="AC134" s="66">
        <f>(AC133-AB133)/AB133</f>
        <v>-4.1204396077851304E-3</v>
      </c>
      <c r="AD134" s="66">
        <f t="shared" ref="AD134" si="283">(AD133-AC133)/AC133</f>
        <v>-3.6457780849562027E-2</v>
      </c>
      <c r="AE134" s="66">
        <f>(AE133-AD133)/AD133</f>
        <v>1.4244598579666897E-2</v>
      </c>
      <c r="AF134" s="66">
        <f>(AF133-AE133)/AE133</f>
        <v>1.336372742618268E-2</v>
      </c>
      <c r="AG134" s="66">
        <f t="shared" ref="AG134" si="284">(AG133-AF133)/AF133</f>
        <v>2.8359602977912654E-3</v>
      </c>
      <c r="AH134" s="66">
        <f>(AH133-AG133)/AG133</f>
        <v>1.4345560638716594E-2</v>
      </c>
      <c r="AI134" s="66">
        <f t="shared" ref="AI134" si="285">(AI133-AH133)/AH133</f>
        <v>1.2051747090389022E-2</v>
      </c>
      <c r="AJ134" s="66">
        <f>(AJ133-AI133)/AI133</f>
        <v>7.2651856360536669E-4</v>
      </c>
      <c r="AK134" s="66">
        <f t="shared" ref="AK134" si="286">(AK133-AJ133)/AJ133</f>
        <v>-5.869927191029624E-3</v>
      </c>
      <c r="AL134" s="66">
        <f>(AL133-AK133)/AK133</f>
        <v>-4.7538020524979328E-3</v>
      </c>
      <c r="AM134" s="66">
        <f t="shared" ref="AM134" si="287">(AM133-AL133)/AL133</f>
        <v>5.6238422793447758E-4</v>
      </c>
      <c r="AN134" s="66">
        <f>(AN133-AM133)/AM133</f>
        <v>1.5486188326498923E-2</v>
      </c>
    </row>
    <row r="135" spans="1:40" ht="15" customHeight="1" outlineLevel="1" x14ac:dyDescent="0.25">
      <c r="A135" s="95"/>
      <c r="B135" s="67">
        <f>_xlfn.STDEV.S(D134:XFD134)</f>
        <v>1.2351361019543832E-2</v>
      </c>
      <c r="C135" s="63" t="s">
        <v>127</v>
      </c>
      <c r="D135" s="69"/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</row>
    <row r="136" spans="1:40" ht="15" customHeight="1" outlineLevel="1" x14ac:dyDescent="0.25">
      <c r="A136" s="95"/>
      <c r="B136" s="4"/>
      <c r="C136" s="64" t="s">
        <v>124</v>
      </c>
      <c r="D136" s="66"/>
      <c r="E136" s="21">
        <f>(E133+SUM($E135:E135)-$D133)/$D133</f>
        <v>5.8449875801457026E-3</v>
      </c>
      <c r="F136" s="21">
        <f>(F133+SUM($E135:F135)-$D133)/$D133</f>
        <v>9.6759414541193554E-3</v>
      </c>
      <c r="G136" s="21">
        <f>(G133+SUM($E135:G135)-$D133)/$D133</f>
        <v>1.6165862171214088E-2</v>
      </c>
      <c r="H136" s="21">
        <f>(H133+SUM($E135:H135)-$D133)/$D133</f>
        <v>1.8048527360136863E-2</v>
      </c>
      <c r="I136" s="21">
        <f>(I133+SUM($E135:I135)-$D133)/$D133</f>
        <v>1.9290391261866789E-2</v>
      </c>
      <c r="J136" s="21">
        <f>(J133+SUM($E135:J135)-$D133)/$D133</f>
        <v>1.8067242209032743E-2</v>
      </c>
      <c r="K136" s="21">
        <f>(K133+SUM($E135:K135)-$D133)/$D133</f>
        <v>2.6556006008195552E-2</v>
      </c>
      <c r="L136" s="21">
        <f>(L133+SUM($E135:L135)-$D133)/$D133</f>
        <v>3.282450818835396E-2</v>
      </c>
      <c r="M136" s="21">
        <f>(M133+SUM($E135:M135)-$D133)/$D133</f>
        <v>2.8138869039806808E-2</v>
      </c>
      <c r="N136" s="21">
        <f>(N133+SUM($E135:N135)-$D133)/$D133</f>
        <v>3.7627783529960671E-2</v>
      </c>
      <c r="O136" s="21">
        <f>(O133+SUM($E135:O135)-$D133)/$D133</f>
        <v>3.5539255003183896E-2</v>
      </c>
      <c r="P136" s="21">
        <f>(P133+SUM($E135:P135)-$D133)/$D133</f>
        <v>4.129006071388637E-2</v>
      </c>
      <c r="Q136" s="21">
        <f>(Q133+SUM($D135:Q135)-$D133)/$D133</f>
        <v>4.9456783282049659E-2</v>
      </c>
      <c r="R136" s="21">
        <f>(R133+SUM($D135:R135)-$D133)/$D133</f>
        <v>5.2022540455670126E-2</v>
      </c>
      <c r="S136" s="21">
        <f>(S133+SUM($D135:S135)-$D133)/$D133</f>
        <v>5.0649186511698072E-2</v>
      </c>
      <c r="T136" s="21">
        <f>(T133+SUM($D135:T135)-$D133)/$D133</f>
        <v>5.1157404031713101E-2</v>
      </c>
      <c r="U136" s="21">
        <f>(U133+SUM($D135:U135)-$D133)/$D133</f>
        <v>6.2411955142694681E-2</v>
      </c>
      <c r="V136" s="21">
        <f>(V133+SUM($D135:V135)-$D133)/$D133</f>
        <v>5.5241008365780567E-2</v>
      </c>
      <c r="W136" s="21">
        <f>(W133+SUM($D135:W135)-$D133)/$D133</f>
        <v>4.403312285204572E-2</v>
      </c>
      <c r="X136" s="21">
        <f>(X133+SUM($D135:X135)-$D133)/$D133</f>
        <v>4.4026925077411454E-2</v>
      </c>
      <c r="Y136" s="21">
        <f>(Y133+SUM($D135:Y135)-$D133)/$D133</f>
        <v>4.4006265828630341E-2</v>
      </c>
      <c r="Z136" s="21">
        <f>(Z133+SUM($D135:Z135)-$D133)/$D133</f>
        <v>2.2228865588496838E-2</v>
      </c>
      <c r="AA136" s="21">
        <f>(AA133+SUM($D135:AA135)-$D133)/$D133</f>
        <v>-1.8475444659948843E-2</v>
      </c>
      <c r="AB136" s="21">
        <f>(AB133+SUM($D135:AB135)-$D133)/$D133</f>
        <v>-2.6280994949421546E-3</v>
      </c>
      <c r="AC136" s="21">
        <f>(AC133+SUM($D135:AC135)-$D133)/$D133</f>
        <v>-6.7377101774751249E-3</v>
      </c>
      <c r="AD136" s="21">
        <f>(AD133+SUM($D135:AD135)-$D133)/$D133</f>
        <v>-4.2949849065958903E-2</v>
      </c>
      <c r="AE136" s="21">
        <f>(AE133+SUM($D135:AE135)-$D133)/$D133</f>
        <v>-2.9317053845293869E-2</v>
      </c>
      <c r="AF136" s="21">
        <f>(AF133+SUM($D135:AF135)-$D133)/$D133</f>
        <v>-1.6345111535638418E-2</v>
      </c>
      <c r="AG136" s="21">
        <f>(AG133+SUM($D135:AG135)-$D133)/$D133</f>
        <v>-1.3555505325225195E-2</v>
      </c>
      <c r="AH136" s="21">
        <f>(AH133+SUM($D135:AH135)-$D133)/$D133</f>
        <v>5.9559398985993518E-4</v>
      </c>
      <c r="AI136" s="21">
        <f>(AI133+SUM($D135:AI135)-$D133)/$D133</f>
        <v>1.2654519028383304E-2</v>
      </c>
      <c r="AJ136" s="21">
        <f>(AJ133+SUM($D135:AJ135)-$D133)/$D133</f>
        <v>1.3390231334976289E-2</v>
      </c>
      <c r="AK136" s="21">
        <f>(AK133+SUM($E135:AK135)-$D133)/$D133</f>
        <v>7.4417044609393114E-3</v>
      </c>
      <c r="AL136" s="21">
        <f>(AL133+SUM($E135:AL135)-$D133)/$D133</f>
        <v>2.6525260185008819E-3</v>
      </c>
      <c r="AM136" s="21">
        <f>(AM133+SUM($E135:AM135)-$D133)/$D133</f>
        <v>3.2164019852323499E-3</v>
      </c>
      <c r="AN136" s="21">
        <f>(AN133+SUM($E135:AN135)-$D133)/$D133</f>
        <v>1.8752400118608306E-2</v>
      </c>
    </row>
    <row r="137" spans="1:40" ht="15" customHeight="1" outlineLevel="1" x14ac:dyDescent="0.25">
      <c r="A137" s="95"/>
      <c r="B137" s="4"/>
      <c r="C137" s="64" t="s">
        <v>139</v>
      </c>
      <c r="L137" s="66">
        <f>(L133+SUM(H135:L135)-G133)/G133</f>
        <v>1.639362887230417E-2</v>
      </c>
      <c r="P137" s="66">
        <f>(P133+SUM(M135:P135)-L133)/L133</f>
        <v>8.1965062393625568E-3</v>
      </c>
      <c r="U137" s="66">
        <f>(U133+SUM(Q135:U135)-P133)/P133</f>
        <v>2.0284352291164279E-2</v>
      </c>
      <c r="Z137" s="66">
        <f>(Z133+SUM(V135:Z135)-U133)/U133</f>
        <v>-3.7822512594750286E-2</v>
      </c>
      <c r="AE137" s="66">
        <f>(AE133+SUM(AA135:AE135)-Z133)/Z133</f>
        <v>-5.0425028258339916E-2</v>
      </c>
      <c r="AJ137" s="66">
        <f>(AJ133+SUM(AF135:AJ135)-AE133)/AE133</f>
        <v>4.3997152056139584E-2</v>
      </c>
      <c r="AN137" s="66">
        <f>(AN133+SUM(AK135:AN135)-AJ133)/AJ133</f>
        <v>5.2913168272485066E-3</v>
      </c>
    </row>
    <row r="138" spans="1:40" ht="15" customHeight="1" outlineLevel="1" x14ac:dyDescent="0.25">
      <c r="A138" s="95"/>
      <c r="B138" s="101"/>
      <c r="C138" s="105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274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274"/>
      <c r="AM138" s="100"/>
      <c r="AN138" s="100"/>
    </row>
    <row r="139" spans="1:40" ht="15" customHeight="1" outlineLevel="1" x14ac:dyDescent="0.25">
      <c r="A139" s="128"/>
      <c r="B139" s="426" t="s">
        <v>140</v>
      </c>
      <c r="C139" s="427"/>
      <c r="D139" s="26">
        <v>5928.6540000000005</v>
      </c>
      <c r="E139" s="26">
        <v>5964.1949999999997</v>
      </c>
      <c r="F139" s="26">
        <v>5991.2950000000001</v>
      </c>
      <c r="G139" s="26">
        <v>6040.05</v>
      </c>
      <c r="H139" s="26">
        <v>6079.0839999999998</v>
      </c>
      <c r="I139" s="26">
        <v>6082.9589999999998</v>
      </c>
      <c r="J139" s="26">
        <v>6094.5590000000002</v>
      </c>
      <c r="K139" s="26">
        <v>6095.9979999999996</v>
      </c>
      <c r="L139" s="127">
        <v>6122.9740000000002</v>
      </c>
      <c r="M139" s="127">
        <v>6161.1360000000004</v>
      </c>
      <c r="N139" s="127">
        <v>6169.8980000000001</v>
      </c>
      <c r="O139" s="127">
        <v>6202.4610000000002</v>
      </c>
      <c r="P139" s="127">
        <v>6193.8010000000004</v>
      </c>
      <c r="Q139" s="127">
        <v>6223.9679999999998</v>
      </c>
      <c r="R139" s="127">
        <v>6262.5190000000002</v>
      </c>
      <c r="S139" s="127">
        <v>6288.1130000000003</v>
      </c>
      <c r="T139" s="127">
        <v>6294.585</v>
      </c>
      <c r="U139" s="127">
        <v>6300.4570000000003</v>
      </c>
      <c r="V139" s="127">
        <v>6341.5349999999999</v>
      </c>
      <c r="W139" s="127">
        <v>6300.2579999999998</v>
      </c>
      <c r="X139" s="127">
        <v>6243.9080000000004</v>
      </c>
      <c r="Y139" s="127">
        <v>6241.6210000000001</v>
      </c>
      <c r="Z139" s="127">
        <v>6240.5630000000001</v>
      </c>
      <c r="AA139" s="127">
        <v>6125.1170000000002</v>
      </c>
      <c r="AB139" s="160">
        <v>5933.5919999999996</v>
      </c>
      <c r="AC139" s="127">
        <v>5920.3689999999997</v>
      </c>
      <c r="AD139" s="127">
        <v>5926.7269999999999</v>
      </c>
      <c r="AE139" s="127">
        <v>5768.9889999999996</v>
      </c>
      <c r="AF139" s="26">
        <v>5857.0209999999997</v>
      </c>
      <c r="AG139" s="26">
        <v>5870.6880000000001</v>
      </c>
      <c r="AH139" s="26">
        <v>5942.9530000000004</v>
      </c>
      <c r="AI139" s="26">
        <v>6015.6809999999996</v>
      </c>
      <c r="AJ139" s="26">
        <v>6035.5950000000003</v>
      </c>
      <c r="AK139" s="26">
        <v>6002.8879999999999</v>
      </c>
      <c r="AL139" s="26">
        <v>5980.8779999999997</v>
      </c>
      <c r="AM139" s="26">
        <v>5978.9470000000001</v>
      </c>
      <c r="AN139" s="26">
        <v>6046.2049999999999</v>
      </c>
    </row>
    <row r="140" spans="1:40" ht="15" customHeight="1" outlineLevel="1" x14ac:dyDescent="0.25">
      <c r="A140" s="95"/>
      <c r="B140" s="62" t="s">
        <v>125</v>
      </c>
      <c r="C140" s="63" t="s">
        <v>123</v>
      </c>
      <c r="D140" s="66"/>
      <c r="E140" s="66">
        <f t="shared" ref="E140" si="288">(E139-D139)/D139</f>
        <v>5.9947839762616029E-3</v>
      </c>
      <c r="F140" s="66">
        <f>(F139-E139)/E139</f>
        <v>4.543781683865193E-3</v>
      </c>
      <c r="G140" s="66">
        <f t="shared" ref="G140" si="289">(G139-F139)/F139</f>
        <v>8.1376396922535291E-3</v>
      </c>
      <c r="H140" s="66">
        <f>(H139-G139)/G139</f>
        <v>6.4625292836979244E-3</v>
      </c>
      <c r="I140" s="66">
        <f t="shared" ref="I140" si="290">(I139-H139)/H139</f>
        <v>6.3743156041272007E-4</v>
      </c>
      <c r="J140" s="66">
        <f>(J139-I139)/I139</f>
        <v>1.906966658825148E-3</v>
      </c>
      <c r="K140" s="66">
        <f t="shared" ref="K140" si="291">(K139-J139)/J139</f>
        <v>2.3611224372418021E-4</v>
      </c>
      <c r="L140" s="66">
        <f>(L139-K139)/K139</f>
        <v>4.4251983022305071E-3</v>
      </c>
      <c r="M140" s="66">
        <f t="shared" ref="M140" si="292">(M139-L139)/L139</f>
        <v>6.2325922011101566E-3</v>
      </c>
      <c r="N140" s="66">
        <f>(N139-M139)/M139</f>
        <v>1.4221403325620008E-3</v>
      </c>
      <c r="O140" s="66">
        <f t="shared" ref="O140" si="293">(O139-N139)/N139</f>
        <v>5.2777209607030948E-3</v>
      </c>
      <c r="P140" s="66">
        <f>(P139-O139)/O139</f>
        <v>-1.3962199842933079E-3</v>
      </c>
      <c r="Q140" s="66">
        <f>(Q139-P139)/P139</f>
        <v>4.8705148906139318E-3</v>
      </c>
      <c r="R140" s="66">
        <f t="shared" ref="R140" si="294">(R139-Q139)/Q139</f>
        <v>6.1939585807639736E-3</v>
      </c>
      <c r="S140" s="66">
        <f>(S139-R139)/R139</f>
        <v>4.0868538682277931E-3</v>
      </c>
      <c r="T140" s="66">
        <f t="shared" ref="T140" si="295">(T139-S139)/S139</f>
        <v>1.0292435902471461E-3</v>
      </c>
      <c r="U140" s="66">
        <f>(U139-T139)/T139</f>
        <v>9.3286531201029115E-4</v>
      </c>
      <c r="V140" s="66">
        <f>(V139-U139)/U139</f>
        <v>6.5198445128662125E-3</v>
      </c>
      <c r="W140" s="66">
        <f t="shared" ref="W140" si="296">(W139-V139)/V139</f>
        <v>-6.5089919081105828E-3</v>
      </c>
      <c r="X140" s="66">
        <f>(X139-W139)/W139</f>
        <v>-8.9440781631481524E-3</v>
      </c>
      <c r="Y140" s="66">
        <f t="shared" ref="Y140" si="297">(Y139-X139)/X139</f>
        <v>-3.6627701753457316E-4</v>
      </c>
      <c r="Z140" s="66">
        <f>(Z139-Y139)/Y139</f>
        <v>-1.6950724819722195E-4</v>
      </c>
      <c r="AA140" s="66">
        <f>(AA139-Z139)/Z139</f>
        <v>-1.8499292451658593E-2</v>
      </c>
      <c r="AB140" s="66">
        <f t="shared" ref="AB140" si="298">(AB139-AA139)/AA139</f>
        <v>-3.1268790457390533E-2</v>
      </c>
      <c r="AC140" s="66">
        <f>(AC139-AB139)/AB139</f>
        <v>-2.2284983531054977E-3</v>
      </c>
      <c r="AD140" s="66">
        <f t="shared" ref="AD140" si="299">(AD139-AC139)/AC139</f>
        <v>1.0739195479201001E-3</v>
      </c>
      <c r="AE140" s="66">
        <f>(AE139-AD139)/AD139</f>
        <v>-2.6614689692978991E-2</v>
      </c>
      <c r="AF140" s="66">
        <f>(AF139-AE139)/AE139</f>
        <v>1.5259519475596185E-2</v>
      </c>
      <c r="AG140" s="66">
        <f t="shared" ref="AG140" si="300">(AG139-AF139)/AF139</f>
        <v>2.3334387908119794E-3</v>
      </c>
      <c r="AH140" s="66">
        <f>(AH139-AG139)/AG139</f>
        <v>1.2309460151859599E-2</v>
      </c>
      <c r="AI140" s="66">
        <f t="shared" ref="AI140" si="301">(AI139-AH139)/AH139</f>
        <v>1.2237687223842953E-2</v>
      </c>
      <c r="AJ140" s="66">
        <f>(AJ139-AI139)/AI139</f>
        <v>3.3103484044450945E-3</v>
      </c>
      <c r="AK140" s="66">
        <f t="shared" ref="AK140" si="302">(AK139-AJ139)/AJ139</f>
        <v>-5.4190183403625214E-3</v>
      </c>
      <c r="AL140" s="66">
        <f>(AL139-AK139)/AK139</f>
        <v>-3.6665684916993651E-3</v>
      </c>
      <c r="AM140" s="66">
        <f t="shared" ref="AM140" si="303">(AM139-AL139)/AL139</f>
        <v>-3.2286229546892367E-4</v>
      </c>
      <c r="AN140" s="66">
        <f>(AN139-AM139)/AM139</f>
        <v>1.1249138017112347E-2</v>
      </c>
    </row>
    <row r="141" spans="1:40" ht="15" customHeight="1" outlineLevel="1" x14ac:dyDescent="0.25">
      <c r="A141" s="95"/>
      <c r="B141" s="67">
        <f>_xlfn.STDEV.S(D140:XFD140)</f>
        <v>9.6310757549769969E-3</v>
      </c>
      <c r="C141" s="63" t="s">
        <v>128</v>
      </c>
      <c r="D141" s="69"/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</row>
    <row r="142" spans="1:40" ht="15" customHeight="1" outlineLevel="1" x14ac:dyDescent="0.25">
      <c r="A142" s="95"/>
      <c r="B142" s="4"/>
      <c r="C142" s="64" t="s">
        <v>124</v>
      </c>
      <c r="D142" s="66"/>
      <c r="E142" s="21">
        <f>(E139+SUM($E141:E141)-$D139)/$D139</f>
        <v>5.9947839762616029E-3</v>
      </c>
      <c r="F142" s="21">
        <f>(F139+SUM($E141:F141)-$D139)/$D139</f>
        <v>1.0565804649756861E-2</v>
      </c>
      <c r="G142" s="21">
        <f>(G139+SUM($E141:G141)-$D139)/$D139</f>
        <v>1.8789425053308849E-2</v>
      </c>
      <c r="H142" s="21">
        <f>(H139+SUM($E141:H141)-$D139)/$D139</f>
        <v>2.5373381546637631E-2</v>
      </c>
      <c r="I142" s="21">
        <f>(I139+SUM($E141:I141)-$D139)/$D139</f>
        <v>2.6026986901242569E-2</v>
      </c>
      <c r="J142" s="21">
        <f>(J139+SUM($E141:J141)-$D139)/$D139</f>
        <v>2.7983586156318067E-2</v>
      </c>
      <c r="K142" s="21">
        <f>(K139+SUM($E141:K141)-$D139)/$D139</f>
        <v>2.8226305667357066E-2</v>
      </c>
      <c r="L142" s="21">
        <f>(L139+SUM($E141:L141)-$D139)/$D139</f>
        <v>3.2776410969505003E-2</v>
      </c>
      <c r="M142" s="21">
        <f>(M139+SUM($E141:M141)-$D139)/$D139</f>
        <v>3.9213285174004076E-2</v>
      </c>
      <c r="N142" s="21">
        <f>(N139+SUM($E141:N141)-$D139)/$D139</f>
        <v>4.069119230098428E-2</v>
      </c>
      <c r="O142" s="21">
        <f>(O139+SUM($E141:O141)-$D139)/$D139</f>
        <v>4.6183670020210281E-2</v>
      </c>
      <c r="P142" s="21">
        <f>(P139+SUM($E141:P141)-$D139)/$D139</f>
        <v>4.4722967472886746E-2</v>
      </c>
      <c r="Q142" s="21">
        <f>(Q139+SUM($D141:Q141)-$D139)/$D139</f>
        <v>4.9811306242529815E-2</v>
      </c>
      <c r="R142" s="21">
        <f>(R139+SUM($D141:R141)-$D139)/$D139</f>
        <v>5.6313793991013772E-2</v>
      </c>
      <c r="S142" s="21">
        <f>(S139+SUM($D141:S141)-$D139)/$D139</f>
        <v>6.0630794106048325E-2</v>
      </c>
      <c r="T142" s="21">
        <f>(T139+SUM($D141:T141)-$D139)/$D139</f>
        <v>6.1722441552500715E-2</v>
      </c>
      <c r="U142" s="21">
        <f>(U139+SUM($D141:U141)-$D139)/$D139</f>
        <v>6.2712885589207915E-2</v>
      </c>
      <c r="V142" s="21">
        <f>(V139+SUM($D141:V141)-$D139)/$D139</f>
        <v>6.9641608365068927E-2</v>
      </c>
      <c r="W142" s="21">
        <f>(W139+SUM($D141:W141)-$D139)/$D139</f>
        <v>6.2679319791642304E-2</v>
      </c>
      <c r="X142" s="21">
        <f>(X139+SUM($D141:X141)-$D139)/$D139</f>
        <v>5.3174632893064747E-2</v>
      </c>
      <c r="Y142" s="21">
        <f>(Y139+SUM($D141:Y141)-$D139)/$D139</f>
        <v>5.2788879229585604E-2</v>
      </c>
      <c r="Z142" s="21">
        <f>(Z139+SUM($D141:Z141)-$D139)/$D139</f>
        <v>5.2610423883734762E-2</v>
      </c>
      <c r="AA142" s="21">
        <f>(AA139+SUM($D141:AA141)-$D139)/$D139</f>
        <v>3.313787581464523E-2</v>
      </c>
      <c r="AB142" s="21">
        <f>(AB139+SUM($D141:AB141)-$D139)/$D139</f>
        <v>8.3290406220352746E-4</v>
      </c>
      <c r="AC142" s="21">
        <f>(AC139+SUM($D141:AC141)-$D139)/$D139</f>
        <v>-1.3974504162328858E-3</v>
      </c>
      <c r="AD142" s="21">
        <f>(AD139+SUM($D141:AD141)-$D139)/$D139</f>
        <v>-3.2503161763202732E-4</v>
      </c>
      <c r="AE142" s="21">
        <f>(AE139+SUM($D141:AE141)-$D139)/$D139</f>
        <v>-2.6931070694967335E-2</v>
      </c>
      <c r="AF142" s="21">
        <f>(AF139+SUM($D141:AF141)-$D139)/$D139</f>
        <v>-1.2082506417139659E-2</v>
      </c>
      <c r="AG142" s="21">
        <f>(AG139+SUM($D141:AG141)-$D139)/$D139</f>
        <v>-9.7772614154916695E-3</v>
      </c>
      <c r="AH142" s="21">
        <f>(AH139+SUM($D141:AH141)-$D139)/$D139</f>
        <v>2.4118459265796213E-3</v>
      </c>
      <c r="AI142" s="21">
        <f>(AI139+SUM($D141:AI141)-$D139)/$D139</f>
        <v>1.4679048566504156E-2</v>
      </c>
      <c r="AJ142" s="21">
        <f>(AJ139+SUM($D141:AJ141)-$D139)/$D139</f>
        <v>1.8037989735950149E-2</v>
      </c>
      <c r="AK142" s="21">
        <f>(AK139+SUM($E141:AK141)-$D139)/$D139</f>
        <v>1.2521223198385242E-2</v>
      </c>
      <c r="AL142" s="21">
        <f>(AL139+SUM($E141:AL141)-$D139)/$D139</f>
        <v>8.8087447842291437E-3</v>
      </c>
      <c r="AM142" s="21">
        <f>(AM139+SUM($E141:AM141)-$D139)/$D139</f>
        <v>8.4830384771989835E-3</v>
      </c>
      <c r="AN142" s="21">
        <f>(AN139+SUM($E141:AN141)-$D139)/$D139</f>
        <v>1.9827603364945816E-2</v>
      </c>
    </row>
    <row r="143" spans="1:40" ht="15" customHeight="1" outlineLevel="1" x14ac:dyDescent="0.25">
      <c r="A143" s="95"/>
      <c r="B143" s="4"/>
      <c r="C143" s="64" t="s">
        <v>139</v>
      </c>
      <c r="L143" s="66">
        <f>(L139+SUM(H141:L141)-G139)/G139</f>
        <v>1.372902542197498E-2</v>
      </c>
      <c r="P143" s="66">
        <f>(P139+SUM(M141:P141)-L139)/L139</f>
        <v>1.1567418055343731E-2</v>
      </c>
      <c r="U143" s="66">
        <f>(U139+SUM(Q141:U141)-P139)/P139</f>
        <v>1.721979766544E-2</v>
      </c>
      <c r="Z143" s="66">
        <f>(Z139+SUM(V141:Z141)-U139)/U139</f>
        <v>-9.5062945433958563E-3</v>
      </c>
      <c r="AE143" s="66">
        <f>(AE139+SUM(AA141:AE141)-Z139)/Z139</f>
        <v>-7.5565938521893056E-2</v>
      </c>
      <c r="AJ143" s="66">
        <f>(AJ139+SUM(AF141:AJ141)-AE139)/AE139</f>
        <v>4.6213643326413117E-2</v>
      </c>
      <c r="AN143" s="66">
        <f>(AN139+SUM(AK141:AN141)-AJ139)/AJ139</f>
        <v>1.7579045645043567E-3</v>
      </c>
    </row>
    <row r="144" spans="1:40" ht="15" customHeight="1" outlineLevel="1" x14ac:dyDescent="0.25">
      <c r="A144" s="95"/>
      <c r="B144" s="101"/>
      <c r="C144" s="105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274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274"/>
      <c r="AM144" s="100"/>
      <c r="AN144" s="100"/>
    </row>
    <row r="145" spans="1:40" ht="15" customHeight="1" outlineLevel="1" x14ac:dyDescent="0.25">
      <c r="A145" s="128"/>
      <c r="B145" s="426" t="s">
        <v>141</v>
      </c>
      <c r="C145" s="427"/>
      <c r="D145" s="26">
        <v>2040.48</v>
      </c>
      <c r="E145" s="26">
        <v>2042.81</v>
      </c>
      <c r="F145" s="26">
        <v>2042</v>
      </c>
      <c r="G145" s="26">
        <v>2039.83</v>
      </c>
      <c r="H145" s="26">
        <v>2039.97</v>
      </c>
      <c r="I145" s="26">
        <v>2033.83</v>
      </c>
      <c r="J145" s="26">
        <v>2033.97</v>
      </c>
      <c r="K145" s="26">
        <v>2036.71</v>
      </c>
      <c r="L145" s="127">
        <v>2036.17</v>
      </c>
      <c r="M145" s="127">
        <v>2037.33</v>
      </c>
      <c r="N145" s="127">
        <v>2033.68</v>
      </c>
      <c r="O145" s="127">
        <v>2030.32</v>
      </c>
      <c r="P145" s="127">
        <v>2027.27</v>
      </c>
      <c r="Q145" s="127">
        <v>2025.07</v>
      </c>
      <c r="R145" s="127">
        <v>2029.05</v>
      </c>
      <c r="S145" s="127">
        <v>2026.1</v>
      </c>
      <c r="T145" s="127">
        <v>2031.16</v>
      </c>
      <c r="U145" s="127">
        <v>2026.96</v>
      </c>
      <c r="V145" s="127">
        <v>2024.37</v>
      </c>
      <c r="W145" s="127">
        <v>2021.3</v>
      </c>
      <c r="X145" s="127">
        <v>2022.8</v>
      </c>
      <c r="Y145" s="127">
        <v>2017.33</v>
      </c>
      <c r="Z145" s="127">
        <v>2009.11</v>
      </c>
      <c r="AA145" s="127">
        <v>2015.15</v>
      </c>
      <c r="AB145" s="127">
        <v>2016.27</v>
      </c>
      <c r="AC145" s="160">
        <v>2009.05</v>
      </c>
      <c r="AD145" s="127">
        <v>2006.52</v>
      </c>
      <c r="AE145" s="127">
        <v>2007.17</v>
      </c>
      <c r="AF145" s="26">
        <v>2004.93</v>
      </c>
      <c r="AG145" s="26">
        <v>2005.19</v>
      </c>
      <c r="AH145" s="26">
        <v>1997.24</v>
      </c>
      <c r="AI145" s="26">
        <v>2000.76</v>
      </c>
      <c r="AJ145" s="26">
        <v>2002.96</v>
      </c>
      <c r="AK145" s="26">
        <v>2001.38</v>
      </c>
      <c r="AL145" s="26">
        <v>1996.33</v>
      </c>
      <c r="AM145" s="26">
        <v>1998.36</v>
      </c>
      <c r="AN145" s="26">
        <v>2002.87</v>
      </c>
    </row>
    <row r="146" spans="1:40" ht="15" customHeight="1" outlineLevel="1" x14ac:dyDescent="0.25">
      <c r="A146" s="95"/>
      <c r="B146" s="62" t="s">
        <v>125</v>
      </c>
      <c r="C146" s="63" t="s">
        <v>123</v>
      </c>
      <c r="D146" s="66"/>
      <c r="E146" s="66">
        <f t="shared" ref="E146" si="304">(E145-D145)/D145</f>
        <v>1.1418881831725511E-3</v>
      </c>
      <c r="F146" s="66">
        <f>(F145-E145)/E145</f>
        <v>-3.9651264679531892E-4</v>
      </c>
      <c r="G146" s="66">
        <f t="shared" ref="G146" si="305">(G145-F145)/F145</f>
        <v>-1.0626836434868133E-3</v>
      </c>
      <c r="H146" s="66">
        <f>(H145-G145)/G145</f>
        <v>6.8633170411308808E-5</v>
      </c>
      <c r="I146" s="66">
        <f t="shared" ref="I146" si="306">(I145-H145)/H145</f>
        <v>-3.0098481840419712E-3</v>
      </c>
      <c r="J146" s="66">
        <f>(J145-I145)/I145</f>
        <v>6.8835645063795918E-5</v>
      </c>
      <c r="K146" s="66">
        <f t="shared" ref="K146" si="307">(K145-J145)/J145</f>
        <v>1.347119180715551E-3</v>
      </c>
      <c r="L146" s="66">
        <f>(L145-K145)/K145</f>
        <v>-2.6513347506516079E-4</v>
      </c>
      <c r="M146" s="66">
        <f t="shared" ref="M146" si="308">(M145-L145)/L145</f>
        <v>5.6969702922636837E-4</v>
      </c>
      <c r="N146" s="66">
        <f>(N145-M145)/M145</f>
        <v>-1.7915605228411026E-3</v>
      </c>
      <c r="O146" s="66">
        <f t="shared" ref="O146" si="309">(O145-N145)/N145</f>
        <v>-1.6521773337005465E-3</v>
      </c>
      <c r="P146" s="66">
        <f>(P145-O145)/O145</f>
        <v>-1.5022262500492311E-3</v>
      </c>
      <c r="Q146" s="66">
        <f>(Q145-P145)/P145</f>
        <v>-1.0852032536366866E-3</v>
      </c>
      <c r="R146" s="66">
        <f t="shared" ref="R146" si="310">(R145-Q145)/Q145</f>
        <v>1.9653641602512596E-3</v>
      </c>
      <c r="S146" s="66">
        <f>(S145-R145)/R145</f>
        <v>-1.4538823587393339E-3</v>
      </c>
      <c r="T146" s="66">
        <f t="shared" ref="T146" si="311">(T145-S145)/S145</f>
        <v>2.4974088149647957E-3</v>
      </c>
      <c r="U146" s="66">
        <f>(U145-T145)/T145</f>
        <v>-2.0677839264263008E-3</v>
      </c>
      <c r="V146" s="66">
        <f>(V145-U145)/U145</f>
        <v>-1.2777755851127528E-3</v>
      </c>
      <c r="W146" s="66">
        <f t="shared" ref="W146" si="312">(W145-V145)/V145</f>
        <v>-1.5165211893082473E-3</v>
      </c>
      <c r="X146" s="66">
        <f>(X145-W145)/W145</f>
        <v>7.4209667045960518E-4</v>
      </c>
      <c r="Y146" s="66">
        <f t="shared" ref="Y146" si="313">(Y145-X145)/X145</f>
        <v>-2.7041724342495685E-3</v>
      </c>
      <c r="Z146" s="66">
        <f>(Z145-Y145)/Y145</f>
        <v>-4.0746927870006534E-3</v>
      </c>
      <c r="AA146" s="66">
        <f>(AA145-Z145)/Z145</f>
        <v>3.0063062749178448E-3</v>
      </c>
      <c r="AB146" s="66">
        <f t="shared" ref="AB146" si="314">(AB145-AA145)/AA145</f>
        <v>5.5578989157129281E-4</v>
      </c>
      <c r="AC146" s="66">
        <f>(AC145-AB145)/AB145</f>
        <v>-3.5808696255957917E-3</v>
      </c>
      <c r="AD146" s="66">
        <f t="shared" ref="AD146" si="315">(AD145-AC145)/AC145</f>
        <v>-1.2593016599885382E-3</v>
      </c>
      <c r="AE146" s="66">
        <f>(AE145-AD145)/AD145</f>
        <v>3.2394394274669124E-4</v>
      </c>
      <c r="AF146" s="66">
        <f>(AF145-AE145)/AE145</f>
        <v>-1.115999143072091E-3</v>
      </c>
      <c r="AG146" s="66">
        <f>(AG145-AF145)/AF145</f>
        <v>1.2968033796690703E-4</v>
      </c>
      <c r="AH146" s="66">
        <f>(AH145-AG145)/AG145</f>
        <v>-3.9647115734668757E-3</v>
      </c>
      <c r="AI146" s="66">
        <f t="shared" ref="AI146" si="316">(AI145-AH145)/AH145</f>
        <v>1.7624321563757895E-3</v>
      </c>
      <c r="AJ146" s="66">
        <f>(AJ145-AI145)/AI145</f>
        <v>1.0995821587796864E-3</v>
      </c>
      <c r="AK146" s="66">
        <f t="shared" ref="AK146" si="317">(AK145-AJ145)/AJ145</f>
        <v>-7.8883252785873269E-4</v>
      </c>
      <c r="AL146" s="66">
        <f>(AL145-AK145)/AK145</f>
        <v>-2.5232589513236774E-3</v>
      </c>
      <c r="AM146" s="66">
        <f t="shared" ref="AM146" si="318">(AM145-AL145)/AL145</f>
        <v>1.0168659490164315E-3</v>
      </c>
      <c r="AN146" s="66">
        <f>(AN145-AM145)/AM145</f>
        <v>2.2568506175063507E-3</v>
      </c>
    </row>
    <row r="147" spans="1:40" ht="15" customHeight="1" outlineLevel="1" x14ac:dyDescent="0.25">
      <c r="A147" s="95"/>
      <c r="B147" s="67">
        <f>_xlfn.STDEV.S(D146:XFD146)</f>
        <v>1.8272138268736152E-3</v>
      </c>
      <c r="C147" s="63" t="s">
        <v>128</v>
      </c>
      <c r="D147" s="69"/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</row>
    <row r="148" spans="1:40" ht="15" customHeight="1" outlineLevel="1" x14ac:dyDescent="0.25">
      <c r="A148" s="95"/>
      <c r="B148" s="4"/>
      <c r="C148" s="64" t="s">
        <v>124</v>
      </c>
      <c r="D148" s="66"/>
      <c r="E148" s="21">
        <f>(E145+SUM($E147:E147)-$D145)/$D145</f>
        <v>1.1418881831725511E-3</v>
      </c>
      <c r="F148" s="21">
        <f>(F145+SUM($E147:F147)-$D145)/$D145</f>
        <v>7.4492276327137825E-4</v>
      </c>
      <c r="G148" s="21">
        <f>(G145+SUM($E147:G147)-$D145)/$D145</f>
        <v>-3.1855249745162459E-4</v>
      </c>
      <c r="H148" s="21">
        <f>(H145+SUM($E147:H147)-$D145)/$D145</f>
        <v>-2.4994119030815834E-4</v>
      </c>
      <c r="I148" s="21">
        <f>(I145+SUM($E147:I147)-$D145)/$D145</f>
        <v>-3.2590370893123633E-3</v>
      </c>
      <c r="J148" s="21">
        <f>(J145+SUM($E147:J147)-$D145)/$D145</f>
        <v>-3.1904257821688971E-3</v>
      </c>
      <c r="K148" s="21">
        <f>(K145+SUM($E147:K147)-$D145)/$D145</f>
        <v>-1.8476044852191551E-3</v>
      </c>
      <c r="L148" s="21">
        <f>(L145+SUM($E147:L147)-$D145)/$D145</f>
        <v>-2.112248098486604E-3</v>
      </c>
      <c r="M148" s="21">
        <f>(M145+SUM($E147:M147)-$D145)/$D145</f>
        <v>-1.5437544107269323E-3</v>
      </c>
      <c r="N148" s="21">
        <f>(N145+SUM($E147:N147)-$D145)/$D145</f>
        <v>-3.3325492041088147E-3</v>
      </c>
      <c r="O148" s="21">
        <f>(O145+SUM($E147:O147)-$D145)/$D145</f>
        <v>-4.9792205755508911E-3</v>
      </c>
      <c r="P148" s="21">
        <f>(P145+SUM($E147:P147)-$D145)/$D145</f>
        <v>-6.4739669097467444E-3</v>
      </c>
      <c r="Q148" s="21">
        <f>(Q145+SUM($D147:Q147)-$D145)/$D145</f>
        <v>-7.552144593429037E-3</v>
      </c>
      <c r="R148" s="21">
        <f>(R145+SUM($D147:R147)-$D145)/$D145</f>
        <v>-5.6016231474947387E-3</v>
      </c>
      <c r="S148" s="21">
        <f>(S145+SUM($D147:S147)-$D145)/$D145</f>
        <v>-7.047361405159624E-3</v>
      </c>
      <c r="T148" s="21">
        <f>(T145+SUM($D147:T147)-$D145)/$D145</f>
        <v>-4.5675527326903163E-3</v>
      </c>
      <c r="U148" s="21">
        <f>(U145+SUM($D147:U147)-$D145)/$D145</f>
        <v>-6.6258919469928557E-3</v>
      </c>
      <c r="V148" s="21">
        <f>(V145+SUM($D147:V147)-$D145)/$D145</f>
        <v>-7.8952011291461462E-3</v>
      </c>
      <c r="W148" s="21">
        <f>(W145+SUM($D147:W147)-$D145)/$D145</f>
        <v>-9.3997490786481928E-3</v>
      </c>
      <c r="X148" s="21">
        <f>(X145+SUM($D147:X147)-$D145)/$D145</f>
        <v>-8.6646279306830075E-3</v>
      </c>
      <c r="Y148" s="21">
        <f>(Y145+SUM($D147:Y147)-$D145)/$D145</f>
        <v>-1.1345369716929394E-2</v>
      </c>
      <c r="Z148" s="21">
        <f>(Z145+SUM($D147:Z147)-$D145)/$D145</f>
        <v>-1.5373833607778619E-2</v>
      </c>
      <c r="AA148" s="21">
        <f>(AA145+SUM($D147:AA147)-$D145)/$D145</f>
        <v>-1.2413745785305382E-2</v>
      </c>
      <c r="AB148" s="21">
        <f>(AB145+SUM($D147:AB147)-$D145)/$D145</f>
        <v>-1.1864855328158098E-2</v>
      </c>
      <c r="AC148" s="21">
        <f>(AC145+SUM($D147:AC147)-$D145)/$D145</f>
        <v>-1.5403238453697201E-2</v>
      </c>
      <c r="AD148" s="21">
        <f>(AD145+SUM($D147:AD147)-$D145)/$D145</f>
        <v>-1.6643142789931797E-2</v>
      </c>
      <c r="AE148" s="21">
        <f>(AE145+SUM($D147:AE147)-$D145)/$D145</f>
        <v>-1.6324590292480175E-2</v>
      </c>
      <c r="AF148" s="21">
        <f>(AF145+SUM($D147:AF147)-$D145)/$D145</f>
        <v>-1.7422371206774853E-2</v>
      </c>
      <c r="AG148" s="21">
        <f>(AG145+SUM($D147:AG147)-$D145)/$D145</f>
        <v>-1.7294950207794226E-2</v>
      </c>
      <c r="AH148" s="21">
        <f>(AH145+SUM($D147:AH147)-$D145)/$D145</f>
        <v>-2.1191092292009727E-2</v>
      </c>
      <c r="AI148" s="21">
        <f>(AI145+SUM($D147:AI147)-$D145)/$D145</f>
        <v>-1.9466007998118103E-2</v>
      </c>
      <c r="AJ148" s="21">
        <f>(AJ145+SUM($D147:AJ147)-$D145)/$D145</f>
        <v>-1.8387830314435812E-2</v>
      </c>
      <c r="AK148" s="21">
        <f>(AK145+SUM($E147:AK147)-$D145)/$D145</f>
        <v>-1.9162157923625769E-2</v>
      </c>
      <c r="AL148" s="21">
        <f>(AL145+SUM($E147:AL147)-$D145)/$D145</f>
        <v>-2.1637065788441979E-2</v>
      </c>
      <c r="AM148" s="21">
        <f>(AM145+SUM($E147:AM147)-$D145)/$D145</f>
        <v>-2.0642201834862442E-2</v>
      </c>
      <c r="AN148" s="21">
        <f>(AN145+SUM($E147:AN147)-$D145)/$D145</f>
        <v>-1.8431937583313792E-2</v>
      </c>
    </row>
    <row r="149" spans="1:40" ht="15" customHeight="1" outlineLevel="1" x14ac:dyDescent="0.25">
      <c r="A149" s="95"/>
      <c r="B149" s="4"/>
      <c r="C149" s="64" t="s">
        <v>139</v>
      </c>
      <c r="L149" s="66">
        <f>(L145+SUM(H147:L147)-G145)/G145</f>
        <v>-1.7942671693228626E-3</v>
      </c>
      <c r="P149" s="66">
        <f>(P145+SUM(M147:P147)-L145)/L145</f>
        <v>-4.3709513449270397E-3</v>
      </c>
      <c r="U149" s="66">
        <f>(U145+SUM(Q147:U147)-P145)/P145</f>
        <v>-1.5291500392150301E-4</v>
      </c>
      <c r="Z149" s="66">
        <f>(Z145+SUM(V147:Z147)-U145)/U145</f>
        <v>-8.8062911946955712E-3</v>
      </c>
      <c r="AE149" s="66">
        <f>(AE145+SUM(AA147:AE147)-Z145)/Z145</f>
        <v>-9.6560168432780055E-4</v>
      </c>
      <c r="AJ149" s="66">
        <f>(AJ145+SUM(AF147:AJ147)-AE145)/AE145</f>
        <v>-2.097480532291752E-3</v>
      </c>
      <c r="AN149" s="66">
        <f>(AN145+SUM(AK147:AN147)-AJ145)/AJ145</f>
        <v>-4.4933498422407593E-5</v>
      </c>
    </row>
    <row r="150" spans="1:40" ht="15.75" customHeight="1" outlineLevel="1" thickBot="1" x14ac:dyDescent="0.3">
      <c r="A150" s="96"/>
      <c r="B150" s="106"/>
      <c r="C150" s="10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274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274"/>
      <c r="AM150" s="100"/>
      <c r="AN150" s="100"/>
    </row>
    <row r="151" spans="1:40" x14ac:dyDescent="0.25">
      <c r="N151" s="197"/>
      <c r="AL151" s="197"/>
    </row>
    <row r="152" spans="1:40" x14ac:dyDescent="0.25">
      <c r="N152" s="197"/>
      <c r="AL152" s="197"/>
    </row>
    <row r="153" spans="1:40" x14ac:dyDescent="0.25">
      <c r="N153" s="197"/>
      <c r="AL153" s="197"/>
    </row>
    <row r="154" spans="1:40" x14ac:dyDescent="0.25">
      <c r="N154" s="197"/>
      <c r="AL154" s="197"/>
    </row>
    <row r="155" spans="1:40" x14ac:dyDescent="0.25">
      <c r="N155" s="197"/>
      <c r="AL155" s="197"/>
    </row>
    <row r="156" spans="1:40" x14ac:dyDescent="0.25">
      <c r="N156" s="197"/>
      <c r="AL156" s="197"/>
    </row>
    <row r="159" spans="1:40" x14ac:dyDescent="0.25">
      <c r="B159" s="251" t="s">
        <v>244</v>
      </c>
    </row>
    <row r="160" spans="1:40" ht="15" hidden="1" customHeight="1" outlineLevel="1" x14ac:dyDescent="0.25">
      <c r="A160" s="87"/>
      <c r="B160" s="101"/>
      <c r="C160" s="105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</row>
    <row r="161" spans="1:40" ht="15" hidden="1" customHeight="1" outlineLevel="1" x14ac:dyDescent="0.25">
      <c r="A161" s="129"/>
      <c r="B161" s="426" t="s">
        <v>5</v>
      </c>
      <c r="C161" s="427"/>
      <c r="D161" s="68">
        <v>108.4748</v>
      </c>
      <c r="E161" s="68">
        <v>109.151543</v>
      </c>
      <c r="F161" s="68">
        <v>109.99500999999999</v>
      </c>
      <c r="G161" s="68">
        <v>109.93615699999999</v>
      </c>
      <c r="H161" s="68">
        <v>109.808655</v>
      </c>
      <c r="I161" s="68">
        <v>109.63211099999999</v>
      </c>
      <c r="J161" s="68">
        <v>109.740005</v>
      </c>
      <c r="K161" s="68">
        <v>109.95578</v>
      </c>
      <c r="L161" s="68">
        <v>110.004829</v>
      </c>
      <c r="M161" s="68">
        <v>110.455986</v>
      </c>
      <c r="N161" s="68">
        <v>109.68116000000001</v>
      </c>
      <c r="O161" s="68">
        <v>109.416344</v>
      </c>
      <c r="P161" s="68">
        <v>109.55365</v>
      </c>
      <c r="Q161" s="68">
        <v>110.07347900000001</v>
      </c>
      <c r="R161" s="68">
        <v>109.710579</v>
      </c>
      <c r="S161" s="68">
        <v>109.583084</v>
      </c>
      <c r="T161" s="68">
        <v>109.494804</v>
      </c>
      <c r="U161" s="68">
        <v>109.818466</v>
      </c>
      <c r="V161" s="68">
        <v>109.573273</v>
      </c>
      <c r="W161" s="68">
        <v>109.97539500000001</v>
      </c>
      <c r="X161" s="68">
        <v>109.997269</v>
      </c>
      <c r="Y161" s="68">
        <v>110.32221199999999</v>
      </c>
      <c r="Z161" s="68">
        <v>110.96225</v>
      </c>
      <c r="AA161" s="68">
        <v>110.96225</v>
      </c>
      <c r="AB161" s="68">
        <v>110.824387</v>
      </c>
      <c r="AC161" s="68">
        <v>111.25765199999999</v>
      </c>
      <c r="AD161" s="68">
        <v>111.10994700000001</v>
      </c>
      <c r="AE161" s="68">
        <v>111.277351</v>
      </c>
      <c r="AF161" s="68">
        <v>110.96225</v>
      </c>
      <c r="AG161" s="68">
        <v>110.824387</v>
      </c>
      <c r="AH161" s="68">
        <v>111.25765199999999</v>
      </c>
      <c r="AI161" s="68">
        <v>111.10994700000001</v>
      </c>
      <c r="AJ161" s="68">
        <v>111.277351</v>
      </c>
      <c r="AK161" s="68">
        <v>110.455986</v>
      </c>
      <c r="AL161" s="68">
        <v>109.68116000000001</v>
      </c>
      <c r="AM161" s="68">
        <v>109.416344</v>
      </c>
      <c r="AN161" s="68">
        <v>109.55365</v>
      </c>
    </row>
    <row r="162" spans="1:40" ht="15" hidden="1" customHeight="1" outlineLevel="1" x14ac:dyDescent="0.25">
      <c r="A162" s="87"/>
      <c r="B162" s="62" t="s">
        <v>125</v>
      </c>
      <c r="C162" s="63" t="s">
        <v>123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5" hidden="1" customHeight="1" outlineLevel="1" x14ac:dyDescent="0.25">
      <c r="A163" s="87"/>
      <c r="B163" s="67" t="e">
        <f>_xlfn.STDEV.S(D162:XFD162)</f>
        <v>#DIV/0!</v>
      </c>
      <c r="C163" s="63" t="s">
        <v>128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 hidden="1" customHeight="1" outlineLevel="1" x14ac:dyDescent="0.25">
      <c r="A164" s="87"/>
      <c r="B164" s="62" t="s">
        <v>243</v>
      </c>
      <c r="C164" s="64" t="s">
        <v>124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5" hidden="1" customHeight="1" outlineLevel="1" x14ac:dyDescent="0.25">
      <c r="A165" s="87"/>
      <c r="B165" s="4"/>
      <c r="C165" s="64" t="s">
        <v>139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5" hidden="1" customHeight="1" outlineLevel="1" x14ac:dyDescent="0.25">
      <c r="A166" s="87"/>
      <c r="B166" s="101"/>
      <c r="C166" s="105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</row>
    <row r="167" spans="1:40" ht="15" hidden="1" customHeight="1" outlineLevel="1" x14ac:dyDescent="0.25">
      <c r="A167" s="129"/>
      <c r="B167" s="426" t="s">
        <v>6</v>
      </c>
      <c r="C167" s="427"/>
      <c r="D167" s="68">
        <v>85.058914000000001</v>
      </c>
      <c r="E167" s="68">
        <v>85.518897999999993</v>
      </c>
      <c r="F167" s="68">
        <v>85.391670000000005</v>
      </c>
      <c r="G167" s="68">
        <v>85.372093000000007</v>
      </c>
      <c r="H167" s="68">
        <v>85.352524000000003</v>
      </c>
      <c r="I167" s="68">
        <v>85.362312000000003</v>
      </c>
      <c r="J167" s="68">
        <v>85.411240000000006</v>
      </c>
      <c r="K167" s="68">
        <v>85.430817000000005</v>
      </c>
      <c r="L167" s="68">
        <v>85.460189999999997</v>
      </c>
      <c r="M167" s="68">
        <v>85.372093000000007</v>
      </c>
      <c r="N167" s="68">
        <v>85.450385999999995</v>
      </c>
      <c r="O167" s="68">
        <v>85.176353000000006</v>
      </c>
      <c r="P167" s="68">
        <v>85.342727999999994</v>
      </c>
      <c r="Q167" s="68">
        <v>85.342727999999994</v>
      </c>
      <c r="R167" s="68">
        <v>85.401459000000003</v>
      </c>
      <c r="S167" s="68">
        <v>85.704857000000004</v>
      </c>
      <c r="T167" s="68">
        <v>85.665702999999993</v>
      </c>
      <c r="U167" s="68">
        <v>85.744003000000006</v>
      </c>
      <c r="V167" s="68">
        <v>85.567832999999993</v>
      </c>
      <c r="W167" s="68">
        <v>85.479759000000001</v>
      </c>
      <c r="X167" s="68">
        <v>85.796470999999997</v>
      </c>
      <c r="Y167" s="68">
        <v>85.845626999999993</v>
      </c>
      <c r="Z167" s="68">
        <v>85.993072999999995</v>
      </c>
      <c r="AA167" s="68">
        <v>85.934082000000004</v>
      </c>
      <c r="AB167" s="68">
        <v>85.806304999999995</v>
      </c>
      <c r="AC167" s="68">
        <v>85.865279999999998</v>
      </c>
      <c r="AD167" s="68">
        <v>85.983245999999994</v>
      </c>
      <c r="AE167" s="68">
        <v>86.042220999999998</v>
      </c>
      <c r="AF167" s="68">
        <v>85.934082000000004</v>
      </c>
      <c r="AG167" s="68">
        <v>85.806304999999995</v>
      </c>
      <c r="AH167" s="68">
        <v>85.865279999999998</v>
      </c>
      <c r="AI167" s="68">
        <v>85.983245999999994</v>
      </c>
      <c r="AJ167" s="68">
        <v>86.042220999999998</v>
      </c>
      <c r="AK167" s="68">
        <v>85.372093000000007</v>
      </c>
      <c r="AL167" s="68">
        <v>85.450385999999995</v>
      </c>
      <c r="AM167" s="68">
        <v>85.176353000000006</v>
      </c>
      <c r="AN167" s="68">
        <v>85.342727999999994</v>
      </c>
    </row>
    <row r="168" spans="1:40" ht="15" hidden="1" customHeight="1" outlineLevel="1" x14ac:dyDescent="0.25">
      <c r="A168" s="87"/>
      <c r="B168" s="62" t="s">
        <v>125</v>
      </c>
      <c r="C168" s="63" t="s">
        <v>123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5" hidden="1" customHeight="1" outlineLevel="1" x14ac:dyDescent="0.25">
      <c r="A169" s="87"/>
      <c r="B169" s="67" t="e">
        <f>_xlfn.STDEV.S(D168:XFD168)</f>
        <v>#DIV/0!</v>
      </c>
      <c r="C169" s="63" t="s">
        <v>128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 hidden="1" customHeight="1" outlineLevel="1" x14ac:dyDescent="0.25">
      <c r="A170" s="87"/>
      <c r="B170" s="62" t="s">
        <v>243</v>
      </c>
      <c r="C170" s="64" t="s">
        <v>124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5" hidden="1" customHeight="1" outlineLevel="1" x14ac:dyDescent="0.25">
      <c r="A171" s="87"/>
      <c r="B171" s="4"/>
      <c r="C171" s="64" t="s">
        <v>139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collapsed="1" x14ac:dyDescent="0.25"/>
  </sheetData>
  <mergeCells count="29">
    <mergeCell ref="B133:C133"/>
    <mergeCell ref="B31:C31"/>
    <mergeCell ref="B167:C167"/>
    <mergeCell ref="B161:C161"/>
    <mergeCell ref="B19:C19"/>
    <mergeCell ref="B127:C127"/>
    <mergeCell ref="B139:C139"/>
    <mergeCell ref="B145:C145"/>
    <mergeCell ref="B118:C118"/>
    <mergeCell ref="B88:C88"/>
    <mergeCell ref="B112:C112"/>
    <mergeCell ref="B125:C125"/>
    <mergeCell ref="B94:C94"/>
    <mergeCell ref="B106:C106"/>
    <mergeCell ref="B100:C100"/>
    <mergeCell ref="A1:C4"/>
    <mergeCell ref="B43:C43"/>
    <mergeCell ref="B82:C82"/>
    <mergeCell ref="B7:C7"/>
    <mergeCell ref="B5:C5"/>
    <mergeCell ref="B80:C80"/>
    <mergeCell ref="B55:C55"/>
    <mergeCell ref="B49:C49"/>
    <mergeCell ref="B61:C61"/>
    <mergeCell ref="B73:C73"/>
    <mergeCell ref="B67:C67"/>
    <mergeCell ref="B37:C37"/>
    <mergeCell ref="B13:C13"/>
    <mergeCell ref="B25:C25"/>
  </mergeCells>
  <pageMargins left="0.7" right="0.7" top="0.75" bottom="0.75" header="0.3" footer="0.3"/>
  <pageSetup orientation="portrait" horizontalDpi="1200" verticalDpi="1200" r:id="rId1"/>
  <ignoredErrors>
    <ignoredError sqref="A1:XFD1048576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9814"/>
  <sheetViews>
    <sheetView workbookViewId="0"/>
  </sheetViews>
  <sheetFormatPr defaultRowHeight="15" x14ac:dyDescent="0.25"/>
  <cols>
    <col min="1" max="1" width="11" style="196" bestFit="1" customWidth="1"/>
    <col min="2" max="2" width="9.140625" style="196" customWidth="1"/>
    <col min="3" max="3" width="10.7109375" style="160" hidden="1" customWidth="1"/>
    <col min="4" max="4" width="10.7109375" style="160" customWidth="1"/>
    <col min="5" max="5" width="10.7109375" style="160" hidden="1" customWidth="1"/>
    <col min="6" max="6" width="10.7109375" style="160" customWidth="1"/>
    <col min="7" max="7" width="10.7109375" style="160" hidden="1" customWidth="1"/>
    <col min="8" max="8" width="14.140625" style="160" bestFit="1" customWidth="1"/>
    <col min="9" max="9" width="10.7109375" style="160" hidden="1" customWidth="1"/>
    <col min="10" max="10" width="13.5703125" style="160" bestFit="1" customWidth="1"/>
    <col min="11" max="11" width="10.7109375" style="160" hidden="1" customWidth="1"/>
    <col min="12" max="12" width="14" style="160" bestFit="1" customWidth="1"/>
    <col min="13" max="13" width="9.7109375" style="160" hidden="1" customWidth="1"/>
    <col min="14" max="14" width="15.5703125" style="160" bestFit="1" customWidth="1"/>
    <col min="15" max="15" width="10.7109375" style="160" hidden="1" customWidth="1"/>
    <col min="16" max="16" width="12.42578125" style="160" bestFit="1" customWidth="1"/>
    <col min="17" max="17" width="10.7109375" style="160" hidden="1" customWidth="1"/>
    <col min="18" max="18" width="13.42578125" style="160" bestFit="1" customWidth="1"/>
    <col min="19" max="19" width="9.140625" style="160" hidden="1" customWidth="1"/>
    <col min="20" max="20" width="13.140625" style="160" bestFit="1" customWidth="1"/>
    <col min="21" max="21" width="10.7109375" style="160" hidden="1" customWidth="1"/>
    <col min="22" max="22" width="14.42578125" style="160" bestFit="1" customWidth="1"/>
    <col min="23" max="23" width="10.7109375" style="160" hidden="1" customWidth="1"/>
    <col min="24" max="24" width="13.28515625" style="160" bestFit="1" customWidth="1"/>
    <col min="25" max="25" width="6.5703125" style="143" bestFit="1" customWidth="1"/>
    <col min="26" max="26" width="10.7109375" style="194" hidden="1" customWidth="1"/>
    <col min="27" max="27" width="13.5703125" style="160" bestFit="1" customWidth="1"/>
    <col min="28" max="28" width="10.7109375" style="170" hidden="1" customWidth="1"/>
    <col min="29" max="29" width="13.28515625" style="68" bestFit="1" customWidth="1"/>
    <col min="30" max="30" width="10.7109375" style="127" hidden="1" customWidth="1"/>
    <col min="31" max="31" width="13.7109375" style="68" bestFit="1" customWidth="1"/>
    <col min="32" max="32" width="10.7109375" style="127" hidden="1" customWidth="1"/>
    <col min="33" max="33" width="14.7109375" style="68" bestFit="1" customWidth="1"/>
    <col min="34" max="34" width="10.7109375" style="127" hidden="1" customWidth="1"/>
    <col min="35" max="35" width="14" style="68" bestFit="1" customWidth="1"/>
    <col min="36" max="36" width="10.7109375" style="127" hidden="1" customWidth="1"/>
    <col min="37" max="37" width="12.140625" style="127" bestFit="1" customWidth="1"/>
    <col min="38" max="38" width="6.5703125" bestFit="1" customWidth="1"/>
    <col min="39" max="39" width="10.7109375" hidden="1" customWidth="1"/>
    <col min="40" max="40" width="15.140625" style="127" bestFit="1" customWidth="1"/>
    <col min="41" max="41" width="10.7109375" style="127" hidden="1" customWidth="1"/>
    <col min="42" max="42" width="14.28515625" style="127" bestFit="1" customWidth="1"/>
    <col min="43" max="43" width="10.7109375" style="127" hidden="1" customWidth="1"/>
    <col min="44" max="44" width="15.5703125" style="127" bestFit="1" customWidth="1"/>
    <col min="45" max="45" width="35.140625" bestFit="1" customWidth="1"/>
    <col min="46" max="165" width="6.5703125" bestFit="1" customWidth="1"/>
  </cols>
  <sheetData>
    <row r="1" spans="1:150" ht="15.75" thickBot="1" x14ac:dyDescent="0.3">
      <c r="B1"/>
      <c r="C1"/>
      <c r="D1"/>
      <c r="E1"/>
      <c r="F1"/>
      <c r="G1"/>
      <c r="H1"/>
      <c r="I1"/>
      <c r="J1" s="61"/>
      <c r="K1"/>
      <c r="L1" s="61"/>
      <c r="M1"/>
      <c r="N1" s="61"/>
      <c r="O1"/>
      <c r="P1" s="61"/>
      <c r="Q1"/>
      <c r="R1" s="61"/>
      <c r="S1"/>
      <c r="T1" s="61"/>
      <c r="U1"/>
      <c r="V1" s="61"/>
      <c r="W1"/>
      <c r="X1" s="61"/>
      <c r="Y1" s="16"/>
      <c r="Z1"/>
      <c r="AA1" s="61"/>
      <c r="AB1"/>
      <c r="AC1" s="61"/>
      <c r="AD1"/>
      <c r="AE1" s="61"/>
      <c r="AF1"/>
      <c r="AG1" s="61"/>
      <c r="AH1"/>
      <c r="AI1" s="61"/>
      <c r="AJ1"/>
      <c r="AK1"/>
      <c r="AN1"/>
      <c r="AO1"/>
      <c r="AP1"/>
      <c r="AQ1"/>
      <c r="AR1"/>
    </row>
    <row r="2" spans="1:150" ht="15.75" thickBot="1" x14ac:dyDescent="0.3">
      <c r="B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  <c r="Y2" s="5"/>
      <c r="Z2" s="430" t="s">
        <v>1</v>
      </c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5"/>
      <c r="AM2" s="431" t="s">
        <v>130</v>
      </c>
      <c r="AN2" s="428"/>
      <c r="AO2" s="428"/>
      <c r="AP2" s="428"/>
      <c r="AQ2" s="428"/>
      <c r="AR2" s="429"/>
    </row>
    <row r="3" spans="1:150" ht="15.75" thickBot="1" x14ac:dyDescent="0.3">
      <c r="A3" s="221" t="s">
        <v>229</v>
      </c>
      <c r="B3"/>
      <c r="C3" s="224" t="s">
        <v>205</v>
      </c>
      <c r="D3" s="225" t="s">
        <v>237</v>
      </c>
      <c r="E3" s="224" t="s">
        <v>205</v>
      </c>
      <c r="F3" s="225" t="s">
        <v>238</v>
      </c>
      <c r="G3" s="224" t="s">
        <v>205</v>
      </c>
      <c r="H3" s="225" t="s">
        <v>206</v>
      </c>
      <c r="I3" s="224" t="s">
        <v>205</v>
      </c>
      <c r="J3" s="225" t="s">
        <v>207</v>
      </c>
      <c r="K3" s="224" t="s">
        <v>205</v>
      </c>
      <c r="L3" s="225" t="s">
        <v>208</v>
      </c>
      <c r="M3" s="224" t="s">
        <v>205</v>
      </c>
      <c r="N3" s="225" t="s">
        <v>209</v>
      </c>
      <c r="O3" s="227" t="s">
        <v>205</v>
      </c>
      <c r="P3" s="226" t="s">
        <v>210</v>
      </c>
      <c r="Q3" s="227" t="s">
        <v>205</v>
      </c>
      <c r="R3" s="226" t="s">
        <v>211</v>
      </c>
      <c r="S3" s="227" t="s">
        <v>205</v>
      </c>
      <c r="T3" s="226" t="s">
        <v>212</v>
      </c>
      <c r="U3" s="227" t="s">
        <v>205</v>
      </c>
      <c r="V3" s="226" t="s">
        <v>213</v>
      </c>
      <c r="W3" s="227" t="s">
        <v>205</v>
      </c>
      <c r="X3" s="226" t="s">
        <v>214</v>
      </c>
      <c r="Y3" s="189"/>
      <c r="Z3" s="227" t="s">
        <v>205</v>
      </c>
      <c r="AA3" s="225" t="s">
        <v>250</v>
      </c>
      <c r="AB3" s="227" t="s">
        <v>205</v>
      </c>
      <c r="AC3" s="226" t="s">
        <v>251</v>
      </c>
      <c r="AD3" s="227" t="s">
        <v>205</v>
      </c>
      <c r="AE3" s="226" t="s">
        <v>215</v>
      </c>
      <c r="AF3" s="227" t="s">
        <v>205</v>
      </c>
      <c r="AG3" s="226" t="s">
        <v>216</v>
      </c>
      <c r="AH3" s="227" t="s">
        <v>205</v>
      </c>
      <c r="AI3" s="226" t="s">
        <v>217</v>
      </c>
      <c r="AJ3" s="227" t="s">
        <v>205</v>
      </c>
      <c r="AK3" s="226" t="s">
        <v>218</v>
      </c>
      <c r="AM3" s="227" t="s">
        <v>205</v>
      </c>
      <c r="AN3" s="225" t="s">
        <v>219</v>
      </c>
      <c r="AO3" s="227" t="s">
        <v>205</v>
      </c>
      <c r="AP3" s="226" t="s">
        <v>220</v>
      </c>
      <c r="AQ3" s="227" t="s">
        <v>205</v>
      </c>
      <c r="AR3" s="225" t="s">
        <v>221</v>
      </c>
      <c r="AS3" s="190" t="s">
        <v>222</v>
      </c>
    </row>
    <row r="4" spans="1:150" x14ac:dyDescent="0.25">
      <c r="A4" s="222">
        <v>43151</v>
      </c>
      <c r="B4"/>
      <c r="C4" s="192"/>
      <c r="D4" s="191"/>
      <c r="E4" s="192"/>
      <c r="F4" s="191"/>
      <c r="G4" s="192"/>
      <c r="H4" s="191"/>
      <c r="I4" s="192"/>
      <c r="J4" s="191"/>
      <c r="K4" s="192"/>
      <c r="L4" s="191"/>
      <c r="M4" s="192"/>
      <c r="N4" s="191"/>
      <c r="O4" s="192"/>
      <c r="P4" s="191"/>
      <c r="Q4" s="192"/>
      <c r="R4" s="191"/>
      <c r="S4" s="192"/>
      <c r="T4" s="191"/>
      <c r="U4" s="192"/>
      <c r="V4" s="191"/>
      <c r="W4" s="192"/>
      <c r="X4" s="191"/>
      <c r="Y4" s="191"/>
      <c r="Z4" s="192"/>
      <c r="AA4" s="191"/>
      <c r="AB4" s="192"/>
      <c r="AC4" s="191"/>
      <c r="AD4" s="192"/>
      <c r="AE4" s="191"/>
      <c r="AF4" s="192"/>
      <c r="AG4" s="191"/>
      <c r="AH4" s="192"/>
      <c r="AI4" s="191"/>
      <c r="AJ4" s="192"/>
      <c r="AK4" s="191"/>
      <c r="AM4" s="192"/>
      <c r="AN4" s="191"/>
      <c r="AO4" s="192"/>
      <c r="AP4" s="191"/>
      <c r="AQ4" s="192"/>
      <c r="AR4" s="191"/>
    </row>
    <row r="5" spans="1:150" s="127" customFormat="1" ht="15.75" thickBot="1" x14ac:dyDescent="0.3">
      <c r="A5" s="223">
        <v>43154</v>
      </c>
      <c r="B5"/>
      <c r="C5" s="273" t="e">
        <f ca="1">_xll.BDH(D3,"PX_LAST",$A$4,$A$5,"cols=2;rows=4")</f>
        <v>#NAME?</v>
      </c>
      <c r="D5" s="26">
        <v>67.349999999999994</v>
      </c>
      <c r="E5" s="273" t="e">
        <f ca="1">_xll.BDH(F3,"PX_LAST",$A$4,$A$5,"cols=2;rows=4")</f>
        <v>#NAME?</v>
      </c>
      <c r="F5" s="26">
        <v>56.66</v>
      </c>
      <c r="G5" s="273" t="e">
        <f ca="1">_xll.BDH(H3,"PX_LAST",$A$4,$A$5,"cols=2;rows=4")</f>
        <v>#NAME?</v>
      </c>
      <c r="H5" s="26">
        <v>97.77</v>
      </c>
      <c r="I5" s="273" t="e">
        <f ca="1">_xll.BDH(J3,"PX_LAST",$A$4,$A$5,"cols=2;rows=4")</f>
        <v>#NAME?</v>
      </c>
      <c r="J5" s="26">
        <v>217.33</v>
      </c>
      <c r="K5" s="273" t="e">
        <f ca="1">_xll.BDH(L3,"PX_LAST",$A$4,$A$5,"cols=2;rows=4")</f>
        <v>#NAME?</v>
      </c>
      <c r="L5" s="26">
        <v>77.06</v>
      </c>
      <c r="M5" s="273" t="e">
        <f ca="1">_xll.BDH(N3,"PX_LAST",$A$4,$A$5,"cols=2;rows=4")</f>
        <v>#NAME?</v>
      </c>
      <c r="N5" s="26">
        <v>119.68</v>
      </c>
      <c r="O5" s="273" t="e">
        <f ca="1">_xll.BDH(P3,"PX_LAST",$A$4,$A$5,"cols=2;rows=4")</f>
        <v>#NAME?</v>
      </c>
      <c r="P5" s="26">
        <v>201.08</v>
      </c>
      <c r="Q5" s="273" t="e">
        <f ca="1">_xll.BDH(R3,"PX_LAST",$A$4,$A$5,"cols=2;rows=4")</f>
        <v>#NAME?</v>
      </c>
      <c r="R5" s="26">
        <v>160.44999999999999</v>
      </c>
      <c r="S5" s="273" t="e">
        <f ca="1">_xll.BDH(T3,"PX_LAST",$A$4,$A$5,"cols=2;rows=4")</f>
        <v>#NAME?</v>
      </c>
      <c r="T5" s="26">
        <v>240.98</v>
      </c>
      <c r="U5" s="273" t="e">
        <f ca="1">_xll.BDH(V3,"PX_LAST",$A$4,$A$5,"cols=2;rows=4")</f>
        <v>#NAME?</v>
      </c>
      <c r="V5" s="26">
        <v>92.72</v>
      </c>
      <c r="W5" s="273" t="e">
        <f ca="1">_xll.BDH(X3,"PX_LAST",$A$4,$A$5,"cols=2;rows=4")</f>
        <v>#NAME?</v>
      </c>
      <c r="X5" s="26">
        <v>67.489999999999995</v>
      </c>
      <c r="Y5" s="26"/>
      <c r="Z5" s="233" t="e">
        <f ca="1">_xll.BDH(AA3,"PX_LAST",$A$4,$A$5,"cols=2;rows=4")</f>
        <v>#NAME?</v>
      </c>
      <c r="AA5" s="26">
        <v>112.11</v>
      </c>
      <c r="AB5" s="233" t="e">
        <f ca="1">_xll.BDH(AC3,"PX_LAST",$A$4,$A$5,"cols=2;rows=4")</f>
        <v>#NAME?</v>
      </c>
      <c r="AC5" s="26">
        <v>86.15</v>
      </c>
      <c r="AD5" s="233" t="e">
        <f ca="1">_xll.BDH(AE3,"PX_LAST",$A$4,$A$5,"cols=2;rows=4")</f>
        <v>#NAME?</v>
      </c>
      <c r="AE5" s="26">
        <v>84.85</v>
      </c>
      <c r="AF5" s="233" t="e">
        <f ca="1">_xll.BDH(AG3,"PX_LAST",$A$4,$A$5,"cols=2;rows=4")</f>
        <v>#NAME?</v>
      </c>
      <c r="AG5" s="26">
        <v>50.3399</v>
      </c>
      <c r="AH5" s="233" t="e">
        <f ca="1">_xll.BDH(AI3,"PX_LAST",$A$4,$A$5,"cols=2;rows=4")</f>
        <v>#NAME?</v>
      </c>
      <c r="AI5" s="26">
        <v>24.2</v>
      </c>
      <c r="AJ5" s="233" t="e">
        <f ca="1">_xll.BDH(AK3,"PX_LAST",$A$4,$A$5,"cols=2;rows=4")</f>
        <v>#NAME?</v>
      </c>
      <c r="AK5" s="26">
        <v>101.9</v>
      </c>
      <c r="AM5" s="233" t="e">
        <f ca="1">_xll.BDH(AN3,"PX_LAST",$A$4,$A$5,"cols=2;rows=4")</f>
        <v>#NAME?</v>
      </c>
      <c r="AN5" s="26">
        <v>8289.9959999999992</v>
      </c>
      <c r="AO5" s="233" t="e">
        <f ca="1">_xll.BDH(AP3,"PX_LAST",$A$4,$A$5,"cols=2;rows=4")</f>
        <v>#NAME?</v>
      </c>
      <c r="AP5" s="26">
        <v>6002.8879999999999</v>
      </c>
      <c r="AQ5" s="233" t="e">
        <f ca="1">_xll.BDH(AR3,"PX_LAST",$A$4,$A$5,"cols=2;rows=4")</f>
        <v>#NAME?</v>
      </c>
      <c r="AR5" s="26">
        <v>2001.38</v>
      </c>
      <c r="AS5" s="26"/>
      <c r="AT5" s="26"/>
      <c r="AU5" s="26"/>
      <c r="AV5" s="26"/>
      <c r="AW5" s="26"/>
      <c r="AX5" s="26"/>
      <c r="AY5" s="26"/>
      <c r="AZ5" s="26"/>
      <c r="BC5" s="26"/>
      <c r="ET5" s="26"/>
    </row>
    <row r="6" spans="1:150" s="127" customFormat="1" x14ac:dyDescent="0.25">
      <c r="A6"/>
      <c r="B6"/>
      <c r="C6" s="26">
        <v>43152</v>
      </c>
      <c r="D6" s="26">
        <v>66.53</v>
      </c>
      <c r="E6" s="26">
        <v>43152</v>
      </c>
      <c r="F6" s="26">
        <v>56.13</v>
      </c>
      <c r="G6" s="26">
        <v>43152</v>
      </c>
      <c r="H6" s="26">
        <v>99.07</v>
      </c>
      <c r="I6" s="26">
        <v>43152</v>
      </c>
      <c r="J6" s="26">
        <v>213.79</v>
      </c>
      <c r="K6" s="26">
        <v>43152</v>
      </c>
      <c r="L6" s="26">
        <v>76.510000000000005</v>
      </c>
      <c r="M6" s="26">
        <v>43152</v>
      </c>
      <c r="N6" s="26">
        <v>117.16</v>
      </c>
      <c r="O6" s="26">
        <v>43152</v>
      </c>
      <c r="P6" s="26">
        <v>201.11</v>
      </c>
      <c r="Q6" s="26">
        <v>43152</v>
      </c>
      <c r="R6" s="26">
        <v>159.68</v>
      </c>
      <c r="S6" s="26">
        <v>43152</v>
      </c>
      <c r="T6" s="26">
        <v>243.3</v>
      </c>
      <c r="U6" s="26">
        <v>43152</v>
      </c>
      <c r="V6" s="26">
        <v>91.49</v>
      </c>
      <c r="W6" s="26">
        <v>43152</v>
      </c>
      <c r="X6" s="26">
        <v>67.05</v>
      </c>
      <c r="Y6" s="26"/>
      <c r="Z6" s="191">
        <v>43152</v>
      </c>
      <c r="AA6" s="26">
        <v>111.72</v>
      </c>
      <c r="AB6" s="191">
        <v>43152</v>
      </c>
      <c r="AC6" s="26">
        <v>85.76</v>
      </c>
      <c r="AD6" s="191">
        <v>43152</v>
      </c>
      <c r="AE6" s="26">
        <v>84.56</v>
      </c>
      <c r="AF6" s="191">
        <v>43152</v>
      </c>
      <c r="AG6" s="26">
        <v>50.22</v>
      </c>
      <c r="AH6" s="191">
        <v>43152</v>
      </c>
      <c r="AI6" s="26">
        <v>24.195</v>
      </c>
      <c r="AJ6" s="191">
        <v>43152</v>
      </c>
      <c r="AK6" s="26">
        <v>101.6</v>
      </c>
      <c r="AM6" s="191">
        <v>43152</v>
      </c>
      <c r="AN6" s="26">
        <v>8250.5869999999995</v>
      </c>
      <c r="AO6" s="191">
        <v>43152</v>
      </c>
      <c r="AP6" s="26">
        <v>5980.8779999999997</v>
      </c>
      <c r="AQ6" s="191">
        <v>43152</v>
      </c>
      <c r="AR6" s="26">
        <v>1996.33</v>
      </c>
    </row>
    <row r="7" spans="1:150" s="127" customFormat="1" x14ac:dyDescent="0.25">
      <c r="A7"/>
      <c r="B7"/>
      <c r="C7" s="26">
        <v>43153</v>
      </c>
      <c r="D7" s="26">
        <v>65.94</v>
      </c>
      <c r="E7" s="26">
        <v>43153</v>
      </c>
      <c r="F7" s="26">
        <v>56.07</v>
      </c>
      <c r="G7" s="26">
        <v>43153</v>
      </c>
      <c r="H7" s="26">
        <v>97.31</v>
      </c>
      <c r="I7" s="26">
        <v>43153</v>
      </c>
      <c r="J7" s="26">
        <v>213.11</v>
      </c>
      <c r="K7" s="26">
        <v>43153</v>
      </c>
      <c r="L7" s="26">
        <v>77.7</v>
      </c>
      <c r="M7" s="26">
        <v>43153</v>
      </c>
      <c r="N7" s="26">
        <v>117.19</v>
      </c>
      <c r="O7" s="26">
        <v>43153</v>
      </c>
      <c r="P7" s="26">
        <v>201.85</v>
      </c>
      <c r="Q7" s="26">
        <v>43153</v>
      </c>
      <c r="R7" s="26">
        <v>159.81</v>
      </c>
      <c r="S7" s="26">
        <v>43153</v>
      </c>
      <c r="T7" s="26">
        <v>245.43</v>
      </c>
      <c r="U7" s="26">
        <v>43153</v>
      </c>
      <c r="V7" s="26">
        <v>91.73</v>
      </c>
      <c r="W7" s="26">
        <v>43153</v>
      </c>
      <c r="X7" s="26">
        <v>67.13</v>
      </c>
      <c r="Y7" s="26"/>
      <c r="Z7" s="191">
        <v>43153</v>
      </c>
      <c r="AA7" s="26">
        <v>111.84</v>
      </c>
      <c r="AB7" s="191">
        <v>43153</v>
      </c>
      <c r="AC7" s="26">
        <v>85.82</v>
      </c>
      <c r="AD7" s="191">
        <v>43153</v>
      </c>
      <c r="AE7" s="26">
        <v>84.68</v>
      </c>
      <c r="AF7" s="191">
        <v>43153</v>
      </c>
      <c r="AG7" s="26">
        <v>50.18</v>
      </c>
      <c r="AH7" s="191">
        <v>43153</v>
      </c>
      <c r="AI7" s="26">
        <v>24.19</v>
      </c>
      <c r="AJ7" s="191">
        <v>43153</v>
      </c>
      <c r="AK7" s="26">
        <v>101.74</v>
      </c>
      <c r="AM7" s="191">
        <v>43153</v>
      </c>
      <c r="AN7" s="26">
        <v>8255.2270000000008</v>
      </c>
      <c r="AO7" s="191">
        <v>43153</v>
      </c>
      <c r="AP7" s="26">
        <v>5978.9470000000001</v>
      </c>
      <c r="AQ7" s="191">
        <v>43153</v>
      </c>
      <c r="AR7" s="26">
        <v>1998.36</v>
      </c>
    </row>
    <row r="8" spans="1:150" s="127" customFormat="1" x14ac:dyDescent="0.25">
      <c r="A8"/>
      <c r="B8"/>
      <c r="C8" s="26">
        <v>43154</v>
      </c>
      <c r="D8" s="26">
        <v>67.95</v>
      </c>
      <c r="E8" s="26">
        <v>43154</v>
      </c>
      <c r="F8" s="26">
        <v>57.01</v>
      </c>
      <c r="G8" s="26">
        <v>43154</v>
      </c>
      <c r="H8" s="26">
        <v>97.47</v>
      </c>
      <c r="I8" s="26">
        <v>43154</v>
      </c>
      <c r="J8" s="26">
        <v>217.46</v>
      </c>
      <c r="K8" s="26">
        <v>43154</v>
      </c>
      <c r="L8" s="26">
        <v>79.69</v>
      </c>
      <c r="M8" s="26">
        <v>43154</v>
      </c>
      <c r="N8" s="26">
        <v>118.05</v>
      </c>
      <c r="O8" s="26">
        <v>43154</v>
      </c>
      <c r="P8" s="26">
        <v>203.1</v>
      </c>
      <c r="Q8" s="26">
        <v>43154</v>
      </c>
      <c r="R8" s="26">
        <v>162.35</v>
      </c>
      <c r="S8" s="26">
        <v>43154</v>
      </c>
      <c r="T8" s="26">
        <v>252.22</v>
      </c>
      <c r="U8" s="26">
        <v>43154</v>
      </c>
      <c r="V8" s="26">
        <v>94.06</v>
      </c>
      <c r="W8" s="26">
        <v>43154</v>
      </c>
      <c r="X8" s="26">
        <v>68.16</v>
      </c>
      <c r="Y8" s="26"/>
      <c r="Z8" s="191">
        <v>43154</v>
      </c>
      <c r="AA8" s="26">
        <v>112.68</v>
      </c>
      <c r="AB8" s="191">
        <v>43154</v>
      </c>
      <c r="AC8" s="26">
        <v>86.39</v>
      </c>
      <c r="AD8" s="191">
        <v>43154</v>
      </c>
      <c r="AE8" s="26">
        <v>84.96</v>
      </c>
      <c r="AF8" s="191">
        <v>43154</v>
      </c>
      <c r="AG8" s="26">
        <v>50.38</v>
      </c>
      <c r="AH8" s="191">
        <v>43154</v>
      </c>
      <c r="AI8" s="26">
        <v>24.26</v>
      </c>
      <c r="AJ8" s="191">
        <v>43154</v>
      </c>
      <c r="AK8" s="26">
        <v>102.13</v>
      </c>
      <c r="AM8" s="191">
        <v>43154</v>
      </c>
      <c r="AN8" s="26">
        <v>8383.0689999999995</v>
      </c>
      <c r="AO8" s="191">
        <v>43154</v>
      </c>
      <c r="AP8" s="26">
        <v>6046.2049999999999</v>
      </c>
      <c r="AQ8" s="191">
        <v>43154</v>
      </c>
      <c r="AR8" s="26">
        <v>2002.87</v>
      </c>
    </row>
    <row r="9" spans="1:150" s="127" customFormat="1" x14ac:dyDescent="0.25">
      <c r="A9"/>
      <c r="B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91"/>
      <c r="AA9" s="26"/>
      <c r="AB9" s="191"/>
      <c r="AC9" s="26"/>
      <c r="AD9" s="191"/>
      <c r="AE9" s="26"/>
      <c r="AF9" s="191"/>
      <c r="AG9" s="26"/>
      <c r="AH9" s="191"/>
      <c r="AI9" s="26"/>
      <c r="AJ9" s="191"/>
      <c r="AK9" s="26"/>
      <c r="AM9" s="191"/>
      <c r="AN9" s="26"/>
      <c r="AO9" s="191"/>
      <c r="AP9" s="26"/>
      <c r="AQ9" s="191"/>
      <c r="AR9" s="26"/>
    </row>
    <row r="10" spans="1:150" s="127" customFormat="1" x14ac:dyDescent="0.25">
      <c r="A10" s="194"/>
      <c r="B10" s="194"/>
      <c r="C10" s="160"/>
      <c r="D10" s="160"/>
      <c r="E10" s="154"/>
      <c r="F10" s="160"/>
      <c r="G10" s="154"/>
      <c r="H10" s="160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234"/>
      <c r="AA10" s="154"/>
      <c r="AB10" s="234"/>
      <c r="AC10" s="26"/>
      <c r="AD10" s="191"/>
      <c r="AE10" s="26"/>
      <c r="AF10" s="191"/>
      <c r="AG10" s="26"/>
      <c r="AH10" s="191"/>
      <c r="AI10" s="26"/>
      <c r="AJ10" s="191"/>
      <c r="AK10" s="26"/>
      <c r="AM10" s="191"/>
      <c r="AN10" s="26"/>
      <c r="AO10" s="191"/>
      <c r="AP10" s="26"/>
      <c r="AQ10" s="191"/>
      <c r="AR10" s="26"/>
    </row>
    <row r="11" spans="1:150" s="127" customFormat="1" x14ac:dyDescent="0.25">
      <c r="A11" s="194"/>
      <c r="B11" s="194"/>
      <c r="C11" s="160"/>
      <c r="D11" s="160"/>
      <c r="E11" s="154"/>
      <c r="F11" s="160"/>
      <c r="G11" s="154"/>
      <c r="H11" s="160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23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191"/>
      <c r="AR11" s="26"/>
    </row>
    <row r="12" spans="1:150" s="127" customFormat="1" x14ac:dyDescent="0.25">
      <c r="A12" s="194"/>
      <c r="B12" s="196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6"/>
      <c r="S12" s="26"/>
      <c r="T12" s="26"/>
      <c r="U12" s="26"/>
      <c r="V12" s="26"/>
      <c r="W12" s="154"/>
      <c r="X12" s="154"/>
      <c r="Y12" s="154"/>
      <c r="Z12" s="154"/>
      <c r="AA12" s="154"/>
      <c r="AB12" s="154"/>
      <c r="AC12" s="68"/>
      <c r="AD12" s="236"/>
      <c r="AE12" s="68"/>
      <c r="AF12" s="236"/>
      <c r="AG12" s="68"/>
      <c r="AH12" s="236"/>
      <c r="AI12" s="68"/>
      <c r="AJ12" s="236"/>
      <c r="AM12" s="23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150" s="127" customFormat="1" x14ac:dyDescent="0.25">
      <c r="A13" s="194"/>
      <c r="B13" s="196"/>
      <c r="C13" s="160"/>
      <c r="D13" s="160"/>
      <c r="E13" s="160"/>
      <c r="F13" s="160"/>
      <c r="G13" s="160"/>
      <c r="H13" s="160"/>
      <c r="I13" s="160"/>
      <c r="J13" s="154"/>
      <c r="K13" s="160"/>
      <c r="L13" s="154"/>
      <c r="M13" s="160"/>
      <c r="N13" s="154"/>
      <c r="O13" s="154"/>
      <c r="P13" s="154"/>
      <c r="Q13" s="154"/>
      <c r="R13" s="160"/>
      <c r="S13" s="160"/>
      <c r="T13" s="154"/>
      <c r="U13" s="160"/>
      <c r="V13" s="160"/>
      <c r="W13" s="160"/>
      <c r="X13" s="160"/>
      <c r="Y13" s="154"/>
      <c r="Z13" s="235"/>
      <c r="AA13" s="160"/>
      <c r="AB13" s="235"/>
      <c r="AC13" s="68"/>
      <c r="AD13" s="236"/>
      <c r="AE13" s="68"/>
      <c r="AF13" s="236"/>
      <c r="AG13" s="68"/>
      <c r="AH13" s="236"/>
      <c r="AI13" s="68"/>
      <c r="AJ13" s="236"/>
      <c r="AM13" s="236"/>
      <c r="AO13" s="236"/>
      <c r="AQ13" s="236"/>
    </row>
    <row r="14" spans="1:150" s="127" customFormat="1" x14ac:dyDescent="0.25">
      <c r="A14" s="194"/>
      <c r="B14" s="196"/>
      <c r="C14" s="160"/>
      <c r="D14" s="160"/>
      <c r="E14" s="160"/>
      <c r="F14" s="160"/>
      <c r="G14" s="160"/>
      <c r="H14" s="160"/>
      <c r="I14" s="160"/>
      <c r="J14" s="154"/>
      <c r="K14" s="160"/>
      <c r="L14" s="154"/>
      <c r="M14" s="160"/>
      <c r="N14" s="154"/>
      <c r="O14" s="154"/>
      <c r="P14" s="154"/>
      <c r="Q14" s="160"/>
      <c r="R14" s="160"/>
      <c r="S14" s="160"/>
      <c r="T14" s="154"/>
      <c r="U14" s="160"/>
      <c r="V14" s="160"/>
      <c r="W14" s="160"/>
      <c r="X14" s="160"/>
      <c r="Y14" s="154"/>
      <c r="Z14" s="235"/>
      <c r="AA14" s="160"/>
      <c r="AB14" s="235"/>
      <c r="AC14" s="68"/>
      <c r="AD14" s="236"/>
      <c r="AE14" s="68"/>
      <c r="AF14" s="236"/>
      <c r="AG14" s="68"/>
      <c r="AH14" s="236"/>
      <c r="AI14" s="68"/>
      <c r="AJ14" s="236"/>
      <c r="AM14" s="236"/>
      <c r="AO14" s="236"/>
      <c r="AQ14" s="236"/>
    </row>
    <row r="15" spans="1:150" s="127" customFormat="1" x14ac:dyDescent="0.25">
      <c r="A15" s="194"/>
      <c r="B15" s="196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4"/>
      <c r="Z15" s="235"/>
      <c r="AA15" s="160"/>
      <c r="AB15" s="235"/>
      <c r="AC15" s="68"/>
      <c r="AD15" s="236"/>
      <c r="AE15" s="68"/>
      <c r="AF15" s="236"/>
      <c r="AG15" s="68"/>
      <c r="AH15" s="236"/>
      <c r="AI15" s="68"/>
      <c r="AJ15" s="236"/>
      <c r="AM15" s="236"/>
      <c r="AO15" s="236"/>
      <c r="AQ15" s="236"/>
    </row>
    <row r="16" spans="1:150" s="127" customFormat="1" x14ac:dyDescent="0.25">
      <c r="A16" s="194"/>
      <c r="B16" s="196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54"/>
      <c r="U16" s="160"/>
      <c r="V16" s="160"/>
      <c r="W16" s="160"/>
      <c r="X16" s="160"/>
      <c r="Y16" s="154"/>
      <c r="Z16" s="235"/>
      <c r="AA16" s="160"/>
      <c r="AB16" s="235"/>
      <c r="AC16" s="68"/>
      <c r="AD16" s="236"/>
      <c r="AE16" s="68"/>
      <c r="AF16" s="236"/>
      <c r="AG16" s="68"/>
      <c r="AH16" s="236"/>
      <c r="AI16" s="68"/>
      <c r="AJ16" s="236"/>
      <c r="AM16" s="236"/>
      <c r="AO16" s="236"/>
      <c r="AQ16" s="236"/>
    </row>
    <row r="17" spans="1:44" s="127" customFormat="1" x14ac:dyDescent="0.25">
      <c r="A17" s="194"/>
      <c r="B17" s="196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4"/>
      <c r="Z17" s="235"/>
      <c r="AA17" s="160"/>
      <c r="AB17" s="235"/>
      <c r="AC17" s="68"/>
      <c r="AD17" s="236"/>
      <c r="AE17" s="68"/>
      <c r="AF17" s="236"/>
      <c r="AG17" s="68"/>
      <c r="AH17" s="236"/>
      <c r="AI17" s="68"/>
      <c r="AJ17" s="236"/>
      <c r="AM17" s="236"/>
      <c r="AO17" s="236"/>
      <c r="AQ17" s="236"/>
    </row>
    <row r="18" spans="1:44" x14ac:dyDescent="0.25">
      <c r="A18" s="194"/>
      <c r="Z18" s="195"/>
      <c r="AB18" s="235"/>
      <c r="AD18" s="236"/>
      <c r="AF18" s="236"/>
      <c r="AH18" s="236"/>
      <c r="AJ18" s="236"/>
      <c r="AM18" s="197"/>
      <c r="AO18" s="236"/>
      <c r="AQ18" s="236"/>
    </row>
    <row r="19" spans="1:44" x14ac:dyDescent="0.25">
      <c r="A19" s="194"/>
      <c r="Z19" s="195"/>
      <c r="AB19" s="235"/>
      <c r="AD19" s="236"/>
      <c r="AF19" s="236"/>
      <c r="AH19" s="236"/>
      <c r="AJ19" s="236"/>
      <c r="AM19" s="197"/>
      <c r="AO19" s="236"/>
      <c r="AQ19" s="236"/>
    </row>
    <row r="20" spans="1:44" x14ac:dyDescent="0.25">
      <c r="A20" s="194"/>
      <c r="Z20" s="195"/>
      <c r="AB20" s="235"/>
      <c r="AD20" s="236"/>
      <c r="AF20" s="236"/>
      <c r="AH20" s="236"/>
      <c r="AJ20" s="236"/>
      <c r="AM20" s="197"/>
      <c r="AO20" s="236"/>
      <c r="AQ20" s="236"/>
    </row>
    <row r="21" spans="1:44" x14ac:dyDescent="0.25">
      <c r="A21" s="194"/>
      <c r="Z21" s="195"/>
      <c r="AB21" s="235"/>
      <c r="AD21" s="236"/>
      <c r="AF21" s="236"/>
      <c r="AH21" s="236"/>
      <c r="AJ21" s="236"/>
      <c r="AM21" s="197"/>
      <c r="AO21" s="236"/>
      <c r="AQ21" s="236"/>
    </row>
    <row r="22" spans="1:44" x14ac:dyDescent="0.25">
      <c r="A22" s="194"/>
      <c r="Z22" s="195"/>
      <c r="AB22" s="235"/>
      <c r="AD22" s="236"/>
      <c r="AF22" s="236"/>
      <c r="AH22" s="236"/>
      <c r="AJ22" s="236"/>
      <c r="AM22" s="197"/>
      <c r="AO22" s="236"/>
      <c r="AQ22" s="236"/>
    </row>
    <row r="23" spans="1:44" x14ac:dyDescent="0.25">
      <c r="A23" s="194"/>
      <c r="Z23" s="195"/>
      <c r="AB23" s="235"/>
      <c r="AD23" s="236"/>
      <c r="AF23" s="236"/>
      <c r="AH23" s="236"/>
      <c r="AJ23" s="236"/>
      <c r="AM23" s="197"/>
      <c r="AO23" s="236"/>
      <c r="AQ23" s="236"/>
    </row>
    <row r="24" spans="1:44" x14ac:dyDescent="0.25">
      <c r="A24" s="194"/>
      <c r="Z24" s="195"/>
      <c r="AB24" s="235"/>
      <c r="AD24" s="236"/>
      <c r="AF24" s="236"/>
      <c r="AH24" s="236"/>
      <c r="AJ24" s="236"/>
      <c r="AM24" s="197"/>
      <c r="AO24" s="236"/>
      <c r="AQ24" s="236"/>
    </row>
    <row r="25" spans="1:44" x14ac:dyDescent="0.25">
      <c r="A25" s="194"/>
      <c r="Z25" s="195"/>
      <c r="AB25" s="235"/>
      <c r="AD25" s="236"/>
      <c r="AF25" s="236"/>
      <c r="AH25" s="236"/>
      <c r="AJ25" s="236"/>
      <c r="AM25" s="197"/>
      <c r="AO25" s="236"/>
      <c r="AQ25" s="236"/>
    </row>
    <row r="26" spans="1:44" x14ac:dyDescent="0.25">
      <c r="A26" s="194"/>
      <c r="Z26" s="195"/>
      <c r="AB26" s="235"/>
      <c r="AD26" s="236"/>
      <c r="AF26" s="236"/>
      <c r="AH26" s="236"/>
      <c r="AJ26" s="236"/>
      <c r="AM26" s="197"/>
      <c r="AO26" s="236"/>
      <c r="AQ26" s="236"/>
    </row>
    <row r="27" spans="1:44" x14ac:dyDescent="0.25">
      <c r="A27" s="194"/>
      <c r="Z27" s="195"/>
      <c r="AB27" s="235"/>
      <c r="AD27" s="236"/>
      <c r="AF27" s="236"/>
      <c r="AH27" s="236"/>
      <c r="AJ27" s="236"/>
      <c r="AM27" s="197"/>
      <c r="AO27" s="236"/>
      <c r="AQ27" s="236"/>
    </row>
    <row r="28" spans="1:44" x14ac:dyDescent="0.25">
      <c r="Z28" s="195"/>
      <c r="AB28" s="235"/>
      <c r="AD28" s="236"/>
      <c r="AF28" s="236"/>
      <c r="AH28" s="236"/>
      <c r="AJ28" s="236"/>
      <c r="AM28" s="197"/>
      <c r="AO28" s="236"/>
      <c r="AQ28" s="236"/>
    </row>
    <row r="29" spans="1:44" x14ac:dyDescent="0.25">
      <c r="K29" s="26"/>
      <c r="L29" s="26"/>
      <c r="M29" s="26"/>
      <c r="Z29" s="195"/>
      <c r="AB29" s="235"/>
      <c r="AD29" s="236"/>
      <c r="AF29" s="236"/>
      <c r="AH29" s="236"/>
      <c r="AJ29" s="236"/>
      <c r="AM29" s="197"/>
      <c r="AO29" s="236"/>
      <c r="AP29" s="160"/>
      <c r="AQ29" s="236"/>
    </row>
    <row r="30" spans="1:44" x14ac:dyDescent="0.25">
      <c r="K30" s="26"/>
      <c r="L30" s="26"/>
      <c r="M30" s="26"/>
      <c r="N30" s="154"/>
      <c r="O30" s="154"/>
      <c r="P30" s="154"/>
      <c r="Y30" s="142"/>
      <c r="Z30" s="142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42"/>
      <c r="AM30" s="142"/>
      <c r="AN30" s="160"/>
      <c r="AO30" s="160"/>
      <c r="AQ30" s="160"/>
      <c r="AR30" s="160"/>
    </row>
    <row r="31" spans="1:44" x14ac:dyDescent="0.25">
      <c r="Z31" s="195"/>
      <c r="AB31" s="235"/>
      <c r="AD31" s="236"/>
      <c r="AF31" s="236"/>
      <c r="AH31" s="236"/>
      <c r="AJ31" s="236"/>
      <c r="AM31" s="197"/>
      <c r="AO31" s="236"/>
      <c r="AQ31" s="236"/>
    </row>
    <row r="32" spans="1:44" x14ac:dyDescent="0.25">
      <c r="Z32" s="195"/>
      <c r="AB32" s="235"/>
      <c r="AD32" s="236"/>
      <c r="AF32" s="236"/>
      <c r="AH32" s="236"/>
      <c r="AJ32" s="236"/>
      <c r="AM32" s="197"/>
      <c r="AO32" s="236"/>
      <c r="AQ32" s="236"/>
    </row>
    <row r="33" spans="26:43" x14ac:dyDescent="0.25">
      <c r="Z33" s="195"/>
      <c r="AB33" s="235"/>
      <c r="AD33" s="236"/>
      <c r="AF33" s="236"/>
      <c r="AH33" s="236"/>
      <c r="AJ33" s="236"/>
      <c r="AM33" s="197"/>
      <c r="AO33" s="236"/>
      <c r="AQ33" s="236"/>
    </row>
    <row r="34" spans="26:43" x14ac:dyDescent="0.25">
      <c r="Z34" s="195"/>
      <c r="AB34" s="235"/>
      <c r="AD34" s="236"/>
      <c r="AF34" s="236"/>
      <c r="AH34" s="236"/>
      <c r="AJ34" s="236"/>
      <c r="AM34" s="197"/>
      <c r="AO34" s="236"/>
      <c r="AQ34" s="236"/>
    </row>
    <row r="35" spans="26:43" x14ac:dyDescent="0.25">
      <c r="Z35" s="195"/>
      <c r="AB35" s="235"/>
      <c r="AD35" s="236"/>
      <c r="AF35" s="236"/>
      <c r="AH35" s="236"/>
      <c r="AJ35" s="236"/>
      <c r="AM35" s="197"/>
      <c r="AO35" s="236"/>
      <c r="AQ35" s="236"/>
    </row>
    <row r="36" spans="26:43" x14ac:dyDescent="0.25">
      <c r="Z36" s="195"/>
      <c r="AB36" s="235"/>
      <c r="AD36" s="236"/>
      <c r="AF36" s="236"/>
      <c r="AH36" s="236"/>
      <c r="AJ36" s="236"/>
      <c r="AM36" s="197"/>
      <c r="AO36" s="236"/>
      <c r="AQ36" s="236"/>
    </row>
    <row r="37" spans="26:43" x14ac:dyDescent="0.25">
      <c r="Z37" s="195"/>
      <c r="AB37" s="235"/>
      <c r="AD37" s="236"/>
      <c r="AF37" s="236"/>
      <c r="AH37" s="236"/>
      <c r="AJ37" s="236"/>
      <c r="AM37" s="197"/>
      <c r="AO37" s="236"/>
      <c r="AQ37" s="236"/>
    </row>
    <row r="38" spans="26:43" x14ac:dyDescent="0.25">
      <c r="Z38" s="195"/>
      <c r="AB38" s="235"/>
      <c r="AD38" s="236"/>
      <c r="AF38" s="236"/>
      <c r="AH38" s="236"/>
      <c r="AJ38" s="236"/>
      <c r="AM38" s="197"/>
      <c r="AO38" s="236"/>
      <c r="AQ38" s="236"/>
    </row>
    <row r="39" spans="26:43" x14ac:dyDescent="0.25">
      <c r="Z39" s="195"/>
      <c r="AB39" s="235"/>
      <c r="AD39" s="236"/>
      <c r="AF39" s="236"/>
      <c r="AH39" s="236"/>
      <c r="AJ39" s="236"/>
      <c r="AM39" s="197"/>
      <c r="AO39" s="236"/>
      <c r="AQ39" s="236"/>
    </row>
    <row r="40" spans="26:43" x14ac:dyDescent="0.25">
      <c r="Z40" s="195"/>
      <c r="AB40" s="235"/>
      <c r="AD40" s="236"/>
      <c r="AF40" s="236"/>
      <c r="AH40" s="236"/>
      <c r="AJ40" s="236"/>
      <c r="AM40" s="197"/>
      <c r="AO40" s="236"/>
      <c r="AQ40" s="236"/>
    </row>
    <row r="41" spans="26:43" x14ac:dyDescent="0.25">
      <c r="Z41" s="195"/>
      <c r="AB41" s="235"/>
      <c r="AD41" s="236"/>
      <c r="AF41" s="236"/>
      <c r="AH41" s="236"/>
      <c r="AJ41" s="236"/>
      <c r="AM41" s="197"/>
      <c r="AO41" s="236"/>
      <c r="AQ41" s="236"/>
    </row>
    <row r="42" spans="26:43" x14ac:dyDescent="0.25">
      <c r="Z42" s="195"/>
      <c r="AB42" s="235"/>
      <c r="AD42" s="236"/>
      <c r="AF42" s="236"/>
      <c r="AH42" s="236"/>
      <c r="AJ42" s="236"/>
      <c r="AM42" s="197"/>
      <c r="AO42" s="236"/>
      <c r="AQ42" s="236"/>
    </row>
    <row r="43" spans="26:43" x14ac:dyDescent="0.25">
      <c r="Z43" s="195"/>
      <c r="AB43" s="235"/>
      <c r="AD43" s="236"/>
      <c r="AF43" s="236"/>
      <c r="AH43" s="236"/>
      <c r="AJ43" s="236"/>
      <c r="AM43" s="197"/>
      <c r="AO43" s="236"/>
      <c r="AQ43" s="236"/>
    </row>
    <row r="44" spans="26:43" x14ac:dyDescent="0.25">
      <c r="Z44" s="195"/>
      <c r="AB44" s="235"/>
      <c r="AD44" s="236"/>
      <c r="AF44" s="236"/>
      <c r="AH44" s="236"/>
      <c r="AJ44" s="236"/>
      <c r="AM44" s="197"/>
      <c r="AO44" s="236"/>
      <c r="AQ44" s="236"/>
    </row>
    <row r="45" spans="26:43" x14ac:dyDescent="0.25">
      <c r="Z45" s="195"/>
      <c r="AB45" s="235"/>
      <c r="AD45" s="236"/>
      <c r="AF45" s="236"/>
      <c r="AH45" s="236"/>
      <c r="AJ45" s="236"/>
      <c r="AM45" s="197"/>
      <c r="AO45" s="236"/>
      <c r="AQ45" s="236"/>
    </row>
    <row r="46" spans="26:43" x14ac:dyDescent="0.25">
      <c r="Z46" s="195"/>
      <c r="AB46" s="235"/>
      <c r="AD46" s="236"/>
      <c r="AF46" s="236"/>
      <c r="AH46" s="236"/>
      <c r="AJ46" s="236"/>
      <c r="AM46" s="197"/>
      <c r="AO46" s="236"/>
      <c r="AQ46" s="236"/>
    </row>
    <row r="47" spans="26:43" x14ac:dyDescent="0.25">
      <c r="Z47" s="195"/>
      <c r="AB47" s="235"/>
      <c r="AD47" s="236"/>
      <c r="AF47" s="236"/>
      <c r="AH47" s="236"/>
      <c r="AJ47" s="236"/>
      <c r="AM47" s="197"/>
      <c r="AO47" s="236"/>
      <c r="AQ47" s="236"/>
    </row>
    <row r="48" spans="26:43" x14ac:dyDescent="0.25">
      <c r="Z48" s="195"/>
      <c r="AB48" s="235"/>
      <c r="AD48" s="236"/>
      <c r="AF48" s="236"/>
      <c r="AH48" s="236"/>
      <c r="AJ48" s="236"/>
      <c r="AM48" s="197"/>
      <c r="AO48" s="236"/>
      <c r="AQ48" s="236"/>
    </row>
    <row r="49" spans="26:43" x14ac:dyDescent="0.25">
      <c r="Z49" s="195"/>
      <c r="AB49" s="235"/>
      <c r="AD49" s="236"/>
      <c r="AF49" s="236"/>
      <c r="AH49" s="236"/>
      <c r="AJ49" s="236"/>
      <c r="AM49" s="197"/>
      <c r="AO49" s="236"/>
      <c r="AQ49" s="236"/>
    </row>
    <row r="50" spans="26:43" x14ac:dyDescent="0.25">
      <c r="Z50" s="195"/>
      <c r="AB50" s="235"/>
      <c r="AD50" s="236"/>
      <c r="AF50" s="236"/>
      <c r="AH50" s="236"/>
      <c r="AJ50" s="236"/>
      <c r="AM50" s="197"/>
      <c r="AO50" s="236"/>
      <c r="AQ50" s="236"/>
    </row>
    <row r="51" spans="26:43" x14ac:dyDescent="0.25">
      <c r="Z51" s="195"/>
      <c r="AB51" s="235"/>
      <c r="AD51" s="236"/>
      <c r="AF51" s="236"/>
      <c r="AH51" s="236"/>
      <c r="AJ51" s="236"/>
      <c r="AM51" s="197"/>
      <c r="AO51" s="236"/>
      <c r="AQ51" s="236"/>
    </row>
    <row r="52" spans="26:43" x14ac:dyDescent="0.25">
      <c r="Z52" s="195"/>
      <c r="AB52" s="235"/>
      <c r="AD52" s="236"/>
      <c r="AF52" s="236"/>
      <c r="AH52" s="236"/>
      <c r="AJ52" s="236"/>
      <c r="AM52" s="197"/>
      <c r="AO52" s="236"/>
      <c r="AQ52" s="236"/>
    </row>
    <row r="53" spans="26:43" x14ac:dyDescent="0.25">
      <c r="Z53" s="195"/>
      <c r="AB53" s="235"/>
      <c r="AD53" s="236"/>
      <c r="AF53" s="236"/>
      <c r="AH53" s="236"/>
      <c r="AJ53" s="236"/>
      <c r="AM53" s="197"/>
      <c r="AO53" s="236"/>
      <c r="AQ53" s="236"/>
    </row>
    <row r="54" spans="26:43" x14ac:dyDescent="0.25">
      <c r="Z54" s="195"/>
      <c r="AB54" s="235"/>
      <c r="AD54" s="236"/>
      <c r="AF54" s="236"/>
      <c r="AH54" s="236"/>
      <c r="AJ54" s="236"/>
      <c r="AM54" s="197"/>
      <c r="AO54" s="236"/>
      <c r="AQ54" s="236"/>
    </row>
    <row r="55" spans="26:43" x14ac:dyDescent="0.25">
      <c r="Z55" s="195"/>
      <c r="AB55" s="235"/>
      <c r="AD55" s="236"/>
      <c r="AF55" s="236"/>
      <c r="AH55" s="236"/>
      <c r="AJ55" s="236"/>
      <c r="AM55" s="197"/>
      <c r="AO55" s="236"/>
      <c r="AQ55" s="236"/>
    </row>
    <row r="56" spans="26:43" x14ac:dyDescent="0.25">
      <c r="Z56" s="195"/>
      <c r="AB56" s="235"/>
      <c r="AD56" s="236"/>
      <c r="AF56" s="236"/>
      <c r="AH56" s="236"/>
      <c r="AJ56" s="236"/>
      <c r="AM56" s="197"/>
      <c r="AO56" s="236"/>
      <c r="AQ56" s="236"/>
    </row>
    <row r="57" spans="26:43" x14ac:dyDescent="0.25">
      <c r="Z57" s="195"/>
      <c r="AB57" s="235"/>
      <c r="AD57" s="236"/>
      <c r="AF57" s="236"/>
      <c r="AH57" s="236"/>
      <c r="AJ57" s="236"/>
      <c r="AM57" s="197"/>
      <c r="AO57" s="236"/>
      <c r="AQ57" s="236"/>
    </row>
    <row r="58" spans="26:43" x14ac:dyDescent="0.25">
      <c r="Z58" s="195"/>
      <c r="AB58" s="235"/>
      <c r="AD58" s="236"/>
      <c r="AF58" s="236"/>
      <c r="AH58" s="236"/>
      <c r="AJ58" s="236"/>
      <c r="AM58" s="197"/>
      <c r="AO58" s="236"/>
      <c r="AQ58" s="236"/>
    </row>
    <row r="59" spans="26:43" x14ac:dyDescent="0.25">
      <c r="Z59" s="195"/>
      <c r="AB59" s="235"/>
      <c r="AD59" s="236"/>
      <c r="AF59" s="236"/>
      <c r="AH59" s="236"/>
      <c r="AJ59" s="236"/>
      <c r="AM59" s="197"/>
      <c r="AO59" s="236"/>
      <c r="AQ59" s="236"/>
    </row>
    <row r="60" spans="26:43" x14ac:dyDescent="0.25">
      <c r="Z60" s="195"/>
      <c r="AB60" s="235"/>
      <c r="AD60" s="236"/>
      <c r="AF60" s="236"/>
      <c r="AH60" s="236"/>
      <c r="AJ60" s="236"/>
      <c r="AM60" s="197"/>
      <c r="AO60" s="236"/>
      <c r="AQ60" s="236"/>
    </row>
    <row r="61" spans="26:43" x14ac:dyDescent="0.25">
      <c r="Z61" s="195"/>
      <c r="AB61" s="235"/>
      <c r="AD61" s="236"/>
      <c r="AF61" s="236"/>
      <c r="AH61" s="236"/>
      <c r="AJ61" s="236"/>
      <c r="AM61" s="197"/>
      <c r="AO61" s="236"/>
      <c r="AQ61" s="236"/>
    </row>
    <row r="62" spans="26:43" x14ac:dyDescent="0.25">
      <c r="Z62" s="195"/>
      <c r="AB62" s="235"/>
      <c r="AD62" s="236"/>
      <c r="AF62" s="236"/>
      <c r="AH62" s="236"/>
      <c r="AJ62" s="236"/>
      <c r="AM62" s="197"/>
      <c r="AO62" s="236"/>
      <c r="AQ62" s="236"/>
    </row>
    <row r="63" spans="26:43" x14ac:dyDescent="0.25">
      <c r="Z63" s="195"/>
      <c r="AB63" s="235"/>
      <c r="AD63" s="236"/>
      <c r="AF63" s="236"/>
      <c r="AH63" s="236"/>
      <c r="AJ63" s="236"/>
      <c r="AM63" s="197"/>
      <c r="AO63" s="236"/>
      <c r="AQ63" s="236"/>
    </row>
    <row r="64" spans="26:43" x14ac:dyDescent="0.25">
      <c r="Z64" s="195"/>
      <c r="AB64" s="235"/>
      <c r="AD64" s="236"/>
      <c r="AF64" s="236"/>
      <c r="AH64" s="236"/>
      <c r="AJ64" s="236"/>
      <c r="AM64" s="197"/>
      <c r="AO64" s="236"/>
      <c r="AQ64" s="236"/>
    </row>
    <row r="65" spans="26:43" x14ac:dyDescent="0.25">
      <c r="Z65" s="195"/>
      <c r="AB65" s="235"/>
      <c r="AD65" s="236"/>
      <c r="AF65" s="236"/>
      <c r="AH65" s="236"/>
      <c r="AJ65" s="236"/>
      <c r="AM65" s="197"/>
      <c r="AO65" s="236"/>
      <c r="AQ65" s="236"/>
    </row>
    <row r="66" spans="26:43" x14ac:dyDescent="0.25">
      <c r="Z66" s="195"/>
      <c r="AB66" s="235"/>
      <c r="AD66" s="236"/>
      <c r="AF66" s="236"/>
      <c r="AH66" s="236"/>
      <c r="AJ66" s="236"/>
      <c r="AM66" s="197"/>
      <c r="AO66" s="236"/>
      <c r="AQ66" s="236"/>
    </row>
    <row r="67" spans="26:43" x14ac:dyDescent="0.25">
      <c r="Z67" s="195"/>
      <c r="AB67" s="235"/>
      <c r="AD67" s="236"/>
      <c r="AF67" s="236"/>
      <c r="AH67" s="236"/>
      <c r="AJ67" s="236"/>
      <c r="AM67" s="197"/>
      <c r="AO67" s="236"/>
      <c r="AQ67" s="236"/>
    </row>
    <row r="68" spans="26:43" x14ac:dyDescent="0.25">
      <c r="Z68" s="195"/>
      <c r="AB68" s="235"/>
      <c r="AD68" s="236"/>
      <c r="AF68" s="236"/>
      <c r="AH68" s="236"/>
      <c r="AJ68" s="236"/>
      <c r="AM68" s="197"/>
      <c r="AO68" s="236"/>
      <c r="AQ68" s="236"/>
    </row>
    <row r="69" spans="26:43" x14ac:dyDescent="0.25">
      <c r="Z69" s="195"/>
      <c r="AB69" s="235"/>
      <c r="AD69" s="236"/>
      <c r="AF69" s="236"/>
      <c r="AH69" s="236"/>
      <c r="AJ69" s="236"/>
      <c r="AM69" s="197"/>
      <c r="AO69" s="236"/>
      <c r="AQ69" s="236"/>
    </row>
    <row r="70" spans="26:43" x14ac:dyDescent="0.25">
      <c r="Z70" s="195"/>
      <c r="AB70" s="235"/>
      <c r="AD70" s="236"/>
      <c r="AF70" s="236"/>
      <c r="AH70" s="236"/>
      <c r="AJ70" s="236"/>
      <c r="AM70" s="197"/>
      <c r="AO70" s="236"/>
      <c r="AQ70" s="236"/>
    </row>
    <row r="71" spans="26:43" x14ac:dyDescent="0.25">
      <c r="Z71" s="195"/>
      <c r="AB71" s="235"/>
      <c r="AD71" s="236"/>
      <c r="AF71" s="236"/>
      <c r="AH71" s="236"/>
      <c r="AJ71" s="236"/>
      <c r="AM71" s="197"/>
      <c r="AO71" s="236"/>
      <c r="AQ71" s="236"/>
    </row>
    <row r="72" spans="26:43" x14ac:dyDescent="0.25">
      <c r="Z72" s="195"/>
      <c r="AB72" s="235"/>
      <c r="AD72" s="236"/>
      <c r="AF72" s="236"/>
      <c r="AH72" s="236"/>
      <c r="AJ72" s="236"/>
      <c r="AM72" s="197"/>
      <c r="AO72" s="236"/>
      <c r="AQ72" s="236"/>
    </row>
    <row r="73" spans="26:43" x14ac:dyDescent="0.25">
      <c r="Z73" s="195"/>
      <c r="AB73" s="235"/>
      <c r="AD73" s="236"/>
      <c r="AF73" s="236"/>
      <c r="AH73" s="236"/>
      <c r="AJ73" s="236"/>
      <c r="AM73" s="197"/>
      <c r="AO73" s="236"/>
      <c r="AQ73" s="236"/>
    </row>
    <row r="74" spans="26:43" x14ac:dyDescent="0.25">
      <c r="Z74" s="195"/>
      <c r="AB74" s="235"/>
      <c r="AD74" s="236"/>
      <c r="AF74" s="236"/>
      <c r="AH74" s="236"/>
      <c r="AJ74" s="236"/>
      <c r="AM74" s="197"/>
      <c r="AO74" s="236"/>
      <c r="AQ74" s="236"/>
    </row>
    <row r="75" spans="26:43" x14ac:dyDescent="0.25">
      <c r="Z75" s="195"/>
      <c r="AB75" s="235"/>
      <c r="AD75" s="236"/>
      <c r="AF75" s="236"/>
      <c r="AH75" s="236"/>
      <c r="AJ75" s="236"/>
      <c r="AM75" s="197"/>
      <c r="AO75" s="236"/>
      <c r="AQ75" s="236"/>
    </row>
    <row r="76" spans="26:43" x14ac:dyDescent="0.25">
      <c r="Z76" s="195"/>
      <c r="AB76" s="235"/>
      <c r="AD76" s="236"/>
      <c r="AF76" s="236"/>
      <c r="AH76" s="236"/>
      <c r="AJ76" s="236"/>
      <c r="AM76" s="197"/>
      <c r="AO76" s="236"/>
      <c r="AQ76" s="236"/>
    </row>
    <row r="77" spans="26:43" x14ac:dyDescent="0.25">
      <c r="Z77" s="195"/>
      <c r="AB77" s="235"/>
      <c r="AD77" s="236"/>
      <c r="AF77" s="236"/>
      <c r="AH77" s="236"/>
      <c r="AJ77" s="236"/>
      <c r="AM77" s="197"/>
      <c r="AO77" s="236"/>
      <c r="AQ77" s="236"/>
    </row>
    <row r="78" spans="26:43" x14ac:dyDescent="0.25">
      <c r="Z78" s="195"/>
      <c r="AB78" s="235"/>
      <c r="AD78" s="236"/>
      <c r="AF78" s="236"/>
      <c r="AH78" s="236"/>
      <c r="AJ78" s="236"/>
      <c r="AM78" s="197"/>
      <c r="AO78" s="236"/>
      <c r="AQ78" s="236"/>
    </row>
    <row r="79" spans="26:43" x14ac:dyDescent="0.25">
      <c r="Z79" s="195"/>
      <c r="AB79" s="235"/>
      <c r="AD79" s="236"/>
      <c r="AF79" s="236"/>
      <c r="AH79" s="236"/>
      <c r="AJ79" s="236"/>
      <c r="AM79" s="197"/>
      <c r="AO79" s="236"/>
      <c r="AQ79" s="236"/>
    </row>
    <row r="80" spans="26:43" x14ac:dyDescent="0.25">
      <c r="Z80" s="195"/>
      <c r="AB80" s="235"/>
      <c r="AD80" s="236"/>
      <c r="AF80" s="236"/>
      <c r="AH80" s="236"/>
      <c r="AJ80" s="236"/>
      <c r="AM80" s="197"/>
      <c r="AO80" s="236"/>
      <c r="AQ80" s="236"/>
    </row>
    <row r="81" spans="26:43" x14ac:dyDescent="0.25">
      <c r="Z81" s="195"/>
      <c r="AB81" s="235"/>
      <c r="AD81" s="236"/>
      <c r="AF81" s="236"/>
      <c r="AH81" s="236"/>
      <c r="AJ81" s="236"/>
      <c r="AM81" s="197"/>
      <c r="AO81" s="236"/>
      <c r="AQ81" s="236"/>
    </row>
    <row r="82" spans="26:43" x14ac:dyDescent="0.25">
      <c r="Z82" s="195"/>
      <c r="AB82" s="235"/>
      <c r="AD82" s="236"/>
      <c r="AF82" s="236"/>
      <c r="AH82" s="236"/>
      <c r="AJ82" s="236"/>
      <c r="AM82" s="197"/>
      <c r="AO82" s="236"/>
      <c r="AQ82" s="236"/>
    </row>
    <row r="83" spans="26:43" x14ac:dyDescent="0.25">
      <c r="Z83" s="195"/>
      <c r="AB83" s="235"/>
      <c r="AD83" s="236"/>
      <c r="AF83" s="236"/>
      <c r="AH83" s="236"/>
      <c r="AJ83" s="236"/>
      <c r="AM83" s="197"/>
      <c r="AO83" s="236"/>
      <c r="AQ83" s="236"/>
    </row>
    <row r="84" spans="26:43" x14ac:dyDescent="0.25">
      <c r="Z84" s="195"/>
      <c r="AB84" s="235"/>
      <c r="AD84" s="236"/>
      <c r="AF84" s="236"/>
      <c r="AH84" s="236"/>
      <c r="AJ84" s="236"/>
      <c r="AM84" s="197"/>
      <c r="AO84" s="236"/>
      <c r="AQ84" s="236"/>
    </row>
    <row r="85" spans="26:43" x14ac:dyDescent="0.25">
      <c r="Z85" s="195"/>
      <c r="AB85" s="235"/>
      <c r="AD85" s="236"/>
      <c r="AF85" s="236"/>
      <c r="AH85" s="236"/>
      <c r="AJ85" s="236"/>
      <c r="AM85" s="197"/>
      <c r="AO85" s="236"/>
      <c r="AQ85" s="236"/>
    </row>
    <row r="86" spans="26:43" x14ac:dyDescent="0.25">
      <c r="Z86" s="195"/>
      <c r="AB86" s="235"/>
      <c r="AD86" s="236"/>
      <c r="AF86" s="236"/>
      <c r="AH86" s="236"/>
      <c r="AJ86" s="236"/>
      <c r="AM86" s="197"/>
      <c r="AO86" s="236"/>
      <c r="AQ86" s="236"/>
    </row>
    <row r="87" spans="26:43" x14ac:dyDescent="0.25">
      <c r="Z87" s="195"/>
      <c r="AB87" s="235"/>
      <c r="AD87" s="236"/>
      <c r="AF87" s="236"/>
      <c r="AH87" s="236"/>
      <c r="AJ87" s="236"/>
      <c r="AM87" s="197"/>
      <c r="AO87" s="236"/>
      <c r="AQ87" s="236"/>
    </row>
    <row r="88" spans="26:43" x14ac:dyDescent="0.25">
      <c r="Z88" s="195"/>
      <c r="AB88" s="235"/>
      <c r="AD88" s="236"/>
      <c r="AF88" s="236"/>
      <c r="AH88" s="236"/>
      <c r="AJ88" s="236"/>
      <c r="AM88" s="197"/>
      <c r="AO88" s="236"/>
      <c r="AQ88" s="236"/>
    </row>
    <row r="89" spans="26:43" x14ac:dyDescent="0.25">
      <c r="Z89" s="195"/>
      <c r="AB89" s="235"/>
      <c r="AD89" s="236"/>
      <c r="AF89" s="236"/>
      <c r="AH89" s="236"/>
      <c r="AJ89" s="236"/>
      <c r="AM89" s="197"/>
      <c r="AO89" s="236"/>
      <c r="AQ89" s="236"/>
    </row>
    <row r="90" spans="26:43" x14ac:dyDescent="0.25">
      <c r="Z90" s="195"/>
      <c r="AB90" s="235"/>
      <c r="AD90" s="236"/>
      <c r="AF90" s="236"/>
      <c r="AH90" s="236"/>
      <c r="AJ90" s="236"/>
      <c r="AM90" s="197"/>
      <c r="AO90" s="236"/>
      <c r="AQ90" s="236"/>
    </row>
    <row r="91" spans="26:43" x14ac:dyDescent="0.25">
      <c r="Z91" s="195"/>
      <c r="AB91" s="235"/>
      <c r="AD91" s="236"/>
      <c r="AF91" s="236"/>
      <c r="AH91" s="236"/>
      <c r="AJ91" s="236"/>
      <c r="AM91" s="197"/>
      <c r="AO91" s="236"/>
      <c r="AQ91" s="236"/>
    </row>
    <row r="92" spans="26:43" x14ac:dyDescent="0.25">
      <c r="Z92" s="195"/>
      <c r="AB92" s="235"/>
      <c r="AD92" s="236"/>
      <c r="AF92" s="236"/>
      <c r="AH92" s="236"/>
      <c r="AJ92" s="236"/>
      <c r="AM92" s="197"/>
      <c r="AO92" s="236"/>
      <c r="AQ92" s="236"/>
    </row>
    <row r="93" spans="26:43" x14ac:dyDescent="0.25">
      <c r="Z93" s="195"/>
      <c r="AB93" s="235"/>
      <c r="AD93" s="236"/>
      <c r="AF93" s="236"/>
      <c r="AH93" s="236"/>
      <c r="AJ93" s="236"/>
      <c r="AM93" s="197"/>
      <c r="AO93" s="236"/>
      <c r="AQ93" s="236"/>
    </row>
    <row r="94" spans="26:43" x14ac:dyDescent="0.25">
      <c r="Z94" s="195"/>
      <c r="AB94" s="235"/>
      <c r="AD94" s="236"/>
      <c r="AF94" s="236"/>
      <c r="AH94" s="236"/>
      <c r="AJ94" s="236"/>
      <c r="AM94" s="197"/>
      <c r="AO94" s="236"/>
      <c r="AQ94" s="236"/>
    </row>
    <row r="95" spans="26:43" x14ac:dyDescent="0.25">
      <c r="Z95" s="195"/>
      <c r="AB95" s="235"/>
      <c r="AD95" s="236"/>
      <c r="AF95" s="236"/>
      <c r="AH95" s="236"/>
      <c r="AJ95" s="236"/>
      <c r="AM95" s="197"/>
      <c r="AO95" s="236"/>
      <c r="AQ95" s="236"/>
    </row>
    <row r="96" spans="26:43" x14ac:dyDescent="0.25">
      <c r="Z96" s="195"/>
      <c r="AB96" s="235"/>
      <c r="AD96" s="236"/>
      <c r="AF96" s="236"/>
      <c r="AH96" s="236"/>
      <c r="AJ96" s="236"/>
      <c r="AM96" s="197"/>
      <c r="AO96" s="236"/>
      <c r="AQ96" s="236"/>
    </row>
    <row r="97" spans="26:162" x14ac:dyDescent="0.25">
      <c r="Z97" s="195"/>
      <c r="AB97" s="235"/>
      <c r="AD97" s="236"/>
      <c r="AF97" s="236"/>
      <c r="AH97" s="236"/>
      <c r="AJ97" s="236"/>
      <c r="AM97" s="197"/>
      <c r="AO97" s="236"/>
      <c r="AQ97" s="236"/>
    </row>
    <row r="98" spans="26:162" x14ac:dyDescent="0.25">
      <c r="Z98" s="195"/>
      <c r="AB98" s="235"/>
      <c r="AD98" s="236"/>
      <c r="AF98" s="236"/>
      <c r="AH98" s="236"/>
      <c r="AJ98" s="236"/>
      <c r="AM98" s="197"/>
      <c r="AO98" s="236"/>
      <c r="AQ98" s="236"/>
    </row>
    <row r="99" spans="26:162" x14ac:dyDescent="0.25">
      <c r="Z99" s="195"/>
      <c r="AB99" s="235"/>
      <c r="AD99" s="236"/>
      <c r="AF99" s="236"/>
      <c r="AH99" s="236"/>
      <c r="AJ99" s="236"/>
      <c r="AM99" s="197"/>
      <c r="AO99" s="236"/>
      <c r="AQ99" s="236"/>
    </row>
    <row r="100" spans="26:162" x14ac:dyDescent="0.25">
      <c r="Z100" s="195"/>
      <c r="AB100" s="235"/>
      <c r="AD100" s="236"/>
      <c r="AF100" s="236"/>
      <c r="AH100" s="236"/>
      <c r="AJ100" s="236"/>
      <c r="AM100" s="197"/>
      <c r="AO100" s="236"/>
      <c r="AQ100" s="236"/>
    </row>
    <row r="101" spans="26:162" x14ac:dyDescent="0.25">
      <c r="Z101" s="195"/>
      <c r="AB101" s="235"/>
      <c r="AD101" s="236"/>
      <c r="AF101" s="236"/>
      <c r="AH101" s="236"/>
      <c r="AJ101" s="236"/>
      <c r="AM101" s="197"/>
      <c r="AO101" s="236"/>
      <c r="AQ101" s="236"/>
    </row>
    <row r="102" spans="26:162" x14ac:dyDescent="0.25">
      <c r="Z102" s="195"/>
      <c r="AB102" s="235"/>
      <c r="AD102" s="236"/>
      <c r="AF102" s="236"/>
      <c r="AH102" s="236"/>
      <c r="AJ102" s="236"/>
      <c r="AM102" s="197"/>
      <c r="AO102" s="236"/>
      <c r="AQ102" s="236"/>
    </row>
    <row r="103" spans="26:162" x14ac:dyDescent="0.25">
      <c r="Z103" s="195"/>
      <c r="AB103" s="235"/>
      <c r="AD103" s="236"/>
      <c r="AF103" s="236"/>
      <c r="AH103" s="236"/>
      <c r="AJ103" s="236"/>
      <c r="AM103" s="197"/>
      <c r="AO103" s="236"/>
      <c r="AQ103" s="236"/>
    </row>
    <row r="104" spans="26:162" x14ac:dyDescent="0.25">
      <c r="Z104" s="195"/>
      <c r="AB104" s="235"/>
      <c r="AD104" s="236"/>
      <c r="AF104" s="236"/>
      <c r="AH104" s="236"/>
      <c r="AJ104" s="236"/>
      <c r="AM104" s="197"/>
      <c r="AO104" s="236"/>
      <c r="AQ104" s="236"/>
    </row>
    <row r="105" spans="26:162" x14ac:dyDescent="0.25">
      <c r="Z105" s="195"/>
      <c r="AB105" s="235"/>
      <c r="AD105" s="236"/>
      <c r="AF105" s="236"/>
      <c r="AH105" s="236"/>
      <c r="AJ105" s="236"/>
      <c r="AM105" s="197"/>
      <c r="AO105" s="236"/>
      <c r="AQ105" s="236"/>
    </row>
    <row r="106" spans="26:162" x14ac:dyDescent="0.25">
      <c r="Z106" s="195"/>
      <c r="AB106" s="235"/>
      <c r="AD106" s="236"/>
      <c r="AF106" s="236"/>
      <c r="AH106" s="236"/>
      <c r="AJ106" s="236"/>
      <c r="AM106" s="197"/>
      <c r="AO106" s="236"/>
      <c r="AQ106" s="236"/>
    </row>
    <row r="107" spans="26:162" x14ac:dyDescent="0.25">
      <c r="Z107" s="195"/>
      <c r="AB107" s="235"/>
      <c r="AD107" s="236"/>
      <c r="AF107" s="236"/>
      <c r="AH107" s="236"/>
      <c r="AJ107" s="236"/>
      <c r="AM107" s="197"/>
      <c r="AO107" s="236"/>
      <c r="AQ107" s="236"/>
    </row>
    <row r="108" spans="26:162" x14ac:dyDescent="0.25">
      <c r="Z108" s="195"/>
      <c r="AB108" s="235"/>
      <c r="AD108" s="236"/>
      <c r="AF108" s="236"/>
      <c r="AH108" s="236"/>
      <c r="AJ108" s="236"/>
      <c r="AM108" s="197"/>
      <c r="AO108" s="236"/>
      <c r="AQ108" s="236"/>
    </row>
    <row r="109" spans="26:162" x14ac:dyDescent="0.25">
      <c r="Z109" s="195"/>
      <c r="AB109" s="235"/>
      <c r="AD109" s="236"/>
      <c r="AF109" s="236"/>
      <c r="AH109" s="236"/>
      <c r="AJ109" s="236"/>
      <c r="AM109" s="197"/>
      <c r="AO109" s="236"/>
      <c r="AQ109" s="236"/>
      <c r="AS109" s="26"/>
      <c r="AT109" s="26"/>
      <c r="AU109" s="26"/>
      <c r="AV109" s="26"/>
      <c r="AW109" s="26"/>
      <c r="AX109" s="26"/>
      <c r="AY109" s="26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</row>
    <row r="110" spans="26:162" x14ac:dyDescent="0.25">
      <c r="Z110" s="195"/>
      <c r="AB110" s="235"/>
      <c r="AD110" s="236"/>
      <c r="AF110" s="236"/>
      <c r="AH110" s="236"/>
      <c r="AJ110" s="236"/>
      <c r="AM110" s="197"/>
      <c r="AO110" s="236"/>
      <c r="AQ110" s="236"/>
      <c r="AR110" s="26"/>
    </row>
    <row r="111" spans="26:162" x14ac:dyDescent="0.25">
      <c r="Z111" s="195"/>
      <c r="AB111" s="235"/>
      <c r="AD111" s="236"/>
      <c r="AF111" s="236"/>
      <c r="AH111" s="236"/>
      <c r="AJ111" s="236"/>
      <c r="AM111" s="197"/>
      <c r="AO111" s="236"/>
      <c r="AQ111" s="236"/>
    </row>
    <row r="112" spans="26:162" x14ac:dyDescent="0.25">
      <c r="Z112" s="195"/>
      <c r="AB112" s="235"/>
      <c r="AD112" s="236"/>
      <c r="AF112" s="236"/>
      <c r="AH112" s="236"/>
      <c r="AJ112" s="236"/>
      <c r="AM112" s="197"/>
      <c r="AO112" s="236"/>
      <c r="AQ112" s="236"/>
    </row>
    <row r="113" spans="16:142" x14ac:dyDescent="0.25">
      <c r="Z113" s="195"/>
      <c r="AB113" s="235"/>
      <c r="AD113" s="236"/>
      <c r="AF113" s="236"/>
      <c r="AH113" s="236"/>
      <c r="AJ113" s="236"/>
      <c r="AM113" s="197"/>
      <c r="AO113" s="236"/>
      <c r="AQ113" s="236"/>
    </row>
    <row r="114" spans="16:142" x14ac:dyDescent="0.25">
      <c r="Z114" s="195"/>
      <c r="AB114" s="235"/>
      <c r="AD114" s="236"/>
      <c r="AF114" s="236"/>
      <c r="AH114" s="236"/>
      <c r="AJ114" s="236"/>
      <c r="AM114" s="197"/>
      <c r="AO114" s="236"/>
      <c r="AQ114" s="236"/>
    </row>
    <row r="115" spans="16:142" x14ac:dyDescent="0.25">
      <c r="Z115" s="195"/>
      <c r="AB115" s="235"/>
      <c r="AD115" s="236"/>
      <c r="AF115" s="236"/>
      <c r="AH115" s="236"/>
      <c r="AJ115" s="236"/>
      <c r="AM115" s="197"/>
      <c r="AO115" s="236"/>
      <c r="AQ115" s="236"/>
    </row>
    <row r="116" spans="16:142" x14ac:dyDescent="0.25">
      <c r="Z116" s="195"/>
      <c r="AB116" s="235"/>
      <c r="AD116" s="236"/>
      <c r="AF116" s="236"/>
      <c r="AH116" s="236"/>
      <c r="AJ116" s="236"/>
      <c r="AM116" s="197"/>
      <c r="AO116" s="236"/>
      <c r="AQ116" s="236"/>
    </row>
    <row r="117" spans="16:142" x14ac:dyDescent="0.25">
      <c r="Z117" s="195"/>
      <c r="AB117" s="235"/>
      <c r="AD117" s="236"/>
      <c r="AF117" s="236"/>
      <c r="AH117" s="236"/>
      <c r="AJ117" s="236"/>
      <c r="AM117" s="197"/>
      <c r="AO117" s="236"/>
      <c r="AQ117" s="236"/>
    </row>
    <row r="118" spans="16:142" x14ac:dyDescent="0.25">
      <c r="Z118" s="195"/>
      <c r="AB118" s="235"/>
      <c r="AD118" s="236"/>
      <c r="AF118" s="236"/>
      <c r="AH118" s="236"/>
      <c r="AJ118" s="236"/>
      <c r="AM118" s="197"/>
      <c r="AO118" s="236"/>
      <c r="AQ118" s="236"/>
    </row>
    <row r="119" spans="16:142" x14ac:dyDescent="0.25">
      <c r="Z119" s="195"/>
      <c r="AB119" s="235"/>
      <c r="AD119" s="236"/>
      <c r="AF119" s="236"/>
      <c r="AH119" s="236"/>
      <c r="AJ119" s="236"/>
      <c r="AM119" s="197"/>
      <c r="AO119" s="236"/>
      <c r="AQ119" s="236"/>
    </row>
    <row r="120" spans="16:142" x14ac:dyDescent="0.25">
      <c r="Z120" s="195"/>
      <c r="AB120" s="235"/>
      <c r="AD120" s="236"/>
      <c r="AF120" s="236"/>
      <c r="AH120" s="236"/>
      <c r="AJ120" s="236"/>
      <c r="AM120" s="197"/>
      <c r="AO120" s="236"/>
      <c r="AQ120" s="236"/>
    </row>
    <row r="121" spans="16:142" x14ac:dyDescent="0.25">
      <c r="Z121" s="195"/>
      <c r="AB121" s="235"/>
      <c r="AD121" s="236"/>
      <c r="AF121" s="236"/>
      <c r="AH121" s="236"/>
      <c r="AJ121" s="236"/>
      <c r="AM121" s="197"/>
      <c r="AO121" s="236"/>
      <c r="AQ121" s="236"/>
    </row>
    <row r="122" spans="16:142" x14ac:dyDescent="0.25">
      <c r="Z122" s="195"/>
      <c r="AB122" s="235"/>
      <c r="AD122" s="236"/>
      <c r="AF122" s="236"/>
      <c r="AH122" s="236"/>
      <c r="AJ122" s="236"/>
      <c r="AM122" s="197"/>
      <c r="AO122" s="236"/>
      <c r="AP122" s="160"/>
      <c r="AQ122" s="236"/>
      <c r="AS122" s="142">
        <v>54.92</v>
      </c>
      <c r="AT122" s="142">
        <v>55.33</v>
      </c>
      <c r="AU122" s="142">
        <v>55.17</v>
      </c>
      <c r="AV122" s="142">
        <v>55.63</v>
      </c>
      <c r="AW122" s="142">
        <v>55.5</v>
      </c>
      <c r="AX122" s="142">
        <v>55.66</v>
      </c>
      <c r="AY122" s="142">
        <v>55.69</v>
      </c>
      <c r="AZ122" s="142">
        <v>54.08</v>
      </c>
      <c r="BA122" s="142">
        <v>54.26</v>
      </c>
      <c r="BB122" s="142">
        <v>54.25</v>
      </c>
      <c r="BC122" s="142">
        <v>53.65</v>
      </c>
      <c r="BD122" s="142">
        <v>53.32</v>
      </c>
      <c r="BE122" s="142">
        <v>53.73</v>
      </c>
      <c r="BF122" s="142">
        <v>54.33</v>
      </c>
      <c r="BG122" s="142">
        <v>54.29</v>
      </c>
      <c r="BH122" s="142">
        <v>54.76</v>
      </c>
      <c r="BI122" s="142">
        <v>54.58</v>
      </c>
      <c r="BJ122" s="142">
        <v>55.41</v>
      </c>
      <c r="BK122" s="142">
        <v>56.58</v>
      </c>
      <c r="BL122" s="142">
        <v>57.91</v>
      </c>
      <c r="BM122" s="142">
        <v>58.43</v>
      </c>
      <c r="BN122" s="142">
        <v>59.25</v>
      </c>
      <c r="BO122" s="142">
        <v>58.44</v>
      </c>
      <c r="BP122" s="142">
        <v>59.11</v>
      </c>
      <c r="BQ122" s="142">
        <v>59.37</v>
      </c>
      <c r="BR122" s="142">
        <v>60.06</v>
      </c>
      <c r="BS122" s="142">
        <v>60.49</v>
      </c>
      <c r="BT122" s="142">
        <v>60.7</v>
      </c>
      <c r="BU122" s="142">
        <v>59.83</v>
      </c>
      <c r="BV122" s="142">
        <v>60.66</v>
      </c>
      <c r="BW122" s="142">
        <v>60.69</v>
      </c>
      <c r="BX122" s="142">
        <v>60.48</v>
      </c>
      <c r="BY122" s="142">
        <v>63.47</v>
      </c>
      <c r="BZ122" s="142">
        <v>62.94</v>
      </c>
      <c r="CA122" s="142">
        <v>63.63</v>
      </c>
      <c r="CB122" s="142">
        <v>64.63</v>
      </c>
      <c r="CC122" s="142">
        <v>64.69</v>
      </c>
      <c r="CD122" s="142">
        <v>63.38</v>
      </c>
      <c r="CE122" s="142">
        <v>61.91</v>
      </c>
      <c r="CF122" s="142">
        <v>61.64</v>
      </c>
      <c r="CG122" s="142">
        <v>62.82</v>
      </c>
      <c r="CH122" s="142">
        <v>62.96</v>
      </c>
      <c r="CI122" s="142">
        <v>63.2</v>
      </c>
      <c r="CJ122" s="142">
        <v>64.19</v>
      </c>
      <c r="CK122" s="142">
        <v>63.92</v>
      </c>
      <c r="CL122" s="142">
        <v>65.05</v>
      </c>
      <c r="CM122" s="142">
        <v>65.84</v>
      </c>
      <c r="CN122" s="142">
        <v>65.13</v>
      </c>
      <c r="CO122" s="142">
        <v>65.63</v>
      </c>
      <c r="CP122" s="142">
        <v>64.349999999999994</v>
      </c>
      <c r="CQ122" s="142">
        <v>65.180000000000007</v>
      </c>
      <c r="CR122" s="142">
        <v>64.66</v>
      </c>
      <c r="CS122" s="142">
        <v>64.42</v>
      </c>
      <c r="CT122" s="142">
        <v>64.489999999999995</v>
      </c>
      <c r="CU122" s="142">
        <v>63.71</v>
      </c>
      <c r="CV122" s="142">
        <v>62.99</v>
      </c>
      <c r="CW122" s="142">
        <v>63.54</v>
      </c>
      <c r="CX122" s="142">
        <v>64.17</v>
      </c>
      <c r="CY122" s="142">
        <v>64.319999999999993</v>
      </c>
      <c r="CZ122" s="142">
        <v>63.98</v>
      </c>
      <c r="DA122" s="142">
        <v>64.86</v>
      </c>
      <c r="DB122" s="142">
        <v>67.09</v>
      </c>
      <c r="DC122" s="142">
        <v>62.95</v>
      </c>
      <c r="DD122" s="142">
        <v>63.55</v>
      </c>
      <c r="DE122" s="142">
        <v>64.7</v>
      </c>
      <c r="DF122" s="142">
        <v>65.069999999999993</v>
      </c>
      <c r="DG122" s="142">
        <v>64.989999999999995</v>
      </c>
      <c r="DH122" s="142">
        <v>65.39</v>
      </c>
      <c r="DI122" s="142">
        <v>65.84</v>
      </c>
      <c r="DJ122" s="142">
        <v>66.430000000000007</v>
      </c>
      <c r="DK122" s="142">
        <v>65.86</v>
      </c>
      <c r="DL122" s="142">
        <v>65.95</v>
      </c>
      <c r="DM122" s="142">
        <v>67.98</v>
      </c>
      <c r="DN122" s="142">
        <v>67.48</v>
      </c>
      <c r="DO122" s="142">
        <v>68.17</v>
      </c>
      <c r="DP122" s="142">
        <v>68.849999999999994</v>
      </c>
      <c r="DQ122" s="142">
        <v>69.569999999999993</v>
      </c>
      <c r="DR122" s="142">
        <v>71.16</v>
      </c>
      <c r="DS122" s="142">
        <v>67.3</v>
      </c>
      <c r="DT122" s="142">
        <v>64.599999999999994</v>
      </c>
      <c r="DU122" s="142">
        <v>65.02</v>
      </c>
      <c r="DV122" s="142">
        <v>64.099999999999994</v>
      </c>
      <c r="DW122" s="142">
        <v>62.97</v>
      </c>
      <c r="DX122" s="142">
        <v>62.61</v>
      </c>
      <c r="DY122" s="142">
        <v>64.86</v>
      </c>
      <c r="DZ122" s="142">
        <v>63.1</v>
      </c>
      <c r="EA122" s="142">
        <v>64.89</v>
      </c>
      <c r="EB122" s="142">
        <v>64.930000000000007</v>
      </c>
      <c r="EC122" s="142">
        <v>66.010000000000005</v>
      </c>
      <c r="ED122" s="142">
        <v>65.05</v>
      </c>
      <c r="EE122" s="142">
        <v>63.78</v>
      </c>
      <c r="EF122" s="142">
        <v>64.94</v>
      </c>
      <c r="EG122" s="142">
        <v>63.28</v>
      </c>
      <c r="EH122" s="142">
        <v>62.72</v>
      </c>
      <c r="EI122" s="142">
        <v>63.22</v>
      </c>
      <c r="EJ122" s="142">
        <v>63.32</v>
      </c>
      <c r="EK122" s="142">
        <v>62.59</v>
      </c>
      <c r="EL122" s="142">
        <v>63.7</v>
      </c>
    </row>
    <row r="123" spans="16:142" x14ac:dyDescent="0.25">
      <c r="P123" s="26"/>
      <c r="Q123" s="26"/>
      <c r="R123" s="26"/>
      <c r="S123" s="26"/>
      <c r="T123" s="26"/>
      <c r="U123" s="154"/>
      <c r="V123" s="154"/>
      <c r="X123" s="154"/>
      <c r="Y123" s="142">
        <v>55.6</v>
      </c>
      <c r="Z123" s="142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42"/>
      <c r="AM123" s="142"/>
      <c r="AN123" s="160"/>
      <c r="AO123" s="160"/>
      <c r="AQ123" s="160"/>
      <c r="AR123" s="160"/>
    </row>
    <row r="124" spans="16:142" x14ac:dyDescent="0.25">
      <c r="Z124" s="195"/>
      <c r="AB124" s="235"/>
      <c r="AD124" s="236"/>
      <c r="AF124" s="236"/>
      <c r="AH124" s="236"/>
      <c r="AJ124" s="236"/>
      <c r="AM124" s="197"/>
      <c r="AO124" s="236"/>
      <c r="AQ124" s="236"/>
    </row>
    <row r="125" spans="16:142" x14ac:dyDescent="0.25">
      <c r="Z125" s="195"/>
      <c r="AB125" s="235"/>
      <c r="AD125" s="236"/>
      <c r="AF125" s="236"/>
      <c r="AH125" s="236"/>
      <c r="AJ125" s="236"/>
      <c r="AM125" s="197"/>
      <c r="AO125" s="236"/>
      <c r="AQ125" s="236"/>
    </row>
    <row r="126" spans="16:142" x14ac:dyDescent="0.25">
      <c r="Z126" s="195"/>
      <c r="AB126" s="235"/>
      <c r="AD126" s="236"/>
      <c r="AF126" s="236"/>
      <c r="AH126" s="236"/>
      <c r="AJ126" s="236"/>
      <c r="AM126" s="197"/>
      <c r="AO126" s="236"/>
      <c r="AQ126" s="236"/>
    </row>
    <row r="127" spans="16:142" x14ac:dyDescent="0.25">
      <c r="Z127" s="195"/>
      <c r="AB127" s="235"/>
      <c r="AD127" s="236"/>
      <c r="AF127" s="236"/>
      <c r="AH127" s="236"/>
      <c r="AJ127" s="236"/>
      <c r="AM127" s="197"/>
      <c r="AO127" s="236"/>
      <c r="AQ127" s="236"/>
    </row>
    <row r="128" spans="16:142" x14ac:dyDescent="0.25">
      <c r="Z128" s="195"/>
      <c r="AB128" s="235"/>
      <c r="AD128" s="236"/>
      <c r="AF128" s="236"/>
      <c r="AH128" s="236"/>
      <c r="AJ128" s="236"/>
      <c r="AM128" s="197"/>
      <c r="AO128" s="236"/>
      <c r="AQ128" s="236"/>
    </row>
    <row r="129" spans="14:43" x14ac:dyDescent="0.25">
      <c r="Z129" s="195"/>
      <c r="AB129" s="235"/>
      <c r="AD129" s="236"/>
      <c r="AF129" s="236"/>
      <c r="AH129" s="236"/>
      <c r="AJ129" s="236"/>
      <c r="AM129" s="197"/>
      <c r="AO129" s="236"/>
      <c r="AQ129" s="236"/>
    </row>
    <row r="130" spans="14:43" x14ac:dyDescent="0.25">
      <c r="Z130" s="195"/>
      <c r="AB130" s="235"/>
      <c r="AD130" s="236"/>
      <c r="AF130" s="236"/>
      <c r="AH130" s="236"/>
      <c r="AJ130" s="236"/>
      <c r="AM130" s="197"/>
      <c r="AO130" s="236"/>
      <c r="AQ130" s="236"/>
    </row>
    <row r="131" spans="14:43" x14ac:dyDescent="0.25">
      <c r="Z131" s="195"/>
      <c r="AB131" s="235"/>
      <c r="AD131" s="236"/>
      <c r="AF131" s="236"/>
      <c r="AH131" s="236"/>
      <c r="AJ131" s="236"/>
      <c r="AM131" s="197"/>
      <c r="AO131" s="236"/>
      <c r="AQ131" s="236"/>
    </row>
    <row r="132" spans="14:43" x14ac:dyDescent="0.25">
      <c r="Z132" s="195"/>
      <c r="AB132" s="235"/>
      <c r="AD132" s="236"/>
      <c r="AF132" s="236"/>
      <c r="AH132" s="236"/>
      <c r="AJ132" s="236"/>
      <c r="AM132" s="197"/>
      <c r="AO132" s="236"/>
      <c r="AQ132" s="236"/>
    </row>
    <row r="133" spans="14:43" x14ac:dyDescent="0.25">
      <c r="Z133" s="195"/>
      <c r="AB133" s="235"/>
      <c r="AD133" s="236"/>
      <c r="AF133" s="236"/>
      <c r="AH133" s="236"/>
      <c r="AJ133" s="236"/>
      <c r="AM133" s="197"/>
      <c r="AO133" s="236"/>
      <c r="AQ133" s="236"/>
    </row>
    <row r="134" spans="14:43" x14ac:dyDescent="0.25">
      <c r="Z134" s="195"/>
      <c r="AB134" s="235"/>
      <c r="AD134" s="236"/>
      <c r="AF134" s="236"/>
      <c r="AH134" s="236"/>
      <c r="AJ134" s="236"/>
      <c r="AM134" s="197"/>
      <c r="AO134" s="236"/>
      <c r="AQ134" s="236"/>
    </row>
    <row r="135" spans="14:43" x14ac:dyDescent="0.25">
      <c r="Z135" s="195"/>
      <c r="AB135" s="235"/>
      <c r="AD135" s="236"/>
      <c r="AF135" s="236"/>
      <c r="AH135" s="236"/>
      <c r="AJ135" s="236"/>
      <c r="AM135" s="197"/>
      <c r="AO135" s="236"/>
      <c r="AQ135" s="236"/>
    </row>
    <row r="136" spans="14:43" x14ac:dyDescent="0.25">
      <c r="Z136" s="195"/>
      <c r="AB136" s="235"/>
      <c r="AD136" s="236"/>
      <c r="AF136" s="236"/>
      <c r="AH136" s="236"/>
      <c r="AJ136" s="236"/>
      <c r="AM136" s="197"/>
      <c r="AO136" s="236"/>
      <c r="AQ136" s="236"/>
    </row>
    <row r="137" spans="14:43" x14ac:dyDescent="0.25">
      <c r="Z137" s="195"/>
      <c r="AB137" s="235"/>
      <c r="AD137" s="236"/>
      <c r="AF137" s="236"/>
      <c r="AH137" s="236"/>
      <c r="AJ137" s="236"/>
      <c r="AM137" s="197"/>
      <c r="AO137" s="236"/>
      <c r="AQ137" s="236"/>
    </row>
    <row r="138" spans="14:43" x14ac:dyDescent="0.25">
      <c r="Z138" s="195"/>
      <c r="AB138" s="235"/>
      <c r="AD138" s="236"/>
      <c r="AF138" s="236"/>
      <c r="AH138" s="236"/>
      <c r="AJ138" s="236"/>
      <c r="AM138" s="197"/>
      <c r="AO138" s="236"/>
      <c r="AQ138" s="236"/>
    </row>
    <row r="139" spans="14:43" x14ac:dyDescent="0.25">
      <c r="Z139" s="195"/>
      <c r="AB139" s="235"/>
      <c r="AD139" s="236"/>
      <c r="AF139" s="236"/>
      <c r="AH139" s="236"/>
      <c r="AJ139" s="236"/>
      <c r="AM139" s="197"/>
      <c r="AO139" s="236"/>
      <c r="AQ139" s="236"/>
    </row>
    <row r="140" spans="14:43" x14ac:dyDescent="0.25">
      <c r="Z140" s="195"/>
      <c r="AB140" s="235"/>
      <c r="AD140" s="236"/>
      <c r="AF140" s="236"/>
      <c r="AH140" s="236"/>
      <c r="AJ140" s="236"/>
      <c r="AM140" s="197"/>
      <c r="AO140" s="236"/>
      <c r="AQ140" s="236"/>
    </row>
    <row r="141" spans="14:43" x14ac:dyDescent="0.25">
      <c r="Z141" s="195"/>
      <c r="AB141" s="235"/>
      <c r="AD141" s="236"/>
      <c r="AF141" s="236"/>
      <c r="AH141" s="236"/>
      <c r="AJ141" s="236"/>
      <c r="AM141" s="197"/>
      <c r="AO141" s="236"/>
      <c r="AQ141" s="236"/>
    </row>
    <row r="142" spans="14:43" x14ac:dyDescent="0.25">
      <c r="Z142" s="195"/>
      <c r="AB142" s="235"/>
      <c r="AD142" s="236"/>
      <c r="AF142" s="236"/>
      <c r="AH142" s="236"/>
      <c r="AJ142" s="236"/>
      <c r="AM142" s="197"/>
      <c r="AO142" s="236"/>
      <c r="AQ142" s="236"/>
    </row>
    <row r="143" spans="14:43" x14ac:dyDescent="0.25"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/>
      <c r="Z143" s="197"/>
      <c r="AA143" s="127"/>
      <c r="AB143" s="236"/>
      <c r="AC143" s="127"/>
      <c r="AD143" s="236"/>
      <c r="AE143" s="127"/>
      <c r="AF143" s="236"/>
      <c r="AG143" s="127"/>
      <c r="AH143" s="236"/>
      <c r="AI143" s="127"/>
      <c r="AJ143" s="236"/>
      <c r="AM143" s="197"/>
      <c r="AO143" s="236"/>
      <c r="AQ143" s="236"/>
    </row>
    <row r="144" spans="14:43" x14ac:dyDescent="0.25">
      <c r="Z144" s="195"/>
      <c r="AB144" s="235"/>
      <c r="AD144" s="236"/>
      <c r="AF144" s="236"/>
      <c r="AH144" s="236"/>
      <c r="AJ144" s="236"/>
      <c r="AM144" s="197"/>
      <c r="AO144" s="236"/>
      <c r="AQ144" s="236"/>
    </row>
    <row r="145" spans="11:165" x14ac:dyDescent="0.25">
      <c r="Z145" s="195"/>
      <c r="AB145" s="235"/>
      <c r="AD145" s="236"/>
      <c r="AF145" s="236"/>
      <c r="AH145" s="236"/>
      <c r="AJ145" s="236"/>
      <c r="AM145" s="197"/>
      <c r="AO145" s="236"/>
      <c r="AQ145" s="236"/>
    </row>
    <row r="146" spans="11:165" x14ac:dyDescent="0.25">
      <c r="Z146" s="195"/>
      <c r="AB146" s="235"/>
      <c r="AD146" s="236"/>
      <c r="AF146" s="236"/>
      <c r="AH146" s="236"/>
      <c r="AJ146" s="236"/>
      <c r="AM146" s="197"/>
      <c r="AO146" s="236"/>
      <c r="AQ146" s="236"/>
    </row>
    <row r="147" spans="11:165" x14ac:dyDescent="0.25">
      <c r="Z147" s="195"/>
      <c r="AB147" s="235"/>
      <c r="AD147" s="236"/>
      <c r="AF147" s="236"/>
      <c r="AH147" s="236"/>
      <c r="AJ147" s="236"/>
      <c r="AM147" s="197"/>
      <c r="AO147" s="236"/>
      <c r="AQ147" s="236"/>
    </row>
    <row r="148" spans="11:165" x14ac:dyDescent="0.25">
      <c r="Z148" s="195"/>
      <c r="AB148" s="235"/>
      <c r="AD148" s="236"/>
      <c r="AF148" s="236"/>
      <c r="AH148" s="236"/>
      <c r="AJ148" s="236"/>
      <c r="AM148" s="197"/>
      <c r="AO148" s="236"/>
      <c r="AQ148" s="236"/>
    </row>
    <row r="149" spans="11:165" x14ac:dyDescent="0.25">
      <c r="Z149" s="195"/>
      <c r="AB149" s="235"/>
      <c r="AD149" s="236"/>
      <c r="AF149" s="236"/>
      <c r="AH149" s="236"/>
      <c r="AJ149" s="236"/>
      <c r="AM149" s="197"/>
      <c r="AO149" s="236"/>
      <c r="AP149" s="160"/>
      <c r="AQ149" s="236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</row>
    <row r="150" spans="11:165" x14ac:dyDescent="0.25">
      <c r="K150" s="26"/>
      <c r="L150" s="26"/>
      <c r="M150" s="26"/>
      <c r="N150" s="154"/>
      <c r="O150" s="154"/>
      <c r="P150" s="154"/>
      <c r="Y150" s="142"/>
      <c r="Z150" s="142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42"/>
      <c r="AM150" s="142"/>
      <c r="AN150" s="160"/>
      <c r="AO150" s="160"/>
      <c r="AQ150" s="160"/>
      <c r="AR150" s="160"/>
    </row>
    <row r="151" spans="11:165" x14ac:dyDescent="0.25">
      <c r="Z151" s="195"/>
      <c r="AB151" s="235"/>
      <c r="AD151" s="236"/>
      <c r="AF151" s="236"/>
      <c r="AH151" s="236"/>
      <c r="AJ151" s="236"/>
      <c r="AM151" s="197"/>
      <c r="AO151" s="236"/>
      <c r="AQ151" s="236"/>
    </row>
    <row r="152" spans="11:165" x14ac:dyDescent="0.25">
      <c r="Z152" s="195"/>
      <c r="AB152" s="235"/>
      <c r="AD152" s="236"/>
      <c r="AF152" s="236"/>
      <c r="AH152" s="236"/>
      <c r="AJ152" s="236"/>
      <c r="AM152" s="197"/>
      <c r="AO152" s="236"/>
      <c r="AQ152" s="236"/>
    </row>
    <row r="153" spans="11:165" x14ac:dyDescent="0.25">
      <c r="Z153" s="195"/>
      <c r="AB153" s="235"/>
      <c r="AD153" s="236"/>
      <c r="AF153" s="236"/>
      <c r="AH153" s="236"/>
      <c r="AJ153" s="236"/>
      <c r="AM153" s="197"/>
      <c r="AO153" s="236"/>
      <c r="AQ153" s="236"/>
    </row>
    <row r="154" spans="11:165" x14ac:dyDescent="0.25">
      <c r="Z154" s="195"/>
      <c r="AB154" s="235"/>
      <c r="AD154" s="236"/>
      <c r="AF154" s="236"/>
      <c r="AH154" s="236"/>
      <c r="AJ154" s="236"/>
      <c r="AM154" s="197"/>
      <c r="AO154" s="236"/>
      <c r="AQ154" s="236"/>
    </row>
    <row r="155" spans="11:165" x14ac:dyDescent="0.25">
      <c r="Z155" s="195"/>
      <c r="AB155" s="235"/>
      <c r="AD155" s="236"/>
      <c r="AF155" s="236"/>
      <c r="AH155" s="236"/>
      <c r="AJ155" s="236"/>
      <c r="AM155" s="197"/>
      <c r="AO155" s="236"/>
      <c r="AQ155" s="236"/>
    </row>
    <row r="156" spans="11:165" x14ac:dyDescent="0.25">
      <c r="Z156" s="195"/>
      <c r="AB156" s="235"/>
      <c r="AD156" s="236"/>
      <c r="AF156" s="236"/>
      <c r="AH156" s="236"/>
      <c r="AJ156" s="236"/>
      <c r="AM156" s="197"/>
      <c r="AO156" s="236"/>
      <c r="AQ156" s="236"/>
    </row>
    <row r="157" spans="11:165" x14ac:dyDescent="0.25">
      <c r="Z157" s="195"/>
      <c r="AB157" s="235"/>
      <c r="AD157" s="236"/>
      <c r="AF157" s="236"/>
      <c r="AH157" s="236"/>
      <c r="AJ157" s="236"/>
      <c r="AM157" s="197"/>
      <c r="AO157" s="236"/>
      <c r="AQ157" s="236"/>
    </row>
    <row r="158" spans="11:165" x14ac:dyDescent="0.25">
      <c r="Z158" s="195"/>
      <c r="AB158" s="235"/>
      <c r="AD158" s="236"/>
      <c r="AF158" s="236"/>
      <c r="AH158" s="236"/>
      <c r="AJ158" s="236"/>
      <c r="AM158" s="197"/>
      <c r="AO158" s="236"/>
      <c r="AQ158" s="236"/>
    </row>
    <row r="159" spans="11:165" x14ac:dyDescent="0.25">
      <c r="Z159" s="195"/>
      <c r="AB159" s="235"/>
      <c r="AD159" s="236"/>
      <c r="AF159" s="236"/>
      <c r="AH159" s="236"/>
      <c r="AJ159" s="236"/>
      <c r="AM159" s="197"/>
      <c r="AO159" s="236"/>
      <c r="AQ159" s="236"/>
    </row>
    <row r="160" spans="11:165" x14ac:dyDescent="0.25">
      <c r="Z160" s="195"/>
      <c r="AB160" s="235"/>
      <c r="AD160" s="236"/>
      <c r="AF160" s="236"/>
      <c r="AH160" s="236"/>
      <c r="AJ160" s="236"/>
      <c r="AM160" s="197"/>
      <c r="AO160" s="236"/>
      <c r="AQ160" s="236"/>
    </row>
    <row r="161" spans="26:43" x14ac:dyDescent="0.25">
      <c r="Z161" s="195"/>
      <c r="AB161" s="235"/>
      <c r="AD161" s="236"/>
      <c r="AF161" s="236"/>
      <c r="AH161" s="236"/>
      <c r="AJ161" s="236"/>
      <c r="AM161" s="197"/>
      <c r="AO161" s="236"/>
      <c r="AQ161" s="236"/>
    </row>
    <row r="162" spans="26:43" x14ac:dyDescent="0.25">
      <c r="Z162" s="195"/>
      <c r="AB162" s="235"/>
      <c r="AD162" s="236"/>
      <c r="AF162" s="236"/>
      <c r="AH162" s="236"/>
      <c r="AJ162" s="236"/>
      <c r="AM162" s="197"/>
      <c r="AO162" s="236"/>
      <c r="AQ162" s="236"/>
    </row>
    <row r="163" spans="26:43" x14ac:dyDescent="0.25">
      <c r="Z163" s="195"/>
      <c r="AB163" s="235"/>
      <c r="AD163" s="236"/>
      <c r="AF163" s="236"/>
      <c r="AH163" s="236"/>
      <c r="AJ163" s="236"/>
      <c r="AM163" s="197"/>
      <c r="AO163" s="236"/>
      <c r="AQ163" s="236"/>
    </row>
    <row r="164" spans="26:43" x14ac:dyDescent="0.25">
      <c r="Z164" s="195"/>
      <c r="AB164" s="235"/>
      <c r="AD164" s="236"/>
      <c r="AF164" s="236"/>
      <c r="AH164" s="236"/>
      <c r="AJ164" s="236"/>
      <c r="AM164" s="197"/>
      <c r="AO164" s="236"/>
      <c r="AQ164" s="236"/>
    </row>
    <row r="165" spans="26:43" x14ac:dyDescent="0.25">
      <c r="Z165" s="195"/>
      <c r="AB165" s="235"/>
      <c r="AD165" s="236"/>
      <c r="AF165" s="236"/>
      <c r="AH165" s="236"/>
      <c r="AJ165" s="236"/>
      <c r="AM165" s="197"/>
      <c r="AO165" s="236"/>
      <c r="AQ165" s="236"/>
    </row>
    <row r="166" spans="26:43" x14ac:dyDescent="0.25">
      <c r="Z166" s="195"/>
      <c r="AB166" s="235"/>
      <c r="AD166" s="236"/>
      <c r="AF166" s="236"/>
      <c r="AH166" s="236"/>
      <c r="AJ166" s="236"/>
      <c r="AM166" s="197"/>
      <c r="AO166" s="236"/>
      <c r="AQ166" s="236"/>
    </row>
    <row r="167" spans="26:43" x14ac:dyDescent="0.25">
      <c r="Z167" s="195"/>
      <c r="AB167" s="235"/>
      <c r="AD167" s="236"/>
      <c r="AF167" s="236"/>
      <c r="AH167" s="236"/>
      <c r="AJ167" s="236"/>
      <c r="AM167" s="197"/>
      <c r="AO167" s="236"/>
      <c r="AQ167" s="236"/>
    </row>
    <row r="168" spans="26:43" x14ac:dyDescent="0.25">
      <c r="Z168" s="195"/>
      <c r="AB168" s="235"/>
      <c r="AD168" s="236"/>
      <c r="AF168" s="236"/>
      <c r="AH168" s="236"/>
      <c r="AJ168" s="236"/>
      <c r="AM168" s="197"/>
      <c r="AO168" s="236"/>
      <c r="AQ168" s="236"/>
    </row>
    <row r="169" spans="26:43" x14ac:dyDescent="0.25">
      <c r="Z169" s="195"/>
      <c r="AB169" s="235"/>
      <c r="AD169" s="236"/>
      <c r="AF169" s="236"/>
      <c r="AH169" s="236"/>
      <c r="AJ169" s="236"/>
      <c r="AM169" s="197"/>
      <c r="AO169" s="236"/>
      <c r="AQ169" s="236"/>
    </row>
    <row r="170" spans="26:43" x14ac:dyDescent="0.25">
      <c r="Z170" s="195"/>
      <c r="AB170" s="235"/>
      <c r="AD170" s="236"/>
      <c r="AF170" s="236"/>
      <c r="AH170" s="236"/>
      <c r="AJ170" s="236"/>
      <c r="AM170" s="197"/>
      <c r="AO170" s="236"/>
      <c r="AQ170" s="236"/>
    </row>
    <row r="171" spans="26:43" x14ac:dyDescent="0.25">
      <c r="Z171" s="195"/>
      <c r="AB171" s="235"/>
      <c r="AD171" s="236"/>
      <c r="AF171" s="236"/>
      <c r="AH171" s="236"/>
      <c r="AJ171" s="236"/>
      <c r="AM171" s="197"/>
      <c r="AO171" s="236"/>
      <c r="AQ171" s="236"/>
    </row>
    <row r="172" spans="26:43" x14ac:dyDescent="0.25">
      <c r="Z172" s="195"/>
      <c r="AB172" s="235"/>
      <c r="AD172" s="236"/>
      <c r="AF172" s="236"/>
      <c r="AH172" s="236"/>
      <c r="AJ172" s="236"/>
      <c r="AM172" s="197"/>
      <c r="AO172" s="236"/>
      <c r="AQ172" s="236"/>
    </row>
    <row r="173" spans="26:43" x14ac:dyDescent="0.25">
      <c r="Z173" s="195"/>
      <c r="AB173" s="235"/>
      <c r="AD173" s="236"/>
      <c r="AF173" s="236"/>
      <c r="AH173" s="236"/>
      <c r="AJ173" s="236"/>
      <c r="AM173" s="197"/>
      <c r="AO173" s="236"/>
      <c r="AQ173" s="236"/>
    </row>
    <row r="174" spans="26:43" x14ac:dyDescent="0.25">
      <c r="Z174" s="195"/>
      <c r="AB174" s="235"/>
      <c r="AD174" s="236"/>
      <c r="AF174" s="236"/>
      <c r="AH174" s="236"/>
      <c r="AJ174" s="236"/>
      <c r="AM174" s="197"/>
      <c r="AO174" s="236"/>
      <c r="AQ174" s="236"/>
    </row>
    <row r="175" spans="26:43" x14ac:dyDescent="0.25">
      <c r="Z175" s="195"/>
      <c r="AB175" s="235"/>
      <c r="AD175" s="236"/>
      <c r="AF175" s="236"/>
      <c r="AH175" s="236"/>
      <c r="AJ175" s="236"/>
      <c r="AM175" s="197"/>
      <c r="AO175" s="236"/>
      <c r="AQ175" s="236"/>
    </row>
    <row r="176" spans="26:43" x14ac:dyDescent="0.25">
      <c r="Z176" s="195"/>
      <c r="AB176" s="235"/>
      <c r="AD176" s="236"/>
      <c r="AF176" s="236"/>
      <c r="AH176" s="236"/>
      <c r="AJ176" s="236"/>
      <c r="AM176" s="197"/>
      <c r="AO176" s="236"/>
      <c r="AQ176" s="236"/>
    </row>
    <row r="177" spans="26:43" x14ac:dyDescent="0.25">
      <c r="Z177" s="195"/>
      <c r="AB177" s="235"/>
      <c r="AD177" s="236"/>
      <c r="AF177" s="236"/>
      <c r="AH177" s="236"/>
      <c r="AJ177" s="236"/>
      <c r="AM177" s="197"/>
      <c r="AO177" s="236"/>
      <c r="AQ177" s="236"/>
    </row>
    <row r="178" spans="26:43" x14ac:dyDescent="0.25">
      <c r="Z178" s="195"/>
      <c r="AB178" s="235"/>
      <c r="AD178" s="236"/>
      <c r="AF178" s="236"/>
      <c r="AH178" s="236"/>
      <c r="AJ178" s="236"/>
      <c r="AM178" s="197"/>
      <c r="AO178" s="236"/>
      <c r="AQ178" s="236"/>
    </row>
    <row r="179" spans="26:43" x14ac:dyDescent="0.25">
      <c r="Z179" s="195"/>
      <c r="AB179" s="235"/>
      <c r="AD179" s="236"/>
      <c r="AF179" s="236"/>
      <c r="AH179" s="236"/>
      <c r="AJ179" s="236"/>
      <c r="AM179" s="197"/>
      <c r="AO179" s="236"/>
      <c r="AQ179" s="236"/>
    </row>
    <row r="180" spans="26:43" x14ac:dyDescent="0.25">
      <c r="Z180" s="195"/>
      <c r="AB180" s="235"/>
      <c r="AD180" s="236"/>
      <c r="AF180" s="236"/>
      <c r="AH180" s="236"/>
      <c r="AJ180" s="236"/>
      <c r="AM180" s="197"/>
      <c r="AO180" s="236"/>
      <c r="AQ180" s="236"/>
    </row>
    <row r="181" spans="26:43" x14ac:dyDescent="0.25">
      <c r="Z181" s="195"/>
      <c r="AB181" s="235"/>
      <c r="AD181" s="236"/>
      <c r="AF181" s="236"/>
      <c r="AH181" s="236"/>
      <c r="AJ181" s="236"/>
      <c r="AM181" s="197"/>
      <c r="AO181" s="236"/>
      <c r="AQ181" s="236"/>
    </row>
    <row r="182" spans="26:43" x14ac:dyDescent="0.25">
      <c r="Z182" s="195"/>
      <c r="AB182" s="235"/>
      <c r="AD182" s="236"/>
      <c r="AF182" s="236"/>
      <c r="AH182" s="236"/>
      <c r="AJ182" s="236"/>
      <c r="AM182" s="197"/>
      <c r="AO182" s="236"/>
      <c r="AQ182" s="236"/>
    </row>
    <row r="183" spans="26:43" x14ac:dyDescent="0.25">
      <c r="Z183" s="195"/>
      <c r="AB183" s="235"/>
      <c r="AD183" s="236"/>
      <c r="AF183" s="236"/>
      <c r="AH183" s="236"/>
      <c r="AJ183" s="236"/>
      <c r="AM183" s="197"/>
      <c r="AO183" s="236"/>
      <c r="AQ183" s="236"/>
    </row>
    <row r="184" spans="26:43" x14ac:dyDescent="0.25">
      <c r="Z184" s="195"/>
      <c r="AB184" s="235"/>
      <c r="AD184" s="236"/>
      <c r="AF184" s="236"/>
      <c r="AH184" s="236"/>
      <c r="AJ184" s="236"/>
      <c r="AM184" s="197"/>
      <c r="AO184" s="236"/>
      <c r="AQ184" s="236"/>
    </row>
    <row r="185" spans="26:43" x14ac:dyDescent="0.25">
      <c r="Z185" s="195"/>
      <c r="AB185" s="235"/>
      <c r="AD185" s="236"/>
      <c r="AF185" s="236"/>
      <c r="AH185" s="236"/>
      <c r="AJ185" s="236"/>
      <c r="AM185" s="197"/>
      <c r="AO185" s="236"/>
      <c r="AQ185" s="236"/>
    </row>
    <row r="186" spans="26:43" x14ac:dyDescent="0.25">
      <c r="Z186" s="195"/>
      <c r="AB186" s="235"/>
      <c r="AD186" s="236"/>
      <c r="AF186" s="236"/>
      <c r="AH186" s="236"/>
      <c r="AJ186" s="236"/>
      <c r="AM186" s="197"/>
      <c r="AO186" s="236"/>
      <c r="AQ186" s="236"/>
    </row>
    <row r="187" spans="26:43" x14ac:dyDescent="0.25">
      <c r="Z187" s="195"/>
      <c r="AB187" s="235"/>
      <c r="AD187" s="236"/>
      <c r="AF187" s="236"/>
      <c r="AH187" s="236"/>
      <c r="AJ187" s="236"/>
      <c r="AM187" s="197"/>
      <c r="AO187" s="236"/>
      <c r="AQ187" s="236"/>
    </row>
    <row r="188" spans="26:43" x14ac:dyDescent="0.25">
      <c r="Z188" s="195"/>
      <c r="AB188" s="235"/>
      <c r="AD188" s="236"/>
      <c r="AF188" s="236"/>
      <c r="AH188" s="236"/>
      <c r="AJ188" s="236"/>
      <c r="AM188" s="197"/>
      <c r="AO188" s="236"/>
      <c r="AQ188" s="236"/>
    </row>
    <row r="189" spans="26:43" x14ac:dyDescent="0.25">
      <c r="Z189" s="195"/>
      <c r="AB189" s="235"/>
      <c r="AD189" s="236"/>
      <c r="AF189" s="236"/>
      <c r="AH189" s="236"/>
      <c r="AJ189" s="236"/>
      <c r="AM189" s="197"/>
      <c r="AO189" s="236"/>
      <c r="AQ189" s="236"/>
    </row>
    <row r="190" spans="26:43" x14ac:dyDescent="0.25">
      <c r="Z190" s="195"/>
      <c r="AB190" s="235"/>
      <c r="AD190" s="236"/>
      <c r="AF190" s="236"/>
      <c r="AH190" s="236"/>
      <c r="AJ190" s="236"/>
      <c r="AM190" s="197"/>
      <c r="AO190" s="236"/>
      <c r="AQ190" s="236"/>
    </row>
    <row r="191" spans="26:43" x14ac:dyDescent="0.25">
      <c r="Z191" s="195"/>
      <c r="AB191" s="235"/>
      <c r="AD191" s="236"/>
      <c r="AF191" s="236"/>
      <c r="AH191" s="236"/>
      <c r="AJ191" s="236"/>
      <c r="AM191" s="197"/>
      <c r="AO191" s="236"/>
      <c r="AQ191" s="236"/>
    </row>
    <row r="192" spans="26:43" x14ac:dyDescent="0.25">
      <c r="Z192" s="195"/>
      <c r="AB192" s="235"/>
      <c r="AD192" s="236"/>
      <c r="AF192" s="236"/>
      <c r="AH192" s="236"/>
      <c r="AJ192" s="236"/>
      <c r="AM192" s="197"/>
      <c r="AO192" s="236"/>
      <c r="AQ192" s="236"/>
    </row>
    <row r="193" spans="26:43" x14ac:dyDescent="0.25">
      <c r="Z193" s="195"/>
      <c r="AB193" s="235"/>
      <c r="AD193" s="236"/>
      <c r="AF193" s="236"/>
      <c r="AH193" s="236"/>
      <c r="AJ193" s="236"/>
      <c r="AM193" s="197"/>
      <c r="AO193" s="236"/>
      <c r="AQ193" s="236"/>
    </row>
    <row r="194" spans="26:43" x14ac:dyDescent="0.25">
      <c r="Z194" s="195"/>
      <c r="AB194" s="235"/>
      <c r="AD194" s="236"/>
      <c r="AF194" s="236"/>
      <c r="AH194" s="236"/>
      <c r="AJ194" s="236"/>
      <c r="AM194" s="197"/>
      <c r="AO194" s="236"/>
      <c r="AQ194" s="236"/>
    </row>
    <row r="195" spans="26:43" x14ac:dyDescent="0.25">
      <c r="Z195" s="195"/>
      <c r="AB195" s="235"/>
      <c r="AD195" s="236"/>
      <c r="AF195" s="236"/>
      <c r="AH195" s="236"/>
      <c r="AJ195" s="236"/>
      <c r="AM195" s="197"/>
      <c r="AO195" s="236"/>
      <c r="AQ195" s="236"/>
    </row>
    <row r="196" spans="26:43" x14ac:dyDescent="0.25">
      <c r="Z196" s="195"/>
      <c r="AB196" s="235"/>
      <c r="AD196" s="236"/>
      <c r="AF196" s="236"/>
      <c r="AH196" s="236"/>
      <c r="AJ196" s="236"/>
      <c r="AM196" s="197"/>
      <c r="AO196" s="236"/>
      <c r="AQ196" s="236"/>
    </row>
    <row r="197" spans="26:43" x14ac:dyDescent="0.25">
      <c r="Z197" s="195"/>
      <c r="AB197" s="235"/>
      <c r="AD197" s="236"/>
      <c r="AF197" s="236"/>
      <c r="AH197" s="236"/>
      <c r="AJ197" s="236"/>
      <c r="AM197" s="197"/>
      <c r="AO197" s="236"/>
      <c r="AQ197" s="236"/>
    </row>
    <row r="198" spans="26:43" x14ac:dyDescent="0.25">
      <c r="Z198" s="195"/>
      <c r="AB198" s="235"/>
      <c r="AD198" s="236"/>
      <c r="AF198" s="236"/>
      <c r="AH198" s="236"/>
      <c r="AJ198" s="236"/>
      <c r="AM198" s="197"/>
      <c r="AO198" s="236"/>
      <c r="AQ198" s="236"/>
    </row>
    <row r="199" spans="26:43" x14ac:dyDescent="0.25">
      <c r="Z199" s="195"/>
      <c r="AB199" s="235"/>
      <c r="AD199" s="236"/>
      <c r="AF199" s="236"/>
      <c r="AH199" s="236"/>
      <c r="AJ199" s="236"/>
      <c r="AM199" s="197"/>
      <c r="AO199" s="236"/>
      <c r="AQ199" s="236"/>
    </row>
    <row r="200" spans="26:43" x14ac:dyDescent="0.25">
      <c r="Z200" s="195"/>
      <c r="AB200" s="235"/>
      <c r="AD200" s="236"/>
      <c r="AF200" s="236"/>
      <c r="AH200" s="236"/>
      <c r="AJ200" s="236"/>
      <c r="AM200" s="197"/>
      <c r="AO200" s="236"/>
      <c r="AQ200" s="236"/>
    </row>
    <row r="201" spans="26:43" x14ac:dyDescent="0.25">
      <c r="Z201" s="195"/>
      <c r="AB201" s="235"/>
      <c r="AD201" s="236"/>
      <c r="AF201" s="236"/>
      <c r="AH201" s="236"/>
      <c r="AJ201" s="236"/>
      <c r="AM201" s="197"/>
      <c r="AO201" s="236"/>
      <c r="AQ201" s="236"/>
    </row>
    <row r="202" spans="26:43" x14ac:dyDescent="0.25">
      <c r="Z202" s="195"/>
      <c r="AB202" s="235"/>
      <c r="AD202" s="236"/>
      <c r="AF202" s="236"/>
      <c r="AH202" s="236"/>
      <c r="AJ202" s="236"/>
      <c r="AM202" s="197"/>
      <c r="AO202" s="236"/>
      <c r="AQ202" s="236"/>
    </row>
    <row r="203" spans="26:43" x14ac:dyDescent="0.25">
      <c r="Z203" s="195"/>
      <c r="AB203" s="235"/>
      <c r="AD203" s="236"/>
      <c r="AF203" s="236"/>
      <c r="AH203" s="236"/>
      <c r="AJ203" s="236"/>
      <c r="AM203" s="197"/>
      <c r="AO203" s="236"/>
      <c r="AQ203" s="236"/>
    </row>
    <row r="204" spans="26:43" x14ac:dyDescent="0.25">
      <c r="Z204" s="195"/>
      <c r="AB204" s="235"/>
      <c r="AD204" s="236"/>
      <c r="AF204" s="236"/>
      <c r="AH204" s="236"/>
      <c r="AJ204" s="236"/>
      <c r="AM204" s="197"/>
      <c r="AO204" s="236"/>
      <c r="AQ204" s="236"/>
    </row>
    <row r="205" spans="26:43" x14ac:dyDescent="0.25">
      <c r="Z205" s="195"/>
      <c r="AB205" s="235"/>
      <c r="AD205" s="236"/>
      <c r="AF205" s="236"/>
      <c r="AH205" s="236"/>
      <c r="AJ205" s="236"/>
      <c r="AM205" s="197"/>
      <c r="AO205" s="236"/>
      <c r="AQ205" s="236"/>
    </row>
    <row r="206" spans="26:43" x14ac:dyDescent="0.25">
      <c r="Z206" s="195"/>
      <c r="AB206" s="235"/>
      <c r="AD206" s="236"/>
      <c r="AF206" s="236"/>
      <c r="AH206" s="236"/>
      <c r="AJ206" s="236"/>
      <c r="AM206" s="197"/>
      <c r="AO206" s="236"/>
      <c r="AQ206" s="236"/>
    </row>
    <row r="207" spans="26:43" x14ac:dyDescent="0.25">
      <c r="Z207" s="195"/>
      <c r="AB207" s="235"/>
      <c r="AD207" s="236"/>
      <c r="AF207" s="236"/>
      <c r="AH207" s="236"/>
      <c r="AJ207" s="236"/>
      <c r="AM207" s="197"/>
      <c r="AO207" s="236"/>
      <c r="AQ207" s="236"/>
    </row>
    <row r="208" spans="26:43" x14ac:dyDescent="0.25">
      <c r="Z208" s="195"/>
      <c r="AB208" s="235"/>
      <c r="AD208" s="236"/>
      <c r="AF208" s="236"/>
      <c r="AH208" s="236"/>
      <c r="AJ208" s="236"/>
      <c r="AM208" s="197"/>
      <c r="AO208" s="236"/>
      <c r="AQ208" s="236"/>
    </row>
    <row r="209" spans="26:43" x14ac:dyDescent="0.25">
      <c r="Z209" s="195"/>
      <c r="AB209" s="235"/>
      <c r="AD209" s="236"/>
      <c r="AF209" s="236"/>
      <c r="AH209" s="236"/>
      <c r="AJ209" s="236"/>
      <c r="AM209" s="197"/>
      <c r="AO209" s="236"/>
      <c r="AQ209" s="236"/>
    </row>
    <row r="210" spans="26:43" x14ac:dyDescent="0.25">
      <c r="Z210" s="195"/>
      <c r="AB210" s="235"/>
      <c r="AD210" s="236"/>
      <c r="AF210" s="236"/>
      <c r="AH210" s="236"/>
      <c r="AJ210" s="236"/>
      <c r="AM210" s="197"/>
      <c r="AO210" s="236"/>
      <c r="AQ210" s="236"/>
    </row>
    <row r="211" spans="26:43" x14ac:dyDescent="0.25">
      <c r="Z211" s="195"/>
      <c r="AB211" s="235"/>
      <c r="AD211" s="236"/>
      <c r="AF211" s="236"/>
      <c r="AH211" s="236"/>
      <c r="AJ211" s="236"/>
      <c r="AM211" s="197"/>
      <c r="AO211" s="236"/>
      <c r="AQ211" s="236"/>
    </row>
    <row r="212" spans="26:43" x14ac:dyDescent="0.25">
      <c r="Z212" s="195"/>
      <c r="AB212" s="235"/>
      <c r="AD212" s="236"/>
      <c r="AF212" s="236"/>
      <c r="AH212" s="236"/>
      <c r="AJ212" s="236"/>
      <c r="AM212" s="197"/>
      <c r="AO212" s="236"/>
      <c r="AQ212" s="236"/>
    </row>
    <row r="213" spans="26:43" x14ac:dyDescent="0.25">
      <c r="Z213" s="195"/>
      <c r="AB213" s="235"/>
      <c r="AD213" s="236"/>
      <c r="AF213" s="236"/>
      <c r="AH213" s="236"/>
      <c r="AJ213" s="236"/>
      <c r="AM213" s="197"/>
      <c r="AO213" s="236"/>
      <c r="AQ213" s="236"/>
    </row>
    <row r="214" spans="26:43" x14ac:dyDescent="0.25">
      <c r="Z214" s="195"/>
      <c r="AB214" s="235"/>
      <c r="AD214" s="236"/>
      <c r="AF214" s="236"/>
      <c r="AH214" s="236"/>
      <c r="AJ214" s="236"/>
      <c r="AM214" s="197"/>
      <c r="AO214" s="236"/>
      <c r="AQ214" s="236"/>
    </row>
    <row r="215" spans="26:43" x14ac:dyDescent="0.25">
      <c r="Z215" s="195"/>
      <c r="AB215" s="235"/>
      <c r="AD215" s="236"/>
      <c r="AF215" s="236"/>
      <c r="AH215" s="236"/>
      <c r="AJ215" s="236"/>
      <c r="AM215" s="197"/>
      <c r="AO215" s="236"/>
      <c r="AQ215" s="236"/>
    </row>
    <row r="216" spans="26:43" x14ac:dyDescent="0.25">
      <c r="Z216" s="195"/>
      <c r="AB216" s="235"/>
      <c r="AD216" s="236"/>
      <c r="AF216" s="236"/>
      <c r="AH216" s="236"/>
      <c r="AJ216" s="236"/>
      <c r="AM216" s="197"/>
      <c r="AO216" s="236"/>
      <c r="AQ216" s="236"/>
    </row>
    <row r="217" spans="26:43" x14ac:dyDescent="0.25">
      <c r="Z217" s="195"/>
      <c r="AB217" s="235"/>
      <c r="AD217" s="236"/>
      <c r="AF217" s="236"/>
      <c r="AH217" s="236"/>
      <c r="AJ217" s="236"/>
      <c r="AM217" s="197"/>
      <c r="AO217" s="236"/>
      <c r="AQ217" s="236"/>
    </row>
    <row r="218" spans="26:43" x14ac:dyDescent="0.25">
      <c r="Z218" s="195"/>
      <c r="AB218" s="235"/>
      <c r="AD218" s="236"/>
      <c r="AF218" s="236"/>
      <c r="AH218" s="236"/>
      <c r="AJ218" s="236"/>
      <c r="AM218" s="197"/>
      <c r="AO218" s="236"/>
      <c r="AQ218" s="236"/>
    </row>
    <row r="219" spans="26:43" x14ac:dyDescent="0.25">
      <c r="Z219" s="195"/>
      <c r="AB219" s="235"/>
      <c r="AD219" s="236"/>
      <c r="AF219" s="236"/>
      <c r="AH219" s="236"/>
      <c r="AJ219" s="236"/>
      <c r="AM219" s="197"/>
      <c r="AO219" s="236"/>
      <c r="AQ219" s="236"/>
    </row>
    <row r="220" spans="26:43" x14ac:dyDescent="0.25">
      <c r="Z220" s="195"/>
      <c r="AB220" s="235"/>
      <c r="AD220" s="236"/>
      <c r="AF220" s="236"/>
      <c r="AH220" s="236"/>
      <c r="AJ220" s="236"/>
      <c r="AM220" s="197"/>
      <c r="AO220" s="236"/>
      <c r="AQ220" s="236"/>
    </row>
    <row r="221" spans="26:43" x14ac:dyDescent="0.25">
      <c r="Z221" s="195"/>
      <c r="AB221" s="235"/>
      <c r="AD221" s="236"/>
      <c r="AF221" s="236"/>
      <c r="AH221" s="236"/>
      <c r="AJ221" s="236"/>
      <c r="AM221" s="197"/>
      <c r="AO221" s="236"/>
      <c r="AQ221" s="236"/>
    </row>
    <row r="222" spans="26:43" x14ac:dyDescent="0.25">
      <c r="Z222" s="195"/>
      <c r="AB222" s="235"/>
      <c r="AD222" s="236"/>
      <c r="AF222" s="236"/>
      <c r="AH222" s="236"/>
      <c r="AJ222" s="236"/>
      <c r="AM222" s="197"/>
      <c r="AO222" s="236"/>
      <c r="AQ222" s="236"/>
    </row>
    <row r="223" spans="26:43" x14ac:dyDescent="0.25">
      <c r="Z223" s="195"/>
      <c r="AB223" s="235"/>
      <c r="AD223" s="236"/>
      <c r="AF223" s="236"/>
      <c r="AH223" s="236"/>
      <c r="AJ223" s="236"/>
      <c r="AM223" s="197"/>
      <c r="AO223" s="236"/>
      <c r="AQ223" s="236"/>
    </row>
    <row r="224" spans="26:43" x14ac:dyDescent="0.25">
      <c r="Z224" s="195"/>
      <c r="AB224" s="235"/>
      <c r="AD224" s="236"/>
      <c r="AF224" s="236"/>
      <c r="AH224" s="236"/>
      <c r="AJ224" s="236"/>
      <c r="AM224" s="197"/>
      <c r="AO224" s="236"/>
      <c r="AQ224" s="236"/>
    </row>
    <row r="225" spans="26:43" x14ac:dyDescent="0.25">
      <c r="Z225" s="195"/>
      <c r="AB225" s="235"/>
      <c r="AD225" s="236"/>
      <c r="AF225" s="236"/>
      <c r="AH225" s="236"/>
      <c r="AJ225" s="236"/>
      <c r="AM225" s="197"/>
      <c r="AO225" s="236"/>
      <c r="AQ225" s="236"/>
    </row>
    <row r="226" spans="26:43" x14ac:dyDescent="0.25">
      <c r="Z226" s="195"/>
      <c r="AB226" s="235"/>
      <c r="AD226" s="236"/>
      <c r="AF226" s="236"/>
      <c r="AH226" s="236"/>
      <c r="AJ226" s="236"/>
      <c r="AM226" s="197"/>
      <c r="AO226" s="236"/>
      <c r="AQ226" s="236"/>
    </row>
    <row r="227" spans="26:43" x14ac:dyDescent="0.25">
      <c r="Z227" s="195"/>
      <c r="AB227" s="235"/>
      <c r="AD227" s="236"/>
      <c r="AF227" s="236"/>
      <c r="AH227" s="236"/>
      <c r="AJ227" s="236"/>
      <c r="AM227" s="197"/>
      <c r="AO227" s="236"/>
      <c r="AQ227" s="236"/>
    </row>
    <row r="228" spans="26:43" x14ac:dyDescent="0.25">
      <c r="Z228" s="195"/>
      <c r="AB228" s="235"/>
      <c r="AD228" s="236"/>
      <c r="AF228" s="236"/>
      <c r="AH228" s="236"/>
      <c r="AJ228" s="236"/>
      <c r="AM228" s="197"/>
      <c r="AO228" s="236"/>
      <c r="AQ228" s="236"/>
    </row>
    <row r="229" spans="26:43" x14ac:dyDescent="0.25">
      <c r="Z229" s="195"/>
      <c r="AB229" s="235"/>
      <c r="AD229" s="236"/>
      <c r="AF229" s="236"/>
      <c r="AH229" s="236"/>
      <c r="AJ229" s="236"/>
      <c r="AM229" s="197"/>
      <c r="AO229" s="236"/>
      <c r="AQ229" s="236"/>
    </row>
    <row r="230" spans="26:43" x14ac:dyDescent="0.25">
      <c r="Z230" s="195"/>
      <c r="AB230" s="235"/>
      <c r="AD230" s="236"/>
      <c r="AF230" s="236"/>
      <c r="AH230" s="236"/>
      <c r="AJ230" s="236"/>
      <c r="AM230" s="197"/>
      <c r="AO230" s="236"/>
      <c r="AQ230" s="236"/>
    </row>
    <row r="231" spans="26:43" x14ac:dyDescent="0.25">
      <c r="Z231" s="195"/>
      <c r="AB231" s="235"/>
      <c r="AD231" s="236"/>
      <c r="AF231" s="236"/>
      <c r="AH231" s="236"/>
      <c r="AJ231" s="236"/>
      <c r="AM231" s="197"/>
      <c r="AO231" s="236"/>
      <c r="AQ231" s="236"/>
    </row>
    <row r="232" spans="26:43" x14ac:dyDescent="0.25">
      <c r="Z232" s="195"/>
      <c r="AB232" s="235"/>
      <c r="AD232" s="236"/>
      <c r="AF232" s="236"/>
      <c r="AH232" s="236"/>
      <c r="AJ232" s="236"/>
      <c r="AM232" s="197"/>
      <c r="AO232" s="236"/>
      <c r="AQ232" s="236"/>
    </row>
    <row r="233" spans="26:43" x14ac:dyDescent="0.25">
      <c r="Z233" s="195"/>
      <c r="AB233" s="235"/>
      <c r="AD233" s="236"/>
      <c r="AF233" s="236"/>
      <c r="AH233" s="236"/>
      <c r="AJ233" s="236"/>
      <c r="AM233" s="197"/>
      <c r="AO233" s="236"/>
      <c r="AQ233" s="236"/>
    </row>
    <row r="234" spans="26:43" x14ac:dyDescent="0.25">
      <c r="Z234" s="195"/>
      <c r="AB234" s="235"/>
      <c r="AD234" s="236"/>
      <c r="AF234" s="236"/>
      <c r="AH234" s="236"/>
      <c r="AJ234" s="236"/>
      <c r="AM234" s="197"/>
      <c r="AO234" s="236"/>
      <c r="AQ234" s="236"/>
    </row>
    <row r="235" spans="26:43" x14ac:dyDescent="0.25">
      <c r="Z235" s="195"/>
      <c r="AB235" s="235"/>
      <c r="AD235" s="236"/>
      <c r="AF235" s="236"/>
      <c r="AH235" s="236"/>
      <c r="AJ235" s="236"/>
      <c r="AM235" s="197"/>
      <c r="AO235" s="236"/>
      <c r="AQ235" s="236"/>
    </row>
    <row r="236" spans="26:43" x14ac:dyDescent="0.25">
      <c r="Z236" s="195"/>
      <c r="AB236" s="235"/>
      <c r="AD236" s="236"/>
      <c r="AF236" s="236"/>
      <c r="AH236" s="236"/>
      <c r="AJ236" s="236"/>
      <c r="AM236" s="197"/>
      <c r="AO236" s="236"/>
      <c r="AQ236" s="236"/>
    </row>
    <row r="237" spans="26:43" x14ac:dyDescent="0.25">
      <c r="Z237" s="195"/>
      <c r="AB237" s="235"/>
      <c r="AD237" s="236"/>
      <c r="AF237" s="236"/>
      <c r="AH237" s="236"/>
      <c r="AJ237" s="236"/>
      <c r="AM237" s="197"/>
      <c r="AO237" s="236"/>
      <c r="AQ237" s="236"/>
    </row>
    <row r="238" spans="26:43" x14ac:dyDescent="0.25">
      <c r="Z238" s="195"/>
      <c r="AB238" s="235"/>
      <c r="AD238" s="236"/>
      <c r="AF238" s="236"/>
      <c r="AH238" s="236"/>
      <c r="AJ238" s="236"/>
      <c r="AM238" s="197"/>
      <c r="AO238" s="236"/>
      <c r="AQ238" s="236"/>
    </row>
    <row r="239" spans="26:43" x14ac:dyDescent="0.25">
      <c r="Z239" s="195"/>
      <c r="AB239" s="235"/>
      <c r="AD239" s="236"/>
      <c r="AF239" s="236"/>
      <c r="AH239" s="236"/>
      <c r="AJ239" s="236"/>
      <c r="AM239" s="197"/>
      <c r="AO239" s="236"/>
      <c r="AQ239" s="236"/>
    </row>
    <row r="240" spans="26:43" x14ac:dyDescent="0.25">
      <c r="Z240" s="195"/>
      <c r="AB240" s="235"/>
      <c r="AD240" s="236"/>
      <c r="AF240" s="236"/>
      <c r="AH240" s="236"/>
      <c r="AJ240" s="236"/>
      <c r="AM240" s="197"/>
      <c r="AO240" s="236"/>
      <c r="AQ240" s="236"/>
    </row>
    <row r="241" spans="26:43" x14ac:dyDescent="0.25">
      <c r="Z241" s="195"/>
      <c r="AB241" s="235"/>
      <c r="AD241" s="236"/>
      <c r="AF241" s="236"/>
      <c r="AH241" s="236"/>
      <c r="AJ241" s="236"/>
      <c r="AM241" s="197"/>
      <c r="AO241" s="236"/>
      <c r="AQ241" s="236"/>
    </row>
    <row r="242" spans="26:43" x14ac:dyDescent="0.25">
      <c r="Z242" s="195"/>
      <c r="AB242" s="235"/>
      <c r="AD242" s="236"/>
      <c r="AF242" s="236"/>
      <c r="AH242" s="236"/>
      <c r="AJ242" s="236"/>
      <c r="AM242" s="197"/>
      <c r="AO242" s="236"/>
      <c r="AQ242" s="236"/>
    </row>
    <row r="243" spans="26:43" x14ac:dyDescent="0.25">
      <c r="Z243" s="195"/>
      <c r="AB243" s="235"/>
      <c r="AD243" s="236"/>
      <c r="AF243" s="236"/>
      <c r="AH243" s="236"/>
      <c r="AJ243" s="236"/>
      <c r="AM243" s="197"/>
      <c r="AO243" s="236"/>
      <c r="AQ243" s="236"/>
    </row>
    <row r="244" spans="26:43" x14ac:dyDescent="0.25">
      <c r="Z244" s="195"/>
      <c r="AB244" s="235"/>
      <c r="AD244" s="236"/>
      <c r="AF244" s="236"/>
      <c r="AH244" s="236"/>
      <c r="AJ244" s="236"/>
      <c r="AM244" s="197"/>
      <c r="AO244" s="236"/>
      <c r="AQ244" s="236"/>
    </row>
    <row r="245" spans="26:43" x14ac:dyDescent="0.25">
      <c r="Z245" s="195"/>
      <c r="AB245" s="235"/>
      <c r="AD245" s="236"/>
      <c r="AF245" s="236"/>
      <c r="AH245" s="236"/>
      <c r="AJ245" s="236"/>
      <c r="AM245" s="197"/>
      <c r="AO245" s="236"/>
      <c r="AQ245" s="236"/>
    </row>
    <row r="246" spans="26:43" x14ac:dyDescent="0.25">
      <c r="Z246" s="195"/>
      <c r="AB246" s="235"/>
      <c r="AD246" s="236"/>
      <c r="AF246" s="236"/>
      <c r="AH246" s="236"/>
      <c r="AJ246" s="236"/>
      <c r="AM246" s="197"/>
      <c r="AO246" s="236"/>
      <c r="AQ246" s="236"/>
    </row>
    <row r="247" spans="26:43" x14ac:dyDescent="0.25">
      <c r="Z247" s="195"/>
      <c r="AB247" s="235"/>
      <c r="AD247" s="236"/>
      <c r="AF247" s="236"/>
      <c r="AH247" s="236"/>
      <c r="AJ247" s="236"/>
      <c r="AM247" s="197"/>
      <c r="AO247" s="236"/>
      <c r="AQ247" s="236"/>
    </row>
    <row r="248" spans="26:43" x14ac:dyDescent="0.25">
      <c r="Z248" s="195"/>
      <c r="AB248" s="235"/>
      <c r="AD248" s="236"/>
      <c r="AF248" s="236"/>
      <c r="AH248" s="236"/>
      <c r="AJ248" s="236"/>
      <c r="AM248" s="197"/>
      <c r="AO248" s="236"/>
      <c r="AQ248" s="236"/>
    </row>
    <row r="249" spans="26:43" x14ac:dyDescent="0.25">
      <c r="Z249" s="195"/>
      <c r="AB249" s="235"/>
      <c r="AD249" s="236"/>
      <c r="AF249" s="236"/>
      <c r="AH249" s="236"/>
      <c r="AJ249" s="236"/>
      <c r="AM249" s="197"/>
      <c r="AO249" s="236"/>
      <c r="AQ249" s="236"/>
    </row>
    <row r="250" spans="26:43" x14ac:dyDescent="0.25">
      <c r="Z250" s="195"/>
      <c r="AB250" s="235"/>
      <c r="AD250" s="236"/>
      <c r="AF250" s="236"/>
      <c r="AH250" s="236"/>
      <c r="AJ250" s="236"/>
      <c r="AM250" s="197"/>
      <c r="AO250" s="236"/>
      <c r="AQ250" s="236"/>
    </row>
    <row r="251" spans="26:43" x14ac:dyDescent="0.25">
      <c r="Z251" s="195"/>
      <c r="AB251" s="235"/>
      <c r="AD251" s="236"/>
      <c r="AF251" s="236"/>
      <c r="AH251" s="236"/>
      <c r="AJ251" s="236"/>
      <c r="AM251" s="197"/>
      <c r="AO251" s="236"/>
      <c r="AQ251" s="236"/>
    </row>
    <row r="252" spans="26:43" x14ac:dyDescent="0.25">
      <c r="Z252" s="195"/>
      <c r="AB252" s="235"/>
      <c r="AD252" s="236"/>
      <c r="AF252" s="236"/>
      <c r="AH252" s="236"/>
      <c r="AJ252" s="236"/>
      <c r="AM252" s="197"/>
      <c r="AO252" s="236"/>
      <c r="AQ252" s="236"/>
    </row>
    <row r="253" spans="26:43" x14ac:dyDescent="0.25">
      <c r="Z253" s="195"/>
      <c r="AB253" s="235"/>
      <c r="AD253" s="236"/>
      <c r="AF253" s="236"/>
      <c r="AH253" s="236"/>
      <c r="AJ253" s="236"/>
      <c r="AM253" s="197"/>
      <c r="AO253" s="236"/>
      <c r="AQ253" s="236"/>
    </row>
    <row r="254" spans="26:43" x14ac:dyDescent="0.25">
      <c r="Z254" s="195"/>
      <c r="AB254" s="235"/>
      <c r="AD254" s="236"/>
      <c r="AF254" s="236"/>
      <c r="AH254" s="236"/>
      <c r="AJ254" s="236"/>
      <c r="AM254" s="197"/>
      <c r="AO254" s="236"/>
      <c r="AQ254" s="236"/>
    </row>
    <row r="255" spans="26:43" x14ac:dyDescent="0.25">
      <c r="Z255" s="195"/>
      <c r="AB255" s="235"/>
      <c r="AD255" s="236"/>
      <c r="AF255" s="236"/>
      <c r="AH255" s="236"/>
      <c r="AJ255" s="236"/>
      <c r="AM255" s="197"/>
      <c r="AO255" s="236"/>
      <c r="AQ255" s="236"/>
    </row>
    <row r="256" spans="26:43" x14ac:dyDescent="0.25">
      <c r="Z256" s="195"/>
      <c r="AB256" s="235"/>
      <c r="AD256" s="236"/>
      <c r="AF256" s="236"/>
      <c r="AH256" s="236"/>
      <c r="AJ256" s="236"/>
      <c r="AM256" s="197"/>
      <c r="AO256" s="236"/>
      <c r="AQ256" s="236"/>
    </row>
    <row r="257" spans="26:43" x14ac:dyDescent="0.25">
      <c r="Z257" s="195"/>
      <c r="AB257" s="235"/>
      <c r="AD257" s="236"/>
      <c r="AF257" s="236"/>
      <c r="AH257" s="236"/>
      <c r="AJ257" s="236"/>
      <c r="AM257" s="197"/>
      <c r="AO257" s="236"/>
      <c r="AQ257" s="236"/>
    </row>
    <row r="258" spans="26:43" x14ac:dyDescent="0.25">
      <c r="Z258" s="195"/>
      <c r="AB258" s="235"/>
      <c r="AD258" s="236"/>
      <c r="AF258" s="236"/>
      <c r="AH258" s="236"/>
      <c r="AJ258" s="236"/>
      <c r="AM258" s="197"/>
      <c r="AO258" s="236"/>
      <c r="AQ258" s="236"/>
    </row>
    <row r="259" spans="26:43" x14ac:dyDescent="0.25">
      <c r="Z259" s="195"/>
      <c r="AB259" s="235"/>
      <c r="AD259" s="236"/>
      <c r="AF259" s="236"/>
      <c r="AH259" s="236"/>
      <c r="AJ259" s="236"/>
      <c r="AM259" s="197"/>
      <c r="AO259" s="236"/>
      <c r="AQ259" s="236"/>
    </row>
    <row r="260" spans="26:43" x14ac:dyDescent="0.25">
      <c r="Z260" s="195"/>
      <c r="AB260" s="235"/>
      <c r="AD260" s="236"/>
      <c r="AF260" s="236"/>
      <c r="AH260" s="236"/>
      <c r="AJ260" s="236"/>
      <c r="AM260" s="197"/>
      <c r="AO260" s="236"/>
      <c r="AQ260" s="236"/>
    </row>
    <row r="261" spans="26:43" x14ac:dyDescent="0.25">
      <c r="Z261" s="195"/>
      <c r="AB261" s="235"/>
      <c r="AD261" s="236"/>
      <c r="AF261" s="236"/>
      <c r="AH261" s="236"/>
      <c r="AJ261" s="236"/>
      <c r="AM261" s="197"/>
      <c r="AO261" s="236"/>
      <c r="AQ261" s="236"/>
    </row>
    <row r="262" spans="26:43" x14ac:dyDescent="0.25">
      <c r="Z262" s="195"/>
      <c r="AB262" s="235"/>
      <c r="AD262" s="236"/>
      <c r="AF262" s="236"/>
      <c r="AH262" s="236"/>
      <c r="AJ262" s="236"/>
      <c r="AM262" s="197"/>
      <c r="AO262" s="236"/>
      <c r="AQ262" s="236"/>
    </row>
    <row r="263" spans="26:43" x14ac:dyDescent="0.25">
      <c r="Z263" s="195"/>
      <c r="AB263" s="235"/>
      <c r="AD263" s="236"/>
      <c r="AF263" s="236"/>
      <c r="AH263" s="236"/>
      <c r="AJ263" s="236"/>
      <c r="AM263" s="197"/>
      <c r="AO263" s="236"/>
      <c r="AQ263" s="236"/>
    </row>
    <row r="264" spans="26:43" x14ac:dyDescent="0.25">
      <c r="Z264" s="195"/>
      <c r="AB264" s="235"/>
      <c r="AD264" s="236"/>
      <c r="AF264" s="236"/>
      <c r="AH264" s="236"/>
      <c r="AJ264" s="236"/>
      <c r="AM264" s="197"/>
      <c r="AO264" s="236"/>
      <c r="AQ264" s="236"/>
    </row>
    <row r="265" spans="26:43" x14ac:dyDescent="0.25">
      <c r="Z265" s="195"/>
      <c r="AB265" s="235"/>
      <c r="AD265" s="236"/>
      <c r="AF265" s="236"/>
      <c r="AH265" s="236"/>
      <c r="AJ265" s="236"/>
      <c r="AM265" s="197"/>
      <c r="AO265" s="236"/>
      <c r="AQ265" s="236"/>
    </row>
    <row r="266" spans="26:43" x14ac:dyDescent="0.25">
      <c r="Z266" s="195"/>
      <c r="AB266" s="235"/>
      <c r="AD266" s="236"/>
      <c r="AF266" s="236"/>
      <c r="AH266" s="236"/>
      <c r="AJ266" s="236"/>
      <c r="AM266" s="197"/>
      <c r="AO266" s="236"/>
      <c r="AQ266" s="236"/>
    </row>
    <row r="267" spans="26:43" x14ac:dyDescent="0.25">
      <c r="Z267" s="195"/>
      <c r="AB267" s="235"/>
      <c r="AD267" s="236"/>
      <c r="AF267" s="236"/>
      <c r="AH267" s="236"/>
      <c r="AJ267" s="236"/>
      <c r="AM267" s="197"/>
      <c r="AO267" s="236"/>
      <c r="AQ267" s="236"/>
    </row>
    <row r="268" spans="26:43" x14ac:dyDescent="0.25">
      <c r="Z268" s="195"/>
      <c r="AB268" s="235"/>
      <c r="AD268" s="236"/>
      <c r="AF268" s="236"/>
      <c r="AH268" s="236"/>
      <c r="AJ268" s="236"/>
      <c r="AM268" s="197"/>
      <c r="AO268" s="236"/>
      <c r="AQ268" s="236"/>
    </row>
    <row r="269" spans="26:43" x14ac:dyDescent="0.25">
      <c r="Z269" s="195"/>
      <c r="AB269" s="235"/>
      <c r="AD269" s="236"/>
      <c r="AF269" s="236"/>
      <c r="AH269" s="236"/>
      <c r="AJ269" s="236"/>
      <c r="AM269" s="197"/>
      <c r="AO269" s="236"/>
      <c r="AQ269" s="236"/>
    </row>
    <row r="270" spans="26:43" x14ac:dyDescent="0.25">
      <c r="Z270" s="195"/>
      <c r="AB270" s="235"/>
      <c r="AD270" s="236"/>
      <c r="AF270" s="236"/>
      <c r="AH270" s="236"/>
      <c r="AJ270" s="236"/>
      <c r="AM270" s="197"/>
      <c r="AO270" s="236"/>
      <c r="AQ270" s="236"/>
    </row>
    <row r="271" spans="26:43" x14ac:dyDescent="0.25">
      <c r="Z271" s="195"/>
      <c r="AB271" s="235"/>
      <c r="AD271" s="236"/>
      <c r="AF271" s="236"/>
      <c r="AH271" s="236"/>
      <c r="AJ271" s="236"/>
      <c r="AM271" s="197"/>
      <c r="AO271" s="236"/>
      <c r="AQ271" s="236"/>
    </row>
    <row r="272" spans="26:43" x14ac:dyDescent="0.25">
      <c r="Z272" s="195"/>
      <c r="AB272" s="235"/>
      <c r="AD272" s="236"/>
      <c r="AF272" s="236"/>
      <c r="AH272" s="236"/>
      <c r="AJ272" s="236"/>
      <c r="AM272" s="197"/>
      <c r="AO272" s="236"/>
      <c r="AQ272" s="236"/>
    </row>
    <row r="273" spans="26:43" x14ac:dyDescent="0.25">
      <c r="Z273" s="195"/>
      <c r="AB273" s="235"/>
      <c r="AD273" s="236"/>
      <c r="AF273" s="236"/>
      <c r="AH273" s="236"/>
      <c r="AJ273" s="236"/>
      <c r="AM273" s="197"/>
      <c r="AO273" s="236"/>
      <c r="AQ273" s="236"/>
    </row>
    <row r="274" spans="26:43" x14ac:dyDescent="0.25">
      <c r="Z274" s="195"/>
      <c r="AB274" s="235"/>
      <c r="AD274" s="236"/>
      <c r="AF274" s="236"/>
      <c r="AH274" s="236"/>
      <c r="AJ274" s="236"/>
      <c r="AM274" s="197"/>
      <c r="AO274" s="236"/>
      <c r="AQ274" s="236"/>
    </row>
    <row r="275" spans="26:43" x14ac:dyDescent="0.25">
      <c r="Z275" s="195"/>
      <c r="AB275" s="235"/>
      <c r="AD275" s="236"/>
      <c r="AF275" s="236"/>
      <c r="AH275" s="236"/>
      <c r="AJ275" s="236"/>
      <c r="AM275" s="197"/>
      <c r="AO275" s="236"/>
      <c r="AQ275" s="236"/>
    </row>
    <row r="276" spans="26:43" x14ac:dyDescent="0.25">
      <c r="Z276" s="195"/>
      <c r="AB276" s="235"/>
      <c r="AD276" s="236"/>
      <c r="AF276" s="236"/>
      <c r="AH276" s="236"/>
      <c r="AJ276" s="236"/>
      <c r="AM276" s="197"/>
      <c r="AO276" s="236"/>
      <c r="AQ276" s="236"/>
    </row>
    <row r="277" spans="26:43" x14ac:dyDescent="0.25">
      <c r="Z277" s="195"/>
      <c r="AB277" s="235"/>
      <c r="AD277" s="236"/>
      <c r="AF277" s="236"/>
      <c r="AH277" s="236"/>
      <c r="AJ277" s="236"/>
      <c r="AM277" s="197"/>
      <c r="AO277" s="236"/>
      <c r="AQ277" s="236"/>
    </row>
    <row r="278" spans="26:43" x14ac:dyDescent="0.25">
      <c r="Z278" s="195"/>
      <c r="AB278" s="235"/>
      <c r="AD278" s="236"/>
      <c r="AF278" s="236"/>
      <c r="AH278" s="236"/>
      <c r="AJ278" s="236"/>
      <c r="AM278" s="197"/>
      <c r="AO278" s="236"/>
      <c r="AQ278" s="236"/>
    </row>
    <row r="279" spans="26:43" x14ac:dyDescent="0.25">
      <c r="Z279" s="195"/>
      <c r="AB279" s="235"/>
      <c r="AD279" s="236"/>
      <c r="AF279" s="236"/>
      <c r="AH279" s="236"/>
      <c r="AJ279" s="236"/>
      <c r="AM279" s="197"/>
      <c r="AO279" s="236"/>
      <c r="AQ279" s="236"/>
    </row>
    <row r="280" spans="26:43" x14ac:dyDescent="0.25">
      <c r="Z280" s="195"/>
      <c r="AB280" s="235"/>
      <c r="AD280" s="236"/>
      <c r="AF280" s="236"/>
      <c r="AH280" s="236"/>
      <c r="AJ280" s="236"/>
      <c r="AM280" s="197"/>
      <c r="AO280" s="236"/>
      <c r="AQ280" s="236"/>
    </row>
    <row r="281" spans="26:43" x14ac:dyDescent="0.25">
      <c r="Z281" s="195"/>
      <c r="AB281" s="235"/>
      <c r="AD281" s="236"/>
      <c r="AF281" s="236"/>
      <c r="AH281" s="236"/>
      <c r="AJ281" s="236"/>
      <c r="AM281" s="197"/>
      <c r="AO281" s="236"/>
      <c r="AQ281" s="236"/>
    </row>
    <row r="282" spans="26:43" x14ac:dyDescent="0.25">
      <c r="Z282" s="195"/>
      <c r="AB282" s="235"/>
      <c r="AD282" s="236"/>
      <c r="AF282" s="236"/>
      <c r="AH282" s="236"/>
      <c r="AJ282" s="236"/>
      <c r="AM282" s="197"/>
      <c r="AO282" s="236"/>
      <c r="AQ282" s="236"/>
    </row>
    <row r="283" spans="26:43" x14ac:dyDescent="0.25">
      <c r="Z283" s="195"/>
      <c r="AB283" s="235"/>
      <c r="AD283" s="236"/>
      <c r="AF283" s="236"/>
      <c r="AH283" s="236"/>
      <c r="AJ283" s="236"/>
      <c r="AM283" s="197"/>
      <c r="AO283" s="236"/>
      <c r="AQ283" s="236"/>
    </row>
    <row r="284" spans="26:43" x14ac:dyDescent="0.25">
      <c r="Z284" s="195"/>
      <c r="AB284" s="235"/>
      <c r="AD284" s="236"/>
      <c r="AF284" s="236"/>
      <c r="AH284" s="236"/>
      <c r="AJ284" s="236"/>
      <c r="AM284" s="197"/>
      <c r="AO284" s="236"/>
      <c r="AQ284" s="236"/>
    </row>
    <row r="285" spans="26:43" x14ac:dyDescent="0.25">
      <c r="Z285" s="195"/>
      <c r="AB285" s="235"/>
      <c r="AD285" s="236"/>
      <c r="AF285" s="236"/>
      <c r="AH285" s="236"/>
      <c r="AJ285" s="236"/>
      <c r="AM285" s="197"/>
      <c r="AO285" s="236"/>
      <c r="AQ285" s="236"/>
    </row>
    <row r="286" spans="26:43" x14ac:dyDescent="0.25">
      <c r="Z286" s="195"/>
      <c r="AB286" s="235"/>
      <c r="AD286" s="236"/>
      <c r="AF286" s="236"/>
      <c r="AH286" s="236"/>
      <c r="AJ286" s="236"/>
      <c r="AM286" s="197"/>
      <c r="AO286" s="236"/>
      <c r="AQ286" s="236"/>
    </row>
    <row r="287" spans="26:43" x14ac:dyDescent="0.25">
      <c r="Z287" s="195"/>
      <c r="AB287" s="235"/>
      <c r="AD287" s="236"/>
      <c r="AF287" s="236"/>
      <c r="AH287" s="236"/>
      <c r="AJ287" s="236"/>
      <c r="AM287" s="197"/>
      <c r="AO287" s="236"/>
      <c r="AQ287" s="236"/>
    </row>
    <row r="288" spans="26:43" x14ac:dyDescent="0.25">
      <c r="Z288" s="195"/>
      <c r="AB288" s="235"/>
      <c r="AD288" s="236"/>
      <c r="AF288" s="236"/>
      <c r="AH288" s="236"/>
      <c r="AJ288" s="236"/>
      <c r="AM288" s="197"/>
      <c r="AO288" s="236"/>
      <c r="AQ288" s="236"/>
    </row>
    <row r="289" spans="26:43" x14ac:dyDescent="0.25">
      <c r="Z289" s="195"/>
      <c r="AB289" s="235"/>
      <c r="AD289" s="236"/>
      <c r="AF289" s="236"/>
      <c r="AH289" s="236"/>
      <c r="AJ289" s="236"/>
      <c r="AM289" s="197"/>
      <c r="AO289" s="236"/>
      <c r="AQ289" s="236"/>
    </row>
    <row r="290" spans="26:43" x14ac:dyDescent="0.25">
      <c r="Z290" s="195"/>
      <c r="AB290" s="235"/>
      <c r="AD290" s="236"/>
      <c r="AF290" s="236"/>
      <c r="AH290" s="236"/>
      <c r="AJ290" s="236"/>
      <c r="AM290" s="197"/>
      <c r="AO290" s="236"/>
      <c r="AQ290" s="236"/>
    </row>
    <row r="291" spans="26:43" x14ac:dyDescent="0.25">
      <c r="Z291" s="195"/>
      <c r="AB291" s="235"/>
      <c r="AD291" s="236"/>
      <c r="AF291" s="236"/>
      <c r="AH291" s="236"/>
      <c r="AJ291" s="236"/>
      <c r="AM291" s="197"/>
      <c r="AO291" s="236"/>
      <c r="AQ291" s="236"/>
    </row>
    <row r="292" spans="26:43" x14ac:dyDescent="0.25">
      <c r="Z292" s="195"/>
      <c r="AB292" s="235"/>
      <c r="AD292" s="236"/>
      <c r="AF292" s="236"/>
      <c r="AH292" s="236"/>
      <c r="AJ292" s="236"/>
      <c r="AM292" s="197"/>
      <c r="AO292" s="236"/>
      <c r="AQ292" s="236"/>
    </row>
    <row r="293" spans="26:43" x14ac:dyDescent="0.25">
      <c r="Z293" s="195"/>
      <c r="AB293" s="235"/>
      <c r="AD293" s="236"/>
      <c r="AF293" s="236"/>
      <c r="AH293" s="236"/>
      <c r="AJ293" s="236"/>
      <c r="AM293" s="197"/>
      <c r="AO293" s="236"/>
      <c r="AQ293" s="236"/>
    </row>
    <row r="294" spans="26:43" x14ac:dyDescent="0.25">
      <c r="Z294" s="195"/>
      <c r="AB294" s="235"/>
      <c r="AD294" s="236"/>
      <c r="AF294" s="236"/>
      <c r="AH294" s="236"/>
      <c r="AJ294" s="236"/>
      <c r="AM294" s="197"/>
      <c r="AO294" s="236"/>
      <c r="AQ294" s="236"/>
    </row>
    <row r="295" spans="26:43" x14ac:dyDescent="0.25">
      <c r="Z295" s="195"/>
      <c r="AB295" s="235"/>
      <c r="AD295" s="236"/>
      <c r="AF295" s="236"/>
      <c r="AH295" s="236"/>
      <c r="AJ295" s="236"/>
      <c r="AM295" s="197"/>
      <c r="AO295" s="236"/>
      <c r="AQ295" s="236"/>
    </row>
    <row r="296" spans="26:43" x14ac:dyDescent="0.25">
      <c r="Z296" s="195"/>
      <c r="AB296" s="235"/>
      <c r="AD296" s="236"/>
      <c r="AF296" s="236"/>
      <c r="AH296" s="236"/>
      <c r="AJ296" s="236"/>
      <c r="AM296" s="197"/>
      <c r="AO296" s="236"/>
      <c r="AQ296" s="236"/>
    </row>
    <row r="297" spans="26:43" x14ac:dyDescent="0.25">
      <c r="Z297" s="195"/>
      <c r="AB297" s="235"/>
      <c r="AD297" s="236"/>
      <c r="AF297" s="236"/>
      <c r="AH297" s="236"/>
      <c r="AJ297" s="236"/>
      <c r="AM297" s="197"/>
      <c r="AO297" s="236"/>
      <c r="AQ297" s="236"/>
    </row>
    <row r="298" spans="26:43" x14ac:dyDescent="0.25">
      <c r="Z298" s="195"/>
      <c r="AB298" s="235"/>
      <c r="AD298" s="236"/>
      <c r="AF298" s="236"/>
      <c r="AH298" s="236"/>
      <c r="AJ298" s="236"/>
      <c r="AM298" s="197"/>
      <c r="AO298" s="236"/>
      <c r="AQ298" s="236"/>
    </row>
    <row r="299" spans="26:43" x14ac:dyDescent="0.25">
      <c r="Z299" s="195"/>
      <c r="AB299" s="235"/>
      <c r="AD299" s="236"/>
      <c r="AF299" s="236"/>
      <c r="AH299" s="236"/>
      <c r="AJ299" s="236"/>
      <c r="AM299" s="197"/>
      <c r="AO299" s="236"/>
      <c r="AQ299" s="236"/>
    </row>
    <row r="300" spans="26:43" x14ac:dyDescent="0.25">
      <c r="Z300" s="195"/>
      <c r="AB300" s="235"/>
      <c r="AD300" s="236"/>
      <c r="AF300" s="236"/>
      <c r="AH300" s="236"/>
      <c r="AJ300" s="236"/>
      <c r="AM300" s="197"/>
      <c r="AO300" s="236"/>
      <c r="AQ300" s="236"/>
    </row>
    <row r="301" spans="26:43" x14ac:dyDescent="0.25">
      <c r="Z301" s="195"/>
      <c r="AB301" s="235"/>
      <c r="AD301" s="236"/>
      <c r="AF301" s="236"/>
      <c r="AH301" s="236"/>
      <c r="AJ301" s="236"/>
      <c r="AM301" s="197"/>
      <c r="AO301" s="236"/>
      <c r="AQ301" s="236"/>
    </row>
    <row r="302" spans="26:43" x14ac:dyDescent="0.25">
      <c r="Z302" s="195"/>
      <c r="AB302" s="235"/>
      <c r="AD302" s="236"/>
      <c r="AF302" s="236"/>
      <c r="AH302" s="236"/>
      <c r="AJ302" s="236"/>
      <c r="AM302" s="197"/>
      <c r="AO302" s="236"/>
      <c r="AQ302" s="236"/>
    </row>
    <row r="303" spans="26:43" x14ac:dyDescent="0.25">
      <c r="Z303" s="195"/>
      <c r="AB303" s="235"/>
      <c r="AD303" s="236"/>
      <c r="AF303" s="236"/>
      <c r="AH303" s="236"/>
      <c r="AJ303" s="236"/>
      <c r="AM303" s="197"/>
      <c r="AO303" s="236"/>
      <c r="AQ303" s="236"/>
    </row>
    <row r="304" spans="26:43" x14ac:dyDescent="0.25">
      <c r="Z304" s="195"/>
      <c r="AB304" s="235"/>
      <c r="AD304" s="236"/>
      <c r="AF304" s="236"/>
      <c r="AH304" s="236"/>
      <c r="AJ304" s="236"/>
      <c r="AM304" s="197"/>
      <c r="AO304" s="236"/>
      <c r="AQ304" s="236"/>
    </row>
    <row r="305" spans="26:43" x14ac:dyDescent="0.25">
      <c r="Z305" s="195"/>
      <c r="AB305" s="235"/>
      <c r="AD305" s="236"/>
      <c r="AF305" s="236"/>
      <c r="AH305" s="236"/>
      <c r="AJ305" s="236"/>
      <c r="AM305" s="197"/>
      <c r="AO305" s="236"/>
      <c r="AQ305" s="236"/>
    </row>
    <row r="306" spans="26:43" x14ac:dyDescent="0.25">
      <c r="Z306" s="195"/>
      <c r="AB306" s="235"/>
      <c r="AD306" s="236"/>
      <c r="AF306" s="236"/>
      <c r="AH306" s="236"/>
      <c r="AJ306" s="236"/>
      <c r="AM306" s="197"/>
      <c r="AO306" s="236"/>
      <c r="AQ306" s="236"/>
    </row>
    <row r="307" spans="26:43" x14ac:dyDescent="0.25">
      <c r="Z307" s="195"/>
      <c r="AB307" s="235"/>
      <c r="AD307" s="236"/>
      <c r="AF307" s="236"/>
      <c r="AH307" s="236"/>
      <c r="AJ307" s="236"/>
      <c r="AM307" s="197"/>
      <c r="AO307" s="236"/>
      <c r="AQ307" s="236"/>
    </row>
    <row r="308" spans="26:43" x14ac:dyDescent="0.25">
      <c r="Z308" s="195"/>
      <c r="AB308" s="235"/>
      <c r="AD308" s="236"/>
      <c r="AF308" s="236"/>
      <c r="AH308" s="236"/>
      <c r="AJ308" s="236"/>
      <c r="AM308" s="197"/>
      <c r="AO308" s="236"/>
      <c r="AQ308" s="236"/>
    </row>
    <row r="309" spans="26:43" x14ac:dyDescent="0.25">
      <c r="Z309" s="195"/>
      <c r="AB309" s="235"/>
      <c r="AD309" s="236"/>
      <c r="AF309" s="236"/>
      <c r="AH309" s="236"/>
      <c r="AJ309" s="236"/>
      <c r="AM309" s="197"/>
      <c r="AO309" s="236"/>
      <c r="AQ309" s="236"/>
    </row>
    <row r="310" spans="26:43" x14ac:dyDescent="0.25">
      <c r="Z310" s="195"/>
      <c r="AB310" s="235"/>
      <c r="AD310" s="236"/>
      <c r="AF310" s="236"/>
      <c r="AH310" s="236"/>
      <c r="AJ310" s="236"/>
      <c r="AM310" s="197"/>
      <c r="AO310" s="236"/>
      <c r="AQ310" s="236"/>
    </row>
    <row r="311" spans="26:43" x14ac:dyDescent="0.25">
      <c r="Z311" s="195"/>
      <c r="AB311" s="235"/>
      <c r="AD311" s="236"/>
      <c r="AF311" s="236"/>
      <c r="AH311" s="236"/>
      <c r="AJ311" s="236"/>
      <c r="AM311" s="197"/>
      <c r="AO311" s="236"/>
      <c r="AQ311" s="236"/>
    </row>
    <row r="312" spans="26:43" x14ac:dyDescent="0.25">
      <c r="Z312" s="195"/>
      <c r="AB312" s="235"/>
      <c r="AD312" s="236"/>
      <c r="AF312" s="236"/>
      <c r="AH312" s="236"/>
      <c r="AJ312" s="236"/>
      <c r="AM312" s="197"/>
      <c r="AO312" s="236"/>
      <c r="AQ312" s="236"/>
    </row>
    <row r="313" spans="26:43" x14ac:dyDescent="0.25">
      <c r="Z313" s="195"/>
      <c r="AB313" s="235"/>
      <c r="AD313" s="236"/>
      <c r="AF313" s="236"/>
      <c r="AH313" s="236"/>
      <c r="AJ313" s="236"/>
      <c r="AM313" s="197"/>
      <c r="AO313" s="236"/>
      <c r="AQ313" s="236"/>
    </row>
    <row r="314" spans="26:43" x14ac:dyDescent="0.25">
      <c r="Z314" s="195"/>
      <c r="AB314" s="235"/>
      <c r="AD314" s="236"/>
      <c r="AF314" s="236"/>
      <c r="AH314" s="236"/>
      <c r="AJ314" s="236"/>
      <c r="AM314" s="197"/>
      <c r="AO314" s="236"/>
      <c r="AQ314" s="236"/>
    </row>
    <row r="315" spans="26:43" x14ac:dyDescent="0.25">
      <c r="Z315" s="195"/>
      <c r="AB315" s="235"/>
      <c r="AD315" s="236"/>
      <c r="AF315" s="236"/>
      <c r="AH315" s="236"/>
      <c r="AJ315" s="236"/>
      <c r="AM315" s="197"/>
      <c r="AO315" s="236"/>
      <c r="AQ315" s="236"/>
    </row>
    <row r="316" spans="26:43" x14ac:dyDescent="0.25">
      <c r="Z316" s="195"/>
      <c r="AB316" s="235"/>
      <c r="AD316" s="236"/>
      <c r="AF316" s="236"/>
      <c r="AH316" s="236"/>
      <c r="AJ316" s="236"/>
      <c r="AM316" s="197"/>
      <c r="AO316" s="236"/>
      <c r="AQ316" s="236"/>
    </row>
    <row r="317" spans="26:43" x14ac:dyDescent="0.25">
      <c r="Z317" s="195"/>
      <c r="AB317" s="235"/>
      <c r="AD317" s="236"/>
      <c r="AF317" s="236"/>
      <c r="AH317" s="236"/>
      <c r="AJ317" s="236"/>
      <c r="AM317" s="197"/>
      <c r="AO317" s="236"/>
      <c r="AQ317" s="236"/>
    </row>
    <row r="318" spans="26:43" x14ac:dyDescent="0.25">
      <c r="Z318" s="195"/>
      <c r="AB318" s="235"/>
      <c r="AD318" s="236"/>
      <c r="AF318" s="236"/>
      <c r="AH318" s="236"/>
      <c r="AJ318" s="236"/>
      <c r="AM318" s="197"/>
      <c r="AO318" s="236"/>
      <c r="AQ318" s="236"/>
    </row>
    <row r="319" spans="26:43" x14ac:dyDescent="0.25">
      <c r="Z319" s="195"/>
      <c r="AB319" s="235"/>
      <c r="AD319" s="236"/>
      <c r="AF319" s="236"/>
      <c r="AH319" s="236"/>
      <c r="AJ319" s="236"/>
      <c r="AM319" s="197"/>
      <c r="AO319" s="236"/>
      <c r="AQ319" s="236"/>
    </row>
    <row r="320" spans="26:43" x14ac:dyDescent="0.25">
      <c r="Z320" s="195"/>
      <c r="AB320" s="235"/>
      <c r="AD320" s="236"/>
      <c r="AF320" s="236"/>
      <c r="AH320" s="236"/>
      <c r="AJ320" s="236"/>
      <c r="AM320" s="197"/>
      <c r="AO320" s="236"/>
      <c r="AQ320" s="236"/>
    </row>
    <row r="321" spans="26:43" x14ac:dyDescent="0.25">
      <c r="Z321" s="195"/>
      <c r="AB321" s="235"/>
      <c r="AD321" s="236"/>
      <c r="AF321" s="236"/>
      <c r="AH321" s="236"/>
      <c r="AJ321" s="236"/>
      <c r="AM321" s="197"/>
      <c r="AO321" s="236"/>
      <c r="AQ321" s="236"/>
    </row>
    <row r="322" spans="26:43" x14ac:dyDescent="0.25">
      <c r="Z322" s="195"/>
      <c r="AB322" s="235"/>
      <c r="AD322" s="236"/>
      <c r="AF322" s="236"/>
      <c r="AH322" s="236"/>
      <c r="AJ322" s="236"/>
      <c r="AM322" s="197"/>
      <c r="AO322" s="236"/>
      <c r="AQ322" s="236"/>
    </row>
    <row r="323" spans="26:43" x14ac:dyDescent="0.25">
      <c r="Z323" s="195"/>
      <c r="AB323" s="235"/>
      <c r="AD323" s="236"/>
      <c r="AF323" s="236"/>
      <c r="AH323" s="236"/>
      <c r="AJ323" s="236"/>
      <c r="AM323" s="197"/>
      <c r="AO323" s="236"/>
      <c r="AQ323" s="236"/>
    </row>
    <row r="324" spans="26:43" x14ac:dyDescent="0.25">
      <c r="Z324" s="195"/>
      <c r="AB324" s="235"/>
      <c r="AD324" s="236"/>
      <c r="AF324" s="236"/>
      <c r="AH324" s="236"/>
      <c r="AJ324" s="236"/>
      <c r="AM324" s="197"/>
      <c r="AO324" s="236"/>
      <c r="AQ324" s="236"/>
    </row>
    <row r="325" spans="26:43" x14ac:dyDescent="0.25">
      <c r="Z325" s="195"/>
      <c r="AB325" s="235"/>
      <c r="AD325" s="236"/>
      <c r="AF325" s="236"/>
      <c r="AH325" s="236"/>
      <c r="AJ325" s="236"/>
      <c r="AM325" s="197"/>
      <c r="AO325" s="236"/>
      <c r="AQ325" s="236"/>
    </row>
    <row r="326" spans="26:43" x14ac:dyDescent="0.25">
      <c r="Z326" s="195"/>
      <c r="AB326" s="235"/>
      <c r="AD326" s="236"/>
      <c r="AF326" s="236"/>
      <c r="AH326" s="236"/>
      <c r="AJ326" s="236"/>
      <c r="AM326" s="197"/>
      <c r="AO326" s="236"/>
      <c r="AQ326" s="236"/>
    </row>
    <row r="327" spans="26:43" x14ac:dyDescent="0.25">
      <c r="Z327" s="195"/>
      <c r="AB327" s="235"/>
      <c r="AD327" s="236"/>
      <c r="AF327" s="236"/>
      <c r="AH327" s="236"/>
      <c r="AJ327" s="236"/>
      <c r="AM327" s="197"/>
      <c r="AO327" s="236"/>
      <c r="AQ327" s="236"/>
    </row>
    <row r="328" spans="26:43" x14ac:dyDescent="0.25">
      <c r="Z328" s="195"/>
      <c r="AB328" s="235"/>
      <c r="AD328" s="236"/>
      <c r="AF328" s="236"/>
      <c r="AH328" s="236"/>
      <c r="AJ328" s="236"/>
      <c r="AM328" s="197"/>
      <c r="AO328" s="236"/>
      <c r="AQ328" s="236"/>
    </row>
    <row r="329" spans="26:43" x14ac:dyDescent="0.25">
      <c r="Z329" s="195"/>
      <c r="AB329" s="235"/>
      <c r="AD329" s="236"/>
      <c r="AF329" s="236"/>
      <c r="AH329" s="236"/>
      <c r="AJ329" s="236"/>
      <c r="AM329" s="197"/>
      <c r="AO329" s="236"/>
      <c r="AQ329" s="236"/>
    </row>
    <row r="330" spans="26:43" x14ac:dyDescent="0.25">
      <c r="Z330" s="195"/>
      <c r="AB330" s="235"/>
      <c r="AD330" s="236"/>
      <c r="AF330" s="236"/>
      <c r="AH330" s="236"/>
      <c r="AJ330" s="236"/>
      <c r="AM330" s="197"/>
      <c r="AO330" s="236"/>
      <c r="AQ330" s="236"/>
    </row>
    <row r="331" spans="26:43" x14ac:dyDescent="0.25">
      <c r="Z331" s="195"/>
      <c r="AB331" s="235"/>
      <c r="AD331" s="236"/>
      <c r="AF331" s="236"/>
      <c r="AH331" s="236"/>
      <c r="AJ331" s="236"/>
      <c r="AM331" s="197"/>
      <c r="AO331" s="236"/>
      <c r="AQ331" s="236"/>
    </row>
    <row r="332" spans="26:43" x14ac:dyDescent="0.25">
      <c r="Z332" s="195"/>
      <c r="AB332" s="235"/>
      <c r="AD332" s="236"/>
      <c r="AF332" s="236"/>
      <c r="AH332" s="236"/>
      <c r="AJ332" s="236"/>
      <c r="AM332" s="197"/>
      <c r="AO332" s="236"/>
      <c r="AQ332" s="236"/>
    </row>
    <row r="333" spans="26:43" x14ac:dyDescent="0.25">
      <c r="Z333" s="195"/>
      <c r="AB333" s="235"/>
      <c r="AD333" s="236"/>
      <c r="AF333" s="236"/>
      <c r="AH333" s="236"/>
      <c r="AJ333" s="236"/>
      <c r="AM333" s="197"/>
      <c r="AO333" s="236"/>
      <c r="AQ333" s="236"/>
    </row>
    <row r="334" spans="26:43" x14ac:dyDescent="0.25">
      <c r="Z334" s="195"/>
      <c r="AB334" s="235"/>
      <c r="AD334" s="236"/>
      <c r="AF334" s="236"/>
      <c r="AH334" s="236"/>
      <c r="AJ334" s="236"/>
      <c r="AM334" s="197"/>
      <c r="AO334" s="236"/>
      <c r="AQ334" s="236"/>
    </row>
    <row r="335" spans="26:43" x14ac:dyDescent="0.25">
      <c r="Z335" s="195"/>
      <c r="AB335" s="235"/>
      <c r="AD335" s="236"/>
      <c r="AF335" s="236"/>
      <c r="AH335" s="236"/>
      <c r="AJ335" s="236"/>
      <c r="AM335" s="197"/>
      <c r="AO335" s="236"/>
      <c r="AQ335" s="236"/>
    </row>
    <row r="336" spans="26:43" x14ac:dyDescent="0.25">
      <c r="Z336" s="195"/>
      <c r="AB336" s="235"/>
      <c r="AD336" s="236"/>
      <c r="AF336" s="236"/>
      <c r="AH336" s="236"/>
      <c r="AJ336" s="236"/>
      <c r="AM336" s="197"/>
      <c r="AO336" s="236"/>
      <c r="AQ336" s="236"/>
    </row>
    <row r="337" spans="26:43" x14ac:dyDescent="0.25">
      <c r="Z337" s="195"/>
      <c r="AB337" s="235"/>
      <c r="AD337" s="236"/>
      <c r="AF337" s="236"/>
      <c r="AH337" s="236"/>
      <c r="AJ337" s="236"/>
      <c r="AM337" s="197"/>
      <c r="AO337" s="236"/>
      <c r="AQ337" s="236"/>
    </row>
    <row r="338" spans="26:43" x14ac:dyDescent="0.25">
      <c r="Z338" s="195"/>
      <c r="AB338" s="235"/>
      <c r="AD338" s="236"/>
      <c r="AF338" s="236"/>
      <c r="AH338" s="236"/>
      <c r="AJ338" s="236"/>
      <c r="AM338" s="197"/>
      <c r="AO338" s="236"/>
      <c r="AQ338" s="236"/>
    </row>
    <row r="339" spans="26:43" x14ac:dyDescent="0.25">
      <c r="Z339" s="195"/>
      <c r="AB339" s="235"/>
      <c r="AD339" s="236"/>
      <c r="AF339" s="236"/>
      <c r="AH339" s="236"/>
      <c r="AJ339" s="236"/>
      <c r="AM339" s="197"/>
      <c r="AO339" s="236"/>
      <c r="AQ339" s="236"/>
    </row>
    <row r="340" spans="26:43" x14ac:dyDescent="0.25">
      <c r="Z340" s="195"/>
      <c r="AB340" s="235"/>
      <c r="AD340" s="236"/>
      <c r="AF340" s="236"/>
      <c r="AH340" s="236"/>
      <c r="AJ340" s="236"/>
      <c r="AM340" s="197"/>
      <c r="AO340" s="236"/>
      <c r="AQ340" s="236"/>
    </row>
    <row r="341" spans="26:43" x14ac:dyDescent="0.25">
      <c r="Z341" s="195"/>
      <c r="AB341" s="235"/>
      <c r="AD341" s="236"/>
      <c r="AF341" s="236"/>
      <c r="AH341" s="236"/>
      <c r="AJ341" s="236"/>
      <c r="AM341" s="197"/>
      <c r="AO341" s="236"/>
      <c r="AQ341" s="236"/>
    </row>
    <row r="342" spans="26:43" x14ac:dyDescent="0.25">
      <c r="Z342" s="195"/>
      <c r="AB342" s="235"/>
      <c r="AD342" s="236"/>
      <c r="AF342" s="236"/>
      <c r="AH342" s="236"/>
      <c r="AJ342" s="236"/>
      <c r="AM342" s="197"/>
      <c r="AO342" s="236"/>
      <c r="AQ342" s="236"/>
    </row>
    <row r="343" spans="26:43" x14ac:dyDescent="0.25">
      <c r="Z343" s="195"/>
      <c r="AB343" s="235"/>
      <c r="AD343" s="236"/>
      <c r="AF343" s="236"/>
      <c r="AH343" s="236"/>
      <c r="AJ343" s="236"/>
      <c r="AM343" s="197"/>
      <c r="AO343" s="236"/>
      <c r="AQ343" s="236"/>
    </row>
    <row r="344" spans="26:43" x14ac:dyDescent="0.25">
      <c r="Z344" s="195"/>
      <c r="AB344" s="235"/>
      <c r="AD344" s="236"/>
      <c r="AF344" s="236"/>
      <c r="AH344" s="236"/>
      <c r="AJ344" s="236"/>
      <c r="AM344" s="197"/>
      <c r="AO344" s="236"/>
      <c r="AQ344" s="236"/>
    </row>
    <row r="345" spans="26:43" x14ac:dyDescent="0.25">
      <c r="Z345" s="195"/>
      <c r="AB345" s="235"/>
      <c r="AD345" s="236"/>
      <c r="AF345" s="236"/>
      <c r="AH345" s="236"/>
      <c r="AJ345" s="236"/>
      <c r="AM345" s="197"/>
      <c r="AO345" s="236"/>
      <c r="AQ345" s="236"/>
    </row>
    <row r="346" spans="26:43" x14ac:dyDescent="0.25">
      <c r="Z346" s="195"/>
      <c r="AB346" s="235"/>
      <c r="AD346" s="236"/>
      <c r="AF346" s="236"/>
      <c r="AH346" s="236"/>
      <c r="AJ346" s="236"/>
      <c r="AM346" s="197"/>
      <c r="AO346" s="236"/>
      <c r="AQ346" s="236"/>
    </row>
    <row r="347" spans="26:43" x14ac:dyDescent="0.25">
      <c r="Z347" s="195"/>
      <c r="AB347" s="235"/>
      <c r="AD347" s="236"/>
      <c r="AF347" s="236"/>
      <c r="AH347" s="236"/>
      <c r="AJ347" s="236"/>
      <c r="AM347" s="197"/>
      <c r="AO347" s="236"/>
      <c r="AQ347" s="236"/>
    </row>
    <row r="348" spans="26:43" x14ac:dyDescent="0.25">
      <c r="Z348" s="195"/>
      <c r="AB348" s="235"/>
      <c r="AD348" s="236"/>
      <c r="AF348" s="236"/>
      <c r="AH348" s="236"/>
      <c r="AJ348" s="236"/>
      <c r="AM348" s="197"/>
      <c r="AO348" s="236"/>
      <c r="AQ348" s="236"/>
    </row>
    <row r="349" spans="26:43" x14ac:dyDescent="0.25">
      <c r="Z349" s="195"/>
      <c r="AB349" s="235"/>
      <c r="AD349" s="236"/>
      <c r="AF349" s="236"/>
      <c r="AH349" s="236"/>
      <c r="AJ349" s="236"/>
      <c r="AM349" s="197"/>
      <c r="AO349" s="236"/>
      <c r="AQ349" s="236"/>
    </row>
    <row r="350" spans="26:43" x14ac:dyDescent="0.25">
      <c r="Z350" s="195"/>
      <c r="AB350" s="235"/>
      <c r="AD350" s="236"/>
      <c r="AF350" s="236"/>
      <c r="AH350" s="236"/>
      <c r="AJ350" s="236"/>
      <c r="AM350" s="197"/>
      <c r="AO350" s="236"/>
      <c r="AQ350" s="236"/>
    </row>
    <row r="351" spans="26:43" x14ac:dyDescent="0.25">
      <c r="Z351" s="195"/>
      <c r="AB351" s="235"/>
      <c r="AD351" s="236"/>
      <c r="AF351" s="236"/>
      <c r="AH351" s="236"/>
      <c r="AJ351" s="236"/>
      <c r="AM351" s="197"/>
      <c r="AO351" s="236"/>
      <c r="AQ351" s="236"/>
    </row>
    <row r="352" spans="26:43" x14ac:dyDescent="0.25">
      <c r="Z352" s="195"/>
      <c r="AB352" s="235"/>
      <c r="AD352" s="236"/>
      <c r="AF352" s="236"/>
      <c r="AH352" s="236"/>
      <c r="AJ352" s="236"/>
      <c r="AM352" s="197"/>
      <c r="AO352" s="236"/>
      <c r="AQ352" s="236"/>
    </row>
    <row r="353" spans="26:43" x14ac:dyDescent="0.25">
      <c r="Z353" s="195"/>
      <c r="AB353" s="235"/>
      <c r="AD353" s="236"/>
      <c r="AF353" s="236"/>
      <c r="AH353" s="236"/>
      <c r="AJ353" s="236"/>
      <c r="AM353" s="197"/>
      <c r="AO353" s="236"/>
      <c r="AQ353" s="236"/>
    </row>
    <row r="354" spans="26:43" x14ac:dyDescent="0.25">
      <c r="Z354" s="195"/>
      <c r="AB354" s="235"/>
      <c r="AD354" s="236"/>
      <c r="AF354" s="236"/>
      <c r="AH354" s="236"/>
      <c r="AJ354" s="236"/>
      <c r="AM354" s="197"/>
      <c r="AO354" s="236"/>
      <c r="AQ354" s="236"/>
    </row>
    <row r="355" spans="26:43" x14ac:dyDescent="0.25">
      <c r="Z355" s="195"/>
      <c r="AB355" s="235"/>
      <c r="AD355" s="236"/>
      <c r="AF355" s="236"/>
      <c r="AH355" s="236"/>
      <c r="AJ355" s="236"/>
      <c r="AM355" s="197"/>
      <c r="AO355" s="236"/>
      <c r="AQ355" s="236"/>
    </row>
    <row r="356" spans="26:43" x14ac:dyDescent="0.25">
      <c r="Z356" s="195"/>
      <c r="AB356" s="235"/>
      <c r="AD356" s="236"/>
      <c r="AF356" s="236"/>
      <c r="AH356" s="236"/>
      <c r="AJ356" s="236"/>
      <c r="AM356" s="197"/>
      <c r="AO356" s="236"/>
      <c r="AQ356" s="236"/>
    </row>
    <row r="357" spans="26:43" x14ac:dyDescent="0.25">
      <c r="Z357" s="195"/>
      <c r="AB357" s="235"/>
      <c r="AD357" s="236"/>
      <c r="AF357" s="236"/>
      <c r="AH357" s="236"/>
      <c r="AJ357" s="236"/>
      <c r="AM357" s="197"/>
      <c r="AO357" s="236"/>
      <c r="AQ357" s="236"/>
    </row>
    <row r="358" spans="26:43" x14ac:dyDescent="0.25">
      <c r="Z358" s="195"/>
      <c r="AB358" s="235"/>
      <c r="AD358" s="236"/>
      <c r="AF358" s="236"/>
      <c r="AH358" s="236"/>
      <c r="AJ358" s="236"/>
      <c r="AM358" s="197"/>
      <c r="AO358" s="236"/>
      <c r="AQ358" s="236"/>
    </row>
    <row r="359" spans="26:43" x14ac:dyDescent="0.25">
      <c r="Z359" s="195"/>
      <c r="AB359" s="235"/>
      <c r="AD359" s="236"/>
      <c r="AF359" s="236"/>
      <c r="AH359" s="236"/>
      <c r="AJ359" s="236"/>
      <c r="AM359" s="197"/>
      <c r="AO359" s="236"/>
      <c r="AQ359" s="236"/>
    </row>
    <row r="360" spans="26:43" x14ac:dyDescent="0.25">
      <c r="Z360" s="195"/>
      <c r="AB360" s="235"/>
      <c r="AD360" s="236"/>
      <c r="AF360" s="236"/>
      <c r="AH360" s="236"/>
      <c r="AJ360" s="236"/>
      <c r="AM360" s="197"/>
      <c r="AO360" s="236"/>
      <c r="AQ360" s="236"/>
    </row>
    <row r="361" spans="26:43" x14ac:dyDescent="0.25">
      <c r="Z361" s="195"/>
      <c r="AB361" s="235"/>
      <c r="AD361" s="236"/>
      <c r="AF361" s="236"/>
      <c r="AH361" s="236"/>
      <c r="AJ361" s="236"/>
      <c r="AM361" s="197"/>
      <c r="AO361" s="236"/>
      <c r="AQ361" s="236"/>
    </row>
    <row r="362" spans="26:43" x14ac:dyDescent="0.25">
      <c r="Z362" s="195"/>
      <c r="AB362" s="235"/>
      <c r="AD362" s="236"/>
      <c r="AF362" s="236"/>
      <c r="AH362" s="236"/>
      <c r="AJ362" s="236"/>
      <c r="AM362" s="197"/>
      <c r="AO362" s="236"/>
      <c r="AQ362" s="236"/>
    </row>
    <row r="363" spans="26:43" x14ac:dyDescent="0.25">
      <c r="Z363" s="195"/>
      <c r="AB363" s="235"/>
      <c r="AD363" s="236"/>
      <c r="AF363" s="236"/>
      <c r="AH363" s="236"/>
      <c r="AJ363" s="236"/>
      <c r="AM363" s="197"/>
      <c r="AO363" s="236"/>
      <c r="AQ363" s="236"/>
    </row>
    <row r="364" spans="26:43" x14ac:dyDescent="0.25">
      <c r="Z364" s="195"/>
      <c r="AB364" s="235"/>
      <c r="AD364" s="236"/>
      <c r="AF364" s="236"/>
      <c r="AH364" s="236"/>
      <c r="AJ364" s="236"/>
      <c r="AM364" s="197"/>
      <c r="AO364" s="236"/>
      <c r="AQ364" s="236"/>
    </row>
    <row r="365" spans="26:43" x14ac:dyDescent="0.25">
      <c r="Z365" s="195"/>
      <c r="AB365" s="235"/>
      <c r="AD365" s="236"/>
      <c r="AF365" s="236"/>
      <c r="AH365" s="236"/>
      <c r="AJ365" s="236"/>
      <c r="AM365" s="197"/>
      <c r="AO365" s="236"/>
      <c r="AQ365" s="236"/>
    </row>
    <row r="366" spans="26:43" x14ac:dyDescent="0.25">
      <c r="Z366" s="195"/>
      <c r="AB366" s="235"/>
      <c r="AD366" s="236"/>
      <c r="AF366" s="236"/>
      <c r="AH366" s="236"/>
      <c r="AJ366" s="236"/>
      <c r="AM366" s="197"/>
      <c r="AO366" s="236"/>
      <c r="AQ366" s="236"/>
    </row>
    <row r="367" spans="26:43" x14ac:dyDescent="0.25">
      <c r="Z367" s="195"/>
      <c r="AB367" s="235"/>
      <c r="AD367" s="236"/>
      <c r="AF367" s="236"/>
      <c r="AH367" s="236"/>
      <c r="AJ367" s="236"/>
      <c r="AM367" s="197"/>
      <c r="AO367" s="236"/>
      <c r="AQ367" s="236"/>
    </row>
    <row r="368" spans="26:43" x14ac:dyDescent="0.25">
      <c r="Z368" s="195"/>
      <c r="AB368" s="235"/>
      <c r="AD368" s="236"/>
      <c r="AF368" s="236"/>
      <c r="AH368" s="236"/>
      <c r="AJ368" s="236"/>
      <c r="AM368" s="197"/>
      <c r="AO368" s="236"/>
      <c r="AQ368" s="236"/>
    </row>
    <row r="369" spans="26:43" x14ac:dyDescent="0.25">
      <c r="Z369" s="195"/>
      <c r="AB369" s="235"/>
      <c r="AD369" s="236"/>
      <c r="AF369" s="236"/>
      <c r="AH369" s="236"/>
      <c r="AJ369" s="236"/>
      <c r="AM369" s="197"/>
      <c r="AO369" s="236"/>
      <c r="AQ369" s="236"/>
    </row>
    <row r="370" spans="26:43" x14ac:dyDescent="0.25">
      <c r="Z370" s="195"/>
      <c r="AB370" s="235"/>
      <c r="AD370" s="236"/>
      <c r="AF370" s="236"/>
      <c r="AH370" s="236"/>
      <c r="AJ370" s="236"/>
      <c r="AM370" s="197"/>
      <c r="AO370" s="236"/>
      <c r="AQ370" s="236"/>
    </row>
    <row r="371" spans="26:43" x14ac:dyDescent="0.25">
      <c r="Z371" s="195"/>
      <c r="AB371" s="235"/>
      <c r="AD371" s="236"/>
      <c r="AF371" s="236"/>
      <c r="AH371" s="236"/>
      <c r="AJ371" s="236"/>
      <c r="AM371" s="197"/>
      <c r="AO371" s="236"/>
      <c r="AQ371" s="236"/>
    </row>
    <row r="372" spans="26:43" x14ac:dyDescent="0.25">
      <c r="Z372" s="195"/>
      <c r="AB372" s="235"/>
      <c r="AD372" s="236"/>
      <c r="AF372" s="236"/>
      <c r="AH372" s="236"/>
      <c r="AJ372" s="236"/>
      <c r="AM372" s="197"/>
      <c r="AO372" s="236"/>
      <c r="AQ372" s="236"/>
    </row>
    <row r="373" spans="26:43" x14ac:dyDescent="0.25">
      <c r="Z373" s="195"/>
      <c r="AB373" s="235"/>
      <c r="AD373" s="236"/>
      <c r="AF373" s="236"/>
      <c r="AH373" s="236"/>
      <c r="AJ373" s="236"/>
      <c r="AM373" s="197"/>
      <c r="AO373" s="236"/>
      <c r="AQ373" s="236"/>
    </row>
    <row r="374" spans="26:43" x14ac:dyDescent="0.25">
      <c r="Z374" s="195"/>
      <c r="AB374" s="235"/>
      <c r="AD374" s="236"/>
      <c r="AF374" s="236"/>
      <c r="AH374" s="236"/>
      <c r="AJ374" s="236"/>
      <c r="AM374" s="197"/>
      <c r="AO374" s="236"/>
      <c r="AQ374" s="236"/>
    </row>
    <row r="375" spans="26:43" x14ac:dyDescent="0.25">
      <c r="Z375" s="195"/>
      <c r="AB375" s="235"/>
      <c r="AD375" s="236"/>
      <c r="AF375" s="236"/>
      <c r="AH375" s="236"/>
      <c r="AJ375" s="236"/>
      <c r="AM375" s="197"/>
      <c r="AO375" s="236"/>
      <c r="AQ375" s="236"/>
    </row>
    <row r="376" spans="26:43" x14ac:dyDescent="0.25">
      <c r="Z376" s="195"/>
      <c r="AB376" s="235"/>
      <c r="AD376" s="236"/>
      <c r="AF376" s="236"/>
      <c r="AH376" s="236"/>
      <c r="AJ376" s="236"/>
      <c r="AM376" s="197"/>
      <c r="AO376" s="236"/>
      <c r="AQ376" s="236"/>
    </row>
    <row r="377" spans="26:43" x14ac:dyDescent="0.25">
      <c r="Z377" s="195"/>
      <c r="AB377" s="235"/>
      <c r="AD377" s="236"/>
      <c r="AF377" s="236"/>
      <c r="AH377" s="236"/>
      <c r="AJ377" s="236"/>
      <c r="AM377" s="197"/>
      <c r="AO377" s="236"/>
      <c r="AQ377" s="236"/>
    </row>
    <row r="378" spans="26:43" x14ac:dyDescent="0.25">
      <c r="Z378" s="195"/>
      <c r="AB378" s="235"/>
      <c r="AD378" s="236"/>
      <c r="AF378" s="236"/>
      <c r="AH378" s="236"/>
      <c r="AJ378" s="236"/>
      <c r="AM378" s="197"/>
      <c r="AO378" s="236"/>
      <c r="AQ378" s="236"/>
    </row>
    <row r="379" spans="26:43" x14ac:dyDescent="0.25">
      <c r="Z379" s="195"/>
      <c r="AB379" s="235"/>
      <c r="AD379" s="236"/>
      <c r="AF379" s="236"/>
      <c r="AH379" s="236"/>
      <c r="AJ379" s="236"/>
      <c r="AM379" s="197"/>
      <c r="AO379" s="236"/>
      <c r="AQ379" s="236"/>
    </row>
    <row r="380" spans="26:43" x14ac:dyDescent="0.25">
      <c r="Z380" s="195"/>
      <c r="AB380" s="235"/>
      <c r="AD380" s="236"/>
      <c r="AF380" s="236"/>
      <c r="AH380" s="236"/>
      <c r="AJ380" s="236"/>
      <c r="AM380" s="197"/>
      <c r="AO380" s="236"/>
      <c r="AQ380" s="236"/>
    </row>
    <row r="381" spans="26:43" x14ac:dyDescent="0.25">
      <c r="Z381" s="195"/>
      <c r="AB381" s="235"/>
      <c r="AD381" s="236"/>
      <c r="AF381" s="236"/>
      <c r="AH381" s="236"/>
      <c r="AJ381" s="236"/>
      <c r="AM381" s="197"/>
      <c r="AO381" s="236"/>
      <c r="AQ381" s="236"/>
    </row>
    <row r="382" spans="26:43" x14ac:dyDescent="0.25">
      <c r="Z382" s="195"/>
      <c r="AB382" s="235"/>
      <c r="AD382" s="236"/>
      <c r="AF382" s="236"/>
      <c r="AH382" s="236"/>
      <c r="AJ382" s="236"/>
      <c r="AM382" s="197"/>
      <c r="AO382" s="236"/>
      <c r="AQ382" s="236"/>
    </row>
    <row r="383" spans="26:43" x14ac:dyDescent="0.25">
      <c r="Z383" s="195"/>
      <c r="AB383" s="235"/>
      <c r="AD383" s="236"/>
      <c r="AF383" s="236"/>
      <c r="AH383" s="236"/>
      <c r="AJ383" s="236"/>
      <c r="AM383" s="197"/>
      <c r="AO383" s="236"/>
      <c r="AQ383" s="236"/>
    </row>
    <row r="384" spans="26:43" x14ac:dyDescent="0.25">
      <c r="Z384" s="195"/>
      <c r="AB384" s="235"/>
      <c r="AD384" s="236"/>
      <c r="AF384" s="236"/>
      <c r="AH384" s="236"/>
      <c r="AJ384" s="236"/>
      <c r="AM384" s="197"/>
      <c r="AO384" s="236"/>
      <c r="AQ384" s="236"/>
    </row>
    <row r="385" spans="26:43" x14ac:dyDescent="0.25">
      <c r="Z385" s="195"/>
      <c r="AB385" s="235"/>
      <c r="AD385" s="236"/>
      <c r="AF385" s="236"/>
      <c r="AH385" s="236"/>
      <c r="AJ385" s="236"/>
      <c r="AM385" s="197"/>
      <c r="AO385" s="236"/>
      <c r="AQ385" s="236"/>
    </row>
    <row r="386" spans="26:43" x14ac:dyDescent="0.25">
      <c r="Z386" s="195"/>
      <c r="AB386" s="235"/>
      <c r="AD386" s="236"/>
      <c r="AF386" s="236"/>
      <c r="AH386" s="236"/>
      <c r="AJ386" s="236"/>
      <c r="AM386" s="197"/>
      <c r="AO386" s="236"/>
      <c r="AQ386" s="236"/>
    </row>
    <row r="387" spans="26:43" x14ac:dyDescent="0.25">
      <c r="Z387" s="195"/>
      <c r="AB387" s="235"/>
      <c r="AD387" s="236"/>
      <c r="AF387" s="236"/>
      <c r="AH387" s="236"/>
      <c r="AJ387" s="236"/>
      <c r="AM387" s="197"/>
      <c r="AO387" s="236"/>
      <c r="AQ387" s="236"/>
    </row>
    <row r="388" spans="26:43" x14ac:dyDescent="0.25">
      <c r="Z388" s="195"/>
      <c r="AB388" s="235"/>
      <c r="AD388" s="236"/>
      <c r="AF388" s="236"/>
      <c r="AH388" s="236"/>
      <c r="AJ388" s="236"/>
      <c r="AM388" s="197"/>
      <c r="AO388" s="236"/>
      <c r="AQ388" s="236"/>
    </row>
    <row r="389" spans="26:43" x14ac:dyDescent="0.25">
      <c r="Z389" s="195"/>
      <c r="AB389" s="235"/>
      <c r="AD389" s="236"/>
      <c r="AF389" s="236"/>
      <c r="AH389" s="236"/>
      <c r="AJ389" s="236"/>
      <c r="AM389" s="197"/>
      <c r="AO389" s="236"/>
      <c r="AQ389" s="236"/>
    </row>
    <row r="390" spans="26:43" x14ac:dyDescent="0.25">
      <c r="Z390" s="195"/>
      <c r="AB390" s="235"/>
      <c r="AD390" s="236"/>
      <c r="AF390" s="236"/>
      <c r="AH390" s="236"/>
      <c r="AJ390" s="236"/>
      <c r="AM390" s="197"/>
      <c r="AO390" s="236"/>
      <c r="AQ390" s="236"/>
    </row>
    <row r="391" spans="26:43" x14ac:dyDescent="0.25">
      <c r="Z391" s="195"/>
      <c r="AB391" s="235"/>
      <c r="AD391" s="236"/>
      <c r="AF391" s="236"/>
      <c r="AH391" s="236"/>
      <c r="AJ391" s="236"/>
      <c r="AM391" s="197"/>
      <c r="AO391" s="236"/>
      <c r="AQ391" s="236"/>
    </row>
    <row r="392" spans="26:43" x14ac:dyDescent="0.25">
      <c r="Z392" s="195"/>
      <c r="AB392" s="235"/>
      <c r="AD392" s="236"/>
      <c r="AF392" s="236"/>
      <c r="AH392" s="236"/>
      <c r="AJ392" s="236"/>
      <c r="AM392" s="197"/>
      <c r="AO392" s="236"/>
      <c r="AQ392" s="236"/>
    </row>
    <row r="393" spans="26:43" x14ac:dyDescent="0.25">
      <c r="Z393" s="195"/>
      <c r="AB393" s="235"/>
      <c r="AD393" s="236"/>
      <c r="AF393" s="236"/>
      <c r="AH393" s="236"/>
      <c r="AJ393" s="236"/>
      <c r="AM393" s="197"/>
      <c r="AO393" s="236"/>
      <c r="AQ393" s="236"/>
    </row>
    <row r="394" spans="26:43" x14ac:dyDescent="0.25">
      <c r="Z394" s="195"/>
      <c r="AB394" s="235"/>
      <c r="AD394" s="236"/>
      <c r="AF394" s="236"/>
      <c r="AH394" s="236"/>
      <c r="AJ394" s="236"/>
      <c r="AM394" s="197"/>
      <c r="AO394" s="236"/>
      <c r="AQ394" s="236"/>
    </row>
    <row r="395" spans="26:43" x14ac:dyDescent="0.25">
      <c r="Z395" s="195"/>
      <c r="AB395" s="235"/>
      <c r="AD395" s="236"/>
      <c r="AF395" s="236"/>
      <c r="AH395" s="236"/>
      <c r="AJ395" s="236"/>
      <c r="AM395" s="197"/>
      <c r="AO395" s="236"/>
      <c r="AQ395" s="236"/>
    </row>
    <row r="396" spans="26:43" x14ac:dyDescent="0.25">
      <c r="Z396" s="195"/>
      <c r="AB396" s="235"/>
      <c r="AD396" s="236"/>
      <c r="AF396" s="236"/>
      <c r="AH396" s="236"/>
      <c r="AJ396" s="236"/>
      <c r="AM396" s="197"/>
      <c r="AO396" s="236"/>
      <c r="AQ396" s="236"/>
    </row>
    <row r="397" spans="26:43" x14ac:dyDescent="0.25">
      <c r="Z397" s="195"/>
      <c r="AB397" s="235"/>
      <c r="AD397" s="236"/>
      <c r="AF397" s="236"/>
      <c r="AH397" s="236"/>
      <c r="AJ397" s="236"/>
      <c r="AM397" s="197"/>
      <c r="AO397" s="236"/>
      <c r="AQ397" s="236"/>
    </row>
    <row r="398" spans="26:43" x14ac:dyDescent="0.25">
      <c r="Z398" s="195"/>
      <c r="AB398" s="235"/>
      <c r="AD398" s="236"/>
      <c r="AF398" s="236"/>
      <c r="AH398" s="236"/>
      <c r="AJ398" s="236"/>
      <c r="AM398" s="197"/>
      <c r="AO398" s="236"/>
      <c r="AQ398" s="236"/>
    </row>
    <row r="399" spans="26:43" x14ac:dyDescent="0.25">
      <c r="Z399" s="195"/>
      <c r="AB399" s="235"/>
      <c r="AD399" s="236"/>
      <c r="AF399" s="236"/>
      <c r="AH399" s="236"/>
      <c r="AJ399" s="236"/>
      <c r="AM399" s="197"/>
      <c r="AO399" s="236"/>
      <c r="AQ399" s="236"/>
    </row>
    <row r="400" spans="26:43" x14ac:dyDescent="0.25">
      <c r="Z400" s="195"/>
      <c r="AB400" s="235"/>
      <c r="AD400" s="236"/>
      <c r="AF400" s="236"/>
      <c r="AH400" s="236"/>
      <c r="AJ400" s="236"/>
      <c r="AM400" s="197"/>
      <c r="AO400" s="236"/>
      <c r="AQ400" s="236"/>
    </row>
    <row r="401" spans="26:43" x14ac:dyDescent="0.25">
      <c r="Z401" s="195"/>
      <c r="AB401" s="235"/>
      <c r="AD401" s="236"/>
      <c r="AF401" s="236"/>
      <c r="AH401" s="236"/>
      <c r="AJ401" s="236"/>
      <c r="AM401" s="197"/>
      <c r="AO401" s="236"/>
      <c r="AQ401" s="236"/>
    </row>
    <row r="402" spans="26:43" x14ac:dyDescent="0.25">
      <c r="Z402" s="195"/>
      <c r="AB402" s="235"/>
      <c r="AD402" s="236"/>
      <c r="AF402" s="236"/>
      <c r="AH402" s="236"/>
      <c r="AJ402" s="236"/>
      <c r="AM402" s="197"/>
      <c r="AO402" s="236"/>
      <c r="AQ402" s="236"/>
    </row>
    <row r="403" spans="26:43" x14ac:dyDescent="0.25">
      <c r="Z403" s="195"/>
      <c r="AB403" s="235"/>
      <c r="AD403" s="236"/>
      <c r="AF403" s="236"/>
      <c r="AH403" s="236"/>
      <c r="AJ403" s="236"/>
      <c r="AM403" s="197"/>
      <c r="AO403" s="236"/>
      <c r="AQ403" s="236"/>
    </row>
    <row r="404" spans="26:43" x14ac:dyDescent="0.25">
      <c r="Z404" s="195"/>
      <c r="AB404" s="235"/>
      <c r="AD404" s="236"/>
      <c r="AF404" s="236"/>
      <c r="AH404" s="236"/>
      <c r="AJ404" s="236"/>
      <c r="AM404" s="197"/>
      <c r="AO404" s="236"/>
      <c r="AQ404" s="236"/>
    </row>
    <row r="405" spans="26:43" x14ac:dyDescent="0.25">
      <c r="Z405" s="195"/>
      <c r="AB405" s="235"/>
      <c r="AD405" s="236"/>
      <c r="AF405" s="236"/>
      <c r="AH405" s="236"/>
      <c r="AJ405" s="236"/>
      <c r="AM405" s="197"/>
      <c r="AO405" s="236"/>
      <c r="AQ405" s="236"/>
    </row>
    <row r="406" spans="26:43" x14ac:dyDescent="0.25">
      <c r="Z406" s="195"/>
      <c r="AB406" s="235"/>
      <c r="AD406" s="236"/>
      <c r="AF406" s="236"/>
      <c r="AH406" s="236"/>
      <c r="AJ406" s="236"/>
      <c r="AM406" s="197"/>
      <c r="AO406" s="236"/>
      <c r="AQ406" s="236"/>
    </row>
    <row r="407" spans="26:43" x14ac:dyDescent="0.25">
      <c r="Z407" s="195"/>
      <c r="AB407" s="235"/>
      <c r="AD407" s="236"/>
      <c r="AF407" s="236"/>
      <c r="AH407" s="236"/>
      <c r="AJ407" s="236"/>
      <c r="AM407" s="197"/>
      <c r="AO407" s="236"/>
      <c r="AQ407" s="236"/>
    </row>
    <row r="408" spans="26:43" x14ac:dyDescent="0.25">
      <c r="Z408" s="195"/>
      <c r="AB408" s="235"/>
      <c r="AD408" s="236"/>
      <c r="AF408" s="236"/>
      <c r="AH408" s="236"/>
      <c r="AJ408" s="236"/>
      <c r="AM408" s="197"/>
      <c r="AO408" s="236"/>
      <c r="AQ408" s="236"/>
    </row>
    <row r="409" spans="26:43" x14ac:dyDescent="0.25">
      <c r="Z409" s="195"/>
      <c r="AB409" s="235"/>
      <c r="AD409" s="236"/>
      <c r="AF409" s="236"/>
      <c r="AH409" s="236"/>
      <c r="AJ409" s="236"/>
      <c r="AM409" s="197"/>
      <c r="AO409" s="236"/>
      <c r="AQ409" s="236"/>
    </row>
    <row r="410" spans="26:43" x14ac:dyDescent="0.25">
      <c r="Z410" s="195"/>
      <c r="AB410" s="235"/>
      <c r="AD410" s="236"/>
      <c r="AF410" s="236"/>
      <c r="AH410" s="236"/>
      <c r="AJ410" s="236"/>
      <c r="AM410" s="197"/>
      <c r="AO410" s="236"/>
      <c r="AQ410" s="236"/>
    </row>
    <row r="411" spans="26:43" x14ac:dyDescent="0.25">
      <c r="Z411" s="195"/>
      <c r="AB411" s="235"/>
      <c r="AD411" s="236"/>
      <c r="AF411" s="236"/>
      <c r="AH411" s="236"/>
      <c r="AJ411" s="236"/>
      <c r="AM411" s="197"/>
      <c r="AO411" s="236"/>
      <c r="AQ411" s="236"/>
    </row>
    <row r="412" spans="26:43" x14ac:dyDescent="0.25">
      <c r="Z412" s="195"/>
      <c r="AB412" s="235"/>
      <c r="AD412" s="236"/>
      <c r="AF412" s="236"/>
      <c r="AH412" s="236"/>
      <c r="AJ412" s="236"/>
      <c r="AM412" s="197"/>
      <c r="AO412" s="236"/>
      <c r="AQ412" s="236"/>
    </row>
    <row r="413" spans="26:43" x14ac:dyDescent="0.25">
      <c r="Z413" s="195"/>
      <c r="AB413" s="235"/>
      <c r="AD413" s="236"/>
      <c r="AF413" s="236"/>
      <c r="AH413" s="236"/>
      <c r="AJ413" s="236"/>
      <c r="AM413" s="197"/>
      <c r="AO413" s="236"/>
      <c r="AQ413" s="236"/>
    </row>
    <row r="414" spans="26:43" x14ac:dyDescent="0.25">
      <c r="Z414" s="195"/>
      <c r="AB414" s="235"/>
      <c r="AD414" s="236"/>
      <c r="AF414" s="236"/>
      <c r="AH414" s="236"/>
      <c r="AJ414" s="236"/>
      <c r="AM414" s="197"/>
      <c r="AO414" s="236"/>
      <c r="AQ414" s="236"/>
    </row>
    <row r="415" spans="26:43" x14ac:dyDescent="0.25">
      <c r="Z415" s="195"/>
      <c r="AB415" s="235"/>
      <c r="AD415" s="236"/>
      <c r="AF415" s="236"/>
      <c r="AH415" s="236"/>
      <c r="AJ415" s="236"/>
      <c r="AM415" s="197"/>
      <c r="AO415" s="236"/>
      <c r="AQ415" s="236"/>
    </row>
    <row r="416" spans="26:43" x14ac:dyDescent="0.25">
      <c r="Z416" s="195"/>
      <c r="AB416" s="235"/>
      <c r="AD416" s="236"/>
      <c r="AF416" s="236"/>
      <c r="AH416" s="236"/>
      <c r="AJ416" s="236"/>
      <c r="AM416" s="197"/>
      <c r="AO416" s="236"/>
      <c r="AQ416" s="236"/>
    </row>
    <row r="417" spans="26:43" x14ac:dyDescent="0.25">
      <c r="Z417" s="195"/>
      <c r="AB417" s="235"/>
      <c r="AD417" s="236"/>
      <c r="AF417" s="236"/>
      <c r="AH417" s="236"/>
      <c r="AJ417" s="236"/>
      <c r="AM417" s="197"/>
      <c r="AO417" s="236"/>
      <c r="AQ417" s="236"/>
    </row>
    <row r="418" spans="26:43" x14ac:dyDescent="0.25">
      <c r="Z418" s="195"/>
      <c r="AB418" s="235"/>
      <c r="AD418" s="236"/>
      <c r="AF418" s="236"/>
      <c r="AH418" s="236"/>
      <c r="AJ418" s="236"/>
      <c r="AM418" s="197"/>
      <c r="AO418" s="236"/>
      <c r="AQ418" s="236"/>
    </row>
    <row r="419" spans="26:43" x14ac:dyDescent="0.25">
      <c r="Z419" s="195"/>
      <c r="AB419" s="235"/>
      <c r="AD419" s="236"/>
      <c r="AF419" s="236"/>
      <c r="AH419" s="236"/>
      <c r="AJ419" s="236"/>
      <c r="AM419" s="197"/>
      <c r="AO419" s="236"/>
      <c r="AQ419" s="236"/>
    </row>
    <row r="420" spans="26:43" x14ac:dyDescent="0.25">
      <c r="Z420" s="195"/>
      <c r="AB420" s="235"/>
      <c r="AD420" s="236"/>
      <c r="AF420" s="236"/>
      <c r="AH420" s="236"/>
      <c r="AJ420" s="236"/>
      <c r="AM420" s="197"/>
      <c r="AO420" s="236"/>
      <c r="AQ420" s="236"/>
    </row>
    <row r="421" spans="26:43" x14ac:dyDescent="0.25">
      <c r="Z421" s="195"/>
      <c r="AB421" s="235"/>
      <c r="AD421" s="236"/>
      <c r="AF421" s="236"/>
      <c r="AH421" s="236"/>
      <c r="AJ421" s="236"/>
      <c r="AM421" s="197"/>
      <c r="AO421" s="236"/>
      <c r="AQ421" s="236"/>
    </row>
    <row r="422" spans="26:43" x14ac:dyDescent="0.25">
      <c r="Z422" s="195"/>
      <c r="AB422" s="235"/>
      <c r="AD422" s="236"/>
      <c r="AF422" s="236"/>
      <c r="AH422" s="236"/>
      <c r="AJ422" s="236"/>
      <c r="AM422" s="197"/>
      <c r="AO422" s="236"/>
      <c r="AQ422" s="236"/>
    </row>
    <row r="423" spans="26:43" x14ac:dyDescent="0.25">
      <c r="Z423" s="195"/>
      <c r="AB423" s="235"/>
      <c r="AD423" s="236"/>
      <c r="AF423" s="236"/>
      <c r="AH423" s="236"/>
      <c r="AJ423" s="236"/>
      <c r="AM423" s="197"/>
      <c r="AO423" s="236"/>
      <c r="AQ423" s="236"/>
    </row>
    <row r="424" spans="26:43" x14ac:dyDescent="0.25">
      <c r="Z424" s="195"/>
      <c r="AB424" s="235"/>
      <c r="AD424" s="236"/>
      <c r="AF424" s="236"/>
      <c r="AH424" s="236"/>
      <c r="AJ424" s="236"/>
      <c r="AM424" s="197"/>
      <c r="AO424" s="236"/>
      <c r="AQ424" s="236"/>
    </row>
    <row r="425" spans="26:43" x14ac:dyDescent="0.25">
      <c r="Z425" s="195"/>
      <c r="AB425" s="235"/>
      <c r="AD425" s="236"/>
      <c r="AF425" s="236"/>
      <c r="AH425" s="236"/>
      <c r="AJ425" s="236"/>
      <c r="AM425" s="197"/>
      <c r="AO425" s="236"/>
      <c r="AQ425" s="236"/>
    </row>
    <row r="426" spans="26:43" x14ac:dyDescent="0.25">
      <c r="Z426" s="195"/>
      <c r="AB426" s="235"/>
      <c r="AD426" s="236"/>
      <c r="AF426" s="236"/>
      <c r="AH426" s="236"/>
      <c r="AJ426" s="236"/>
      <c r="AM426" s="197"/>
      <c r="AO426" s="236"/>
      <c r="AQ426" s="236"/>
    </row>
    <row r="427" spans="26:43" x14ac:dyDescent="0.25">
      <c r="Z427" s="195"/>
      <c r="AB427" s="235"/>
      <c r="AD427" s="236"/>
      <c r="AF427" s="236"/>
      <c r="AH427" s="236"/>
      <c r="AJ427" s="236"/>
      <c r="AM427" s="197"/>
      <c r="AO427" s="236"/>
      <c r="AQ427" s="236"/>
    </row>
    <row r="428" spans="26:43" x14ac:dyDescent="0.25">
      <c r="Z428" s="195"/>
      <c r="AB428" s="235"/>
      <c r="AD428" s="236"/>
      <c r="AF428" s="236"/>
      <c r="AH428" s="236"/>
      <c r="AJ428" s="236"/>
      <c r="AM428" s="197"/>
      <c r="AO428" s="236"/>
      <c r="AQ428" s="236"/>
    </row>
    <row r="429" spans="26:43" x14ac:dyDescent="0.25">
      <c r="Z429" s="195"/>
      <c r="AB429" s="235"/>
      <c r="AD429" s="236"/>
      <c r="AF429" s="236"/>
      <c r="AH429" s="236"/>
      <c r="AJ429" s="236"/>
      <c r="AM429" s="197"/>
      <c r="AO429" s="236"/>
      <c r="AQ429" s="236"/>
    </row>
    <row r="430" spans="26:43" x14ac:dyDescent="0.25">
      <c r="Z430" s="195"/>
      <c r="AB430" s="235"/>
      <c r="AD430" s="236"/>
      <c r="AF430" s="236"/>
      <c r="AH430" s="236"/>
      <c r="AJ430" s="236"/>
      <c r="AM430" s="197"/>
      <c r="AO430" s="236"/>
      <c r="AQ430" s="236"/>
    </row>
    <row r="431" spans="26:43" x14ac:dyDescent="0.25">
      <c r="Z431" s="195"/>
      <c r="AB431" s="235"/>
      <c r="AD431" s="236"/>
      <c r="AF431" s="236"/>
      <c r="AH431" s="236"/>
      <c r="AJ431" s="236"/>
      <c r="AM431" s="197"/>
      <c r="AO431" s="236"/>
      <c r="AQ431" s="236"/>
    </row>
    <row r="432" spans="26:43" x14ac:dyDescent="0.25">
      <c r="Z432" s="195"/>
      <c r="AB432" s="235"/>
      <c r="AD432" s="236"/>
      <c r="AF432" s="236"/>
      <c r="AH432" s="236"/>
      <c r="AJ432" s="236"/>
      <c r="AM432" s="197"/>
      <c r="AO432" s="236"/>
      <c r="AQ432" s="236"/>
    </row>
    <row r="433" spans="26:43" x14ac:dyDescent="0.25">
      <c r="Z433" s="195"/>
      <c r="AB433" s="235"/>
      <c r="AD433" s="236"/>
      <c r="AF433" s="236"/>
      <c r="AH433" s="236"/>
      <c r="AJ433" s="236"/>
      <c r="AM433" s="197"/>
      <c r="AO433" s="236"/>
      <c r="AQ433" s="236"/>
    </row>
    <row r="434" spans="26:43" x14ac:dyDescent="0.25">
      <c r="Z434" s="195"/>
      <c r="AB434" s="235"/>
      <c r="AD434" s="236"/>
      <c r="AF434" s="236"/>
      <c r="AH434" s="236"/>
      <c r="AJ434" s="236"/>
      <c r="AM434" s="197"/>
      <c r="AO434" s="236"/>
      <c r="AQ434" s="236"/>
    </row>
    <row r="435" spans="26:43" x14ac:dyDescent="0.25">
      <c r="Z435" s="195"/>
      <c r="AB435" s="235"/>
      <c r="AD435" s="236"/>
      <c r="AF435" s="236"/>
      <c r="AH435" s="236"/>
      <c r="AJ435" s="236"/>
      <c r="AM435" s="197"/>
      <c r="AO435" s="236"/>
      <c r="AQ435" s="236"/>
    </row>
    <row r="436" spans="26:43" x14ac:dyDescent="0.25">
      <c r="Z436" s="195"/>
      <c r="AB436" s="235"/>
      <c r="AD436" s="236"/>
      <c r="AF436" s="236"/>
      <c r="AH436" s="236"/>
      <c r="AJ436" s="236"/>
      <c r="AM436" s="197"/>
      <c r="AO436" s="236"/>
      <c r="AQ436" s="236"/>
    </row>
    <row r="437" spans="26:43" x14ac:dyDescent="0.25">
      <c r="Z437" s="195"/>
      <c r="AB437" s="235"/>
      <c r="AD437" s="236"/>
      <c r="AF437" s="236"/>
      <c r="AH437" s="236"/>
      <c r="AJ437" s="236"/>
      <c r="AM437" s="197"/>
      <c r="AO437" s="236"/>
      <c r="AQ437" s="236"/>
    </row>
    <row r="438" spans="26:43" x14ac:dyDescent="0.25">
      <c r="Z438" s="195"/>
      <c r="AB438" s="235"/>
      <c r="AD438" s="236"/>
      <c r="AF438" s="236"/>
      <c r="AH438" s="236"/>
      <c r="AJ438" s="236"/>
      <c r="AM438" s="197"/>
      <c r="AO438" s="236"/>
      <c r="AQ438" s="236"/>
    </row>
    <row r="439" spans="26:43" x14ac:dyDescent="0.25">
      <c r="Z439" s="195"/>
      <c r="AB439" s="235"/>
      <c r="AD439" s="236"/>
      <c r="AF439" s="236"/>
      <c r="AH439" s="236"/>
      <c r="AJ439" s="236"/>
      <c r="AM439" s="197"/>
      <c r="AO439" s="236"/>
      <c r="AQ439" s="236"/>
    </row>
    <row r="440" spans="26:43" x14ac:dyDescent="0.25">
      <c r="Z440" s="195"/>
      <c r="AB440" s="235"/>
      <c r="AD440" s="236"/>
      <c r="AF440" s="236"/>
      <c r="AH440" s="236"/>
      <c r="AJ440" s="236"/>
      <c r="AM440" s="197"/>
      <c r="AO440" s="236"/>
      <c r="AQ440" s="236"/>
    </row>
    <row r="441" spans="26:43" x14ac:dyDescent="0.25">
      <c r="Z441" s="195"/>
      <c r="AB441" s="235"/>
      <c r="AD441" s="236"/>
      <c r="AF441" s="236"/>
      <c r="AH441" s="236"/>
      <c r="AJ441" s="236"/>
      <c r="AM441" s="197"/>
      <c r="AO441" s="236"/>
      <c r="AQ441" s="236"/>
    </row>
    <row r="442" spans="26:43" x14ac:dyDescent="0.25">
      <c r="Z442" s="195"/>
      <c r="AB442" s="235"/>
      <c r="AD442" s="236"/>
      <c r="AF442" s="236"/>
      <c r="AH442" s="236"/>
      <c r="AJ442" s="236"/>
      <c r="AM442" s="197"/>
      <c r="AO442" s="236"/>
      <c r="AQ442" s="236"/>
    </row>
    <row r="443" spans="26:43" x14ac:dyDescent="0.25">
      <c r="Z443" s="195"/>
      <c r="AB443" s="235"/>
      <c r="AD443" s="236"/>
      <c r="AF443" s="236"/>
      <c r="AH443" s="236"/>
      <c r="AJ443" s="236"/>
      <c r="AM443" s="197"/>
      <c r="AO443" s="236"/>
      <c r="AQ443" s="236"/>
    </row>
    <row r="444" spans="26:43" x14ac:dyDescent="0.25">
      <c r="Z444" s="195"/>
      <c r="AB444" s="235"/>
      <c r="AD444" s="236"/>
      <c r="AF444" s="236"/>
      <c r="AH444" s="236"/>
      <c r="AJ444" s="236"/>
      <c r="AM444" s="197"/>
      <c r="AO444" s="236"/>
      <c r="AQ444" s="236"/>
    </row>
    <row r="445" spans="26:43" x14ac:dyDescent="0.25">
      <c r="Z445" s="195"/>
      <c r="AB445" s="235"/>
      <c r="AD445" s="236"/>
      <c r="AF445" s="236"/>
      <c r="AH445" s="236"/>
      <c r="AJ445" s="236"/>
      <c r="AM445" s="197"/>
      <c r="AO445" s="236"/>
      <c r="AQ445" s="236"/>
    </row>
    <row r="446" spans="26:43" x14ac:dyDescent="0.25">
      <c r="Z446" s="195"/>
      <c r="AB446" s="235"/>
      <c r="AD446" s="236"/>
      <c r="AF446" s="236"/>
      <c r="AH446" s="236"/>
      <c r="AJ446" s="236"/>
      <c r="AM446" s="197"/>
      <c r="AO446" s="236"/>
      <c r="AQ446" s="236"/>
    </row>
    <row r="447" spans="26:43" x14ac:dyDescent="0.25">
      <c r="Z447" s="195"/>
      <c r="AB447" s="235"/>
      <c r="AD447" s="236"/>
      <c r="AF447" s="236"/>
      <c r="AH447" s="236"/>
      <c r="AJ447" s="236"/>
      <c r="AM447" s="197"/>
      <c r="AO447" s="236"/>
      <c r="AQ447" s="236"/>
    </row>
    <row r="448" spans="26:43" x14ac:dyDescent="0.25">
      <c r="Z448" s="195"/>
      <c r="AB448" s="235"/>
      <c r="AD448" s="236"/>
      <c r="AF448" s="236"/>
      <c r="AH448" s="236"/>
      <c r="AJ448" s="236"/>
      <c r="AM448" s="197"/>
      <c r="AO448" s="236"/>
      <c r="AQ448" s="236"/>
    </row>
    <row r="449" spans="26:43" x14ac:dyDescent="0.25">
      <c r="Z449" s="195"/>
      <c r="AB449" s="235"/>
      <c r="AD449" s="236"/>
      <c r="AF449" s="236"/>
      <c r="AH449" s="236"/>
      <c r="AJ449" s="236"/>
      <c r="AM449" s="197"/>
      <c r="AO449" s="236"/>
      <c r="AQ449" s="236"/>
    </row>
    <row r="450" spans="26:43" x14ac:dyDescent="0.25">
      <c r="Z450" s="195"/>
      <c r="AB450" s="235"/>
      <c r="AD450" s="236"/>
      <c r="AF450" s="236"/>
      <c r="AH450" s="236"/>
      <c r="AJ450" s="236"/>
      <c r="AM450" s="197"/>
      <c r="AO450" s="236"/>
      <c r="AQ450" s="236"/>
    </row>
    <row r="451" spans="26:43" x14ac:dyDescent="0.25">
      <c r="Z451" s="195"/>
      <c r="AB451" s="235"/>
      <c r="AD451" s="236"/>
      <c r="AF451" s="236"/>
      <c r="AH451" s="236"/>
      <c r="AJ451" s="236"/>
      <c r="AM451" s="197"/>
      <c r="AO451" s="236"/>
      <c r="AQ451" s="236"/>
    </row>
    <row r="452" spans="26:43" x14ac:dyDescent="0.25">
      <c r="Z452" s="195"/>
      <c r="AB452" s="235"/>
      <c r="AD452" s="236"/>
      <c r="AF452" s="236"/>
      <c r="AH452" s="236"/>
      <c r="AJ452" s="236"/>
      <c r="AM452" s="197"/>
      <c r="AO452" s="236"/>
      <c r="AQ452" s="236"/>
    </row>
    <row r="453" spans="26:43" x14ac:dyDescent="0.25">
      <c r="Z453" s="195"/>
      <c r="AB453" s="235"/>
      <c r="AD453" s="236"/>
      <c r="AF453" s="236"/>
      <c r="AH453" s="236"/>
      <c r="AJ453" s="236"/>
      <c r="AM453" s="197"/>
      <c r="AO453" s="236"/>
      <c r="AQ453" s="236"/>
    </row>
    <row r="454" spans="26:43" x14ac:dyDescent="0.25">
      <c r="Z454" s="195"/>
      <c r="AB454" s="235"/>
      <c r="AD454" s="236"/>
      <c r="AF454" s="236"/>
      <c r="AH454" s="236"/>
      <c r="AJ454" s="236"/>
      <c r="AM454" s="197"/>
      <c r="AO454" s="236"/>
      <c r="AQ454" s="236"/>
    </row>
    <row r="455" spans="26:43" x14ac:dyDescent="0.25">
      <c r="Z455" s="195"/>
      <c r="AB455" s="235"/>
      <c r="AD455" s="236"/>
      <c r="AF455" s="236"/>
      <c r="AH455" s="236"/>
      <c r="AJ455" s="236"/>
      <c r="AM455" s="197"/>
      <c r="AO455" s="236"/>
      <c r="AQ455" s="236"/>
    </row>
    <row r="456" spans="26:43" x14ac:dyDescent="0.25">
      <c r="Z456" s="195"/>
      <c r="AB456" s="235"/>
      <c r="AD456" s="236"/>
      <c r="AF456" s="236"/>
      <c r="AH456" s="236"/>
      <c r="AJ456" s="236"/>
      <c r="AM456" s="197"/>
      <c r="AO456" s="236"/>
      <c r="AQ456" s="236"/>
    </row>
    <row r="457" spans="26:43" x14ac:dyDescent="0.25">
      <c r="Z457" s="195"/>
      <c r="AB457" s="235"/>
      <c r="AD457" s="236"/>
      <c r="AF457" s="236"/>
      <c r="AH457" s="236"/>
      <c r="AJ457" s="236"/>
      <c r="AM457" s="197"/>
      <c r="AO457" s="236"/>
      <c r="AQ457" s="236"/>
    </row>
    <row r="458" spans="26:43" x14ac:dyDescent="0.25">
      <c r="Z458" s="195"/>
      <c r="AB458" s="235"/>
      <c r="AD458" s="236"/>
      <c r="AF458" s="236"/>
      <c r="AH458" s="236"/>
      <c r="AJ458" s="236"/>
      <c r="AM458" s="197"/>
      <c r="AO458" s="236"/>
      <c r="AQ458" s="236"/>
    </row>
    <row r="459" spans="26:43" x14ac:dyDescent="0.25">
      <c r="Z459" s="195"/>
      <c r="AB459" s="235"/>
      <c r="AD459" s="236"/>
      <c r="AF459" s="236"/>
      <c r="AH459" s="236"/>
      <c r="AJ459" s="236"/>
      <c r="AM459" s="197"/>
      <c r="AO459" s="236"/>
      <c r="AQ459" s="236"/>
    </row>
    <row r="460" spans="26:43" x14ac:dyDescent="0.25">
      <c r="Z460" s="195"/>
      <c r="AB460" s="235"/>
      <c r="AD460" s="236"/>
      <c r="AF460" s="236"/>
      <c r="AH460" s="236"/>
      <c r="AJ460" s="236"/>
      <c r="AM460" s="197"/>
      <c r="AO460" s="236"/>
      <c r="AQ460" s="236"/>
    </row>
    <row r="461" spans="26:43" x14ac:dyDescent="0.25">
      <c r="Z461" s="195"/>
      <c r="AB461" s="235"/>
      <c r="AD461" s="236"/>
      <c r="AF461" s="236"/>
      <c r="AH461" s="236"/>
      <c r="AJ461" s="236"/>
      <c r="AM461" s="197"/>
      <c r="AO461" s="236"/>
      <c r="AQ461" s="236"/>
    </row>
    <row r="462" spans="26:43" x14ac:dyDescent="0.25">
      <c r="Z462" s="195"/>
      <c r="AB462" s="235"/>
      <c r="AD462" s="236"/>
      <c r="AF462" s="236"/>
      <c r="AH462" s="236"/>
      <c r="AJ462" s="236"/>
      <c r="AM462" s="197"/>
      <c r="AO462" s="236"/>
      <c r="AQ462" s="236"/>
    </row>
    <row r="463" spans="26:43" x14ac:dyDescent="0.25">
      <c r="Z463" s="195"/>
      <c r="AB463" s="235"/>
      <c r="AD463" s="236"/>
      <c r="AF463" s="236"/>
      <c r="AH463" s="236"/>
      <c r="AJ463" s="236"/>
      <c r="AM463" s="197"/>
      <c r="AO463" s="236"/>
      <c r="AQ463" s="236"/>
    </row>
    <row r="464" spans="26:43" x14ac:dyDescent="0.25">
      <c r="Z464" s="195"/>
      <c r="AB464" s="235"/>
      <c r="AD464" s="236"/>
      <c r="AF464" s="236"/>
      <c r="AH464" s="236"/>
      <c r="AJ464" s="236"/>
      <c r="AM464" s="197"/>
      <c r="AO464" s="236"/>
      <c r="AQ464" s="236"/>
    </row>
    <row r="465" spans="26:43" x14ac:dyDescent="0.25">
      <c r="Z465" s="195"/>
      <c r="AB465" s="235"/>
      <c r="AD465" s="236"/>
      <c r="AF465" s="236"/>
      <c r="AH465" s="236"/>
      <c r="AJ465" s="236"/>
      <c r="AM465" s="197"/>
      <c r="AO465" s="236"/>
      <c r="AQ465" s="236"/>
    </row>
    <row r="466" spans="26:43" x14ac:dyDescent="0.25">
      <c r="Z466" s="195"/>
      <c r="AB466" s="235"/>
      <c r="AD466" s="236"/>
      <c r="AF466" s="236"/>
      <c r="AH466" s="236"/>
      <c r="AJ466" s="236"/>
      <c r="AM466" s="197"/>
      <c r="AO466" s="236"/>
      <c r="AQ466" s="236"/>
    </row>
    <row r="467" spans="26:43" x14ac:dyDescent="0.25">
      <c r="Z467" s="195"/>
      <c r="AB467" s="235"/>
      <c r="AD467" s="236"/>
      <c r="AF467" s="236"/>
      <c r="AH467" s="236"/>
      <c r="AJ467" s="236"/>
      <c r="AM467" s="197"/>
      <c r="AO467" s="236"/>
      <c r="AQ467" s="236"/>
    </row>
    <row r="468" spans="26:43" x14ac:dyDescent="0.25">
      <c r="Z468" s="195"/>
      <c r="AB468" s="235"/>
      <c r="AD468" s="236"/>
      <c r="AF468" s="236"/>
      <c r="AH468" s="236"/>
      <c r="AJ468" s="236"/>
      <c r="AM468" s="197"/>
      <c r="AO468" s="236"/>
      <c r="AQ468" s="236"/>
    </row>
    <row r="469" spans="26:43" x14ac:dyDescent="0.25">
      <c r="Z469" s="195"/>
      <c r="AB469" s="235"/>
      <c r="AD469" s="236"/>
      <c r="AF469" s="236"/>
      <c r="AH469" s="236"/>
      <c r="AJ469" s="236"/>
      <c r="AM469" s="197"/>
      <c r="AO469" s="236"/>
      <c r="AQ469" s="236"/>
    </row>
    <row r="470" spans="26:43" x14ac:dyDescent="0.25">
      <c r="Z470" s="195"/>
      <c r="AB470" s="235"/>
      <c r="AD470" s="236"/>
      <c r="AF470" s="236"/>
      <c r="AH470" s="236"/>
      <c r="AJ470" s="236"/>
      <c r="AM470" s="197"/>
      <c r="AO470" s="236"/>
      <c r="AQ470" s="236"/>
    </row>
    <row r="471" spans="26:43" x14ac:dyDescent="0.25">
      <c r="Z471" s="195"/>
      <c r="AB471" s="235"/>
      <c r="AD471" s="236"/>
      <c r="AF471" s="236"/>
      <c r="AH471" s="236"/>
      <c r="AJ471" s="236"/>
      <c r="AM471" s="197"/>
      <c r="AO471" s="236"/>
      <c r="AQ471" s="236"/>
    </row>
    <row r="472" spans="26:43" x14ac:dyDescent="0.25">
      <c r="Z472" s="195"/>
      <c r="AB472" s="235"/>
      <c r="AD472" s="236"/>
      <c r="AF472" s="236"/>
      <c r="AH472" s="236"/>
      <c r="AJ472" s="236"/>
      <c r="AM472" s="197"/>
      <c r="AO472" s="236"/>
      <c r="AQ472" s="236"/>
    </row>
    <row r="473" spans="26:43" x14ac:dyDescent="0.25">
      <c r="Z473" s="195"/>
      <c r="AB473" s="235"/>
      <c r="AD473" s="236"/>
      <c r="AF473" s="236"/>
      <c r="AH473" s="236"/>
      <c r="AJ473" s="236"/>
      <c r="AM473" s="197"/>
      <c r="AO473" s="236"/>
      <c r="AQ473" s="236"/>
    </row>
    <row r="474" spans="26:43" x14ac:dyDescent="0.25">
      <c r="Z474" s="195"/>
      <c r="AB474" s="235"/>
      <c r="AD474" s="236"/>
      <c r="AF474" s="236"/>
      <c r="AH474" s="236"/>
      <c r="AJ474" s="236"/>
      <c r="AM474" s="197"/>
      <c r="AO474" s="236"/>
      <c r="AQ474" s="236"/>
    </row>
    <row r="475" spans="26:43" x14ac:dyDescent="0.25">
      <c r="Z475" s="195"/>
      <c r="AB475" s="235"/>
      <c r="AD475" s="236"/>
      <c r="AF475" s="236"/>
      <c r="AH475" s="236"/>
      <c r="AJ475" s="236"/>
      <c r="AM475" s="197"/>
      <c r="AO475" s="236"/>
      <c r="AQ475" s="236"/>
    </row>
    <row r="476" spans="26:43" x14ac:dyDescent="0.25">
      <c r="Z476" s="195"/>
      <c r="AB476" s="235"/>
      <c r="AD476" s="236"/>
      <c r="AF476" s="236"/>
      <c r="AH476" s="236"/>
      <c r="AJ476" s="236"/>
      <c r="AM476" s="197"/>
      <c r="AO476" s="236"/>
      <c r="AQ476" s="236"/>
    </row>
    <row r="477" spans="26:43" x14ac:dyDescent="0.25">
      <c r="Z477" s="195"/>
      <c r="AB477" s="235"/>
      <c r="AD477" s="236"/>
      <c r="AF477" s="236"/>
      <c r="AH477" s="236"/>
      <c r="AJ477" s="236"/>
      <c r="AM477" s="197"/>
      <c r="AO477" s="236"/>
      <c r="AQ477" s="236"/>
    </row>
    <row r="478" spans="26:43" x14ac:dyDescent="0.25">
      <c r="Z478" s="195"/>
      <c r="AB478" s="235"/>
      <c r="AD478" s="236"/>
      <c r="AF478" s="236"/>
      <c r="AH478" s="236"/>
      <c r="AJ478" s="236"/>
      <c r="AM478" s="197"/>
      <c r="AO478" s="236"/>
      <c r="AQ478" s="236"/>
    </row>
    <row r="479" spans="26:43" x14ac:dyDescent="0.25">
      <c r="Z479" s="195"/>
      <c r="AB479" s="235"/>
      <c r="AD479" s="236"/>
      <c r="AF479" s="236"/>
      <c r="AH479" s="236"/>
      <c r="AJ479" s="236"/>
      <c r="AM479" s="197"/>
      <c r="AO479" s="236"/>
      <c r="AQ479" s="236"/>
    </row>
    <row r="480" spans="26:43" x14ac:dyDescent="0.25">
      <c r="Z480" s="195"/>
      <c r="AB480" s="235"/>
      <c r="AD480" s="236"/>
      <c r="AF480" s="236"/>
      <c r="AH480" s="236"/>
      <c r="AJ480" s="236"/>
      <c r="AM480" s="197"/>
      <c r="AO480" s="236"/>
      <c r="AQ480" s="236"/>
    </row>
    <row r="481" spans="26:43" x14ac:dyDescent="0.25">
      <c r="Z481" s="195"/>
      <c r="AB481" s="235"/>
      <c r="AD481" s="236"/>
      <c r="AF481" s="236"/>
      <c r="AH481" s="236"/>
      <c r="AJ481" s="236"/>
      <c r="AM481" s="197"/>
      <c r="AO481" s="236"/>
      <c r="AQ481" s="236"/>
    </row>
    <row r="482" spans="26:43" x14ac:dyDescent="0.25">
      <c r="Z482" s="195"/>
      <c r="AB482" s="235"/>
      <c r="AD482" s="236"/>
      <c r="AF482" s="236"/>
      <c r="AH482" s="236"/>
      <c r="AJ482" s="236"/>
      <c r="AM482" s="197"/>
      <c r="AO482" s="236"/>
      <c r="AQ482" s="236"/>
    </row>
    <row r="483" spans="26:43" x14ac:dyDescent="0.25">
      <c r="Z483" s="195"/>
      <c r="AB483" s="235"/>
      <c r="AD483" s="236"/>
      <c r="AF483" s="236"/>
      <c r="AH483" s="236"/>
      <c r="AJ483" s="236"/>
      <c r="AM483" s="197"/>
      <c r="AO483" s="236"/>
      <c r="AQ483" s="236"/>
    </row>
    <row r="484" spans="26:43" x14ac:dyDescent="0.25">
      <c r="Z484" s="195"/>
      <c r="AB484" s="235"/>
      <c r="AD484" s="236"/>
      <c r="AF484" s="236"/>
      <c r="AH484" s="236"/>
      <c r="AJ484" s="236"/>
      <c r="AM484" s="197"/>
      <c r="AO484" s="236"/>
      <c r="AQ484" s="236"/>
    </row>
    <row r="485" spans="26:43" x14ac:dyDescent="0.25">
      <c r="Z485" s="195"/>
      <c r="AB485" s="235"/>
      <c r="AD485" s="236"/>
      <c r="AF485" s="236"/>
      <c r="AH485" s="236"/>
      <c r="AJ485" s="236"/>
      <c r="AM485" s="197"/>
      <c r="AO485" s="236"/>
      <c r="AQ485" s="236"/>
    </row>
    <row r="486" spans="26:43" x14ac:dyDescent="0.25">
      <c r="Z486" s="195"/>
      <c r="AB486" s="235"/>
      <c r="AD486" s="236"/>
      <c r="AF486" s="236"/>
      <c r="AH486" s="236"/>
      <c r="AJ486" s="236"/>
      <c r="AM486" s="197"/>
      <c r="AO486" s="236"/>
      <c r="AQ486" s="236"/>
    </row>
    <row r="487" spans="26:43" x14ac:dyDescent="0.25">
      <c r="Z487" s="195"/>
      <c r="AB487" s="235"/>
      <c r="AD487" s="236"/>
      <c r="AF487" s="236"/>
      <c r="AH487" s="236"/>
      <c r="AJ487" s="236"/>
      <c r="AM487" s="197"/>
      <c r="AO487" s="236"/>
      <c r="AQ487" s="236"/>
    </row>
    <row r="488" spans="26:43" x14ac:dyDescent="0.25">
      <c r="Z488" s="195"/>
      <c r="AB488" s="235"/>
      <c r="AD488" s="236"/>
      <c r="AF488" s="236"/>
      <c r="AH488" s="236"/>
      <c r="AJ488" s="236"/>
      <c r="AM488" s="197"/>
      <c r="AO488" s="236"/>
      <c r="AQ488" s="236"/>
    </row>
    <row r="489" spans="26:43" x14ac:dyDescent="0.25">
      <c r="Z489" s="195"/>
      <c r="AB489" s="235"/>
      <c r="AD489" s="236"/>
      <c r="AF489" s="236"/>
      <c r="AH489" s="236"/>
      <c r="AJ489" s="236"/>
      <c r="AM489" s="197"/>
      <c r="AO489" s="236"/>
      <c r="AQ489" s="236"/>
    </row>
    <row r="490" spans="26:43" x14ac:dyDescent="0.25">
      <c r="Z490" s="195"/>
      <c r="AB490" s="235"/>
      <c r="AD490" s="236"/>
      <c r="AF490" s="236"/>
      <c r="AH490" s="236"/>
      <c r="AJ490" s="236"/>
      <c r="AM490" s="197"/>
      <c r="AO490" s="236"/>
      <c r="AQ490" s="236"/>
    </row>
    <row r="491" spans="26:43" x14ac:dyDescent="0.25">
      <c r="Z491" s="195"/>
      <c r="AB491" s="235"/>
      <c r="AD491" s="236"/>
      <c r="AF491" s="236"/>
      <c r="AH491" s="236"/>
      <c r="AJ491" s="236"/>
      <c r="AM491" s="197"/>
      <c r="AO491" s="236"/>
      <c r="AQ491" s="236"/>
    </row>
    <row r="492" spans="26:43" x14ac:dyDescent="0.25">
      <c r="Z492" s="195"/>
      <c r="AB492" s="235"/>
      <c r="AD492" s="236"/>
      <c r="AF492" s="236"/>
      <c r="AH492" s="236"/>
      <c r="AJ492" s="236"/>
      <c r="AM492" s="197"/>
      <c r="AO492" s="236"/>
      <c r="AQ492" s="236"/>
    </row>
    <row r="493" spans="26:43" x14ac:dyDescent="0.25">
      <c r="Z493" s="195"/>
      <c r="AB493" s="235"/>
      <c r="AD493" s="236"/>
      <c r="AF493" s="236"/>
      <c r="AH493" s="236"/>
      <c r="AJ493" s="236"/>
      <c r="AM493" s="197"/>
      <c r="AO493" s="236"/>
      <c r="AQ493" s="236"/>
    </row>
    <row r="494" spans="26:43" x14ac:dyDescent="0.25">
      <c r="Z494" s="195"/>
      <c r="AB494" s="235"/>
      <c r="AD494" s="236"/>
      <c r="AF494" s="236"/>
      <c r="AH494" s="236"/>
      <c r="AJ494" s="236"/>
      <c r="AM494" s="197"/>
      <c r="AO494" s="236"/>
      <c r="AQ494" s="236"/>
    </row>
    <row r="495" spans="26:43" x14ac:dyDescent="0.25">
      <c r="Z495" s="195"/>
      <c r="AB495" s="235"/>
      <c r="AD495" s="236"/>
      <c r="AF495" s="236"/>
      <c r="AH495" s="236"/>
      <c r="AJ495" s="236"/>
      <c r="AM495" s="197"/>
      <c r="AO495" s="236"/>
      <c r="AQ495" s="236"/>
    </row>
    <row r="496" spans="26:43" x14ac:dyDescent="0.25">
      <c r="Z496" s="195"/>
      <c r="AB496" s="235"/>
      <c r="AD496" s="236"/>
      <c r="AF496" s="236"/>
      <c r="AH496" s="236"/>
      <c r="AJ496" s="236"/>
      <c r="AM496" s="197"/>
      <c r="AO496" s="236"/>
      <c r="AQ496" s="236"/>
    </row>
    <row r="497" spans="26:43" x14ac:dyDescent="0.25">
      <c r="Z497" s="195"/>
      <c r="AB497" s="235"/>
      <c r="AD497" s="236"/>
      <c r="AF497" s="236"/>
      <c r="AH497" s="236"/>
      <c r="AJ497" s="236"/>
      <c r="AM497" s="197"/>
      <c r="AO497" s="236"/>
      <c r="AQ497" s="236"/>
    </row>
    <row r="498" spans="26:43" x14ac:dyDescent="0.25">
      <c r="Z498" s="195"/>
      <c r="AB498" s="235"/>
      <c r="AD498" s="236"/>
      <c r="AF498" s="236"/>
      <c r="AH498" s="236"/>
      <c r="AJ498" s="236"/>
      <c r="AM498" s="197"/>
      <c r="AO498" s="236"/>
      <c r="AQ498" s="236"/>
    </row>
    <row r="499" spans="26:43" x14ac:dyDescent="0.25">
      <c r="Z499" s="195"/>
      <c r="AB499" s="235"/>
      <c r="AD499" s="236"/>
      <c r="AF499" s="236"/>
      <c r="AH499" s="236"/>
      <c r="AJ499" s="236"/>
      <c r="AM499" s="197"/>
      <c r="AO499" s="236"/>
      <c r="AQ499" s="236"/>
    </row>
    <row r="500" spans="26:43" x14ac:dyDescent="0.25">
      <c r="Z500" s="195"/>
      <c r="AB500" s="235"/>
      <c r="AD500" s="236"/>
      <c r="AF500" s="236"/>
      <c r="AH500" s="236"/>
      <c r="AJ500" s="236"/>
      <c r="AM500" s="197"/>
      <c r="AO500" s="236"/>
      <c r="AQ500" s="236"/>
    </row>
    <row r="501" spans="26:43" x14ac:dyDescent="0.25">
      <c r="Z501" s="195"/>
      <c r="AB501" s="235"/>
      <c r="AD501" s="236"/>
      <c r="AF501" s="236"/>
      <c r="AH501" s="236"/>
      <c r="AJ501" s="236"/>
      <c r="AM501" s="197"/>
      <c r="AO501" s="236"/>
      <c r="AQ501" s="236"/>
    </row>
    <row r="502" spans="26:43" x14ac:dyDescent="0.25">
      <c r="Z502" s="195"/>
      <c r="AB502" s="235"/>
      <c r="AD502" s="236"/>
      <c r="AF502" s="236"/>
      <c r="AH502" s="236"/>
      <c r="AJ502" s="236"/>
      <c r="AM502" s="197"/>
      <c r="AO502" s="236"/>
      <c r="AQ502" s="236"/>
    </row>
    <row r="503" spans="26:43" x14ac:dyDescent="0.25">
      <c r="Z503" s="195"/>
      <c r="AB503" s="235"/>
      <c r="AD503" s="236"/>
      <c r="AF503" s="236"/>
      <c r="AH503" s="236"/>
      <c r="AJ503" s="236"/>
      <c r="AM503" s="197"/>
      <c r="AO503" s="236"/>
      <c r="AQ503" s="236"/>
    </row>
    <row r="504" spans="26:43" x14ac:dyDescent="0.25">
      <c r="Z504" s="195"/>
      <c r="AB504" s="235"/>
      <c r="AD504" s="236"/>
      <c r="AF504" s="236"/>
      <c r="AH504" s="236"/>
      <c r="AJ504" s="236"/>
      <c r="AM504" s="197"/>
      <c r="AO504" s="236"/>
      <c r="AQ504" s="236"/>
    </row>
    <row r="505" spans="26:43" x14ac:dyDescent="0.25">
      <c r="Z505" s="195"/>
      <c r="AB505" s="235"/>
      <c r="AD505" s="236"/>
      <c r="AF505" s="236"/>
      <c r="AH505" s="236"/>
      <c r="AJ505" s="236"/>
      <c r="AM505" s="197"/>
      <c r="AO505" s="236"/>
      <c r="AQ505" s="236"/>
    </row>
    <row r="506" spans="26:43" x14ac:dyDescent="0.25">
      <c r="Z506" s="195"/>
      <c r="AB506" s="235"/>
      <c r="AD506" s="236"/>
      <c r="AF506" s="236"/>
      <c r="AH506" s="236"/>
      <c r="AJ506" s="236"/>
      <c r="AM506" s="197"/>
      <c r="AO506" s="236"/>
      <c r="AQ506" s="236"/>
    </row>
    <row r="507" spans="26:43" x14ac:dyDescent="0.25">
      <c r="Z507" s="195"/>
      <c r="AB507" s="235"/>
      <c r="AD507" s="236"/>
      <c r="AF507" s="236"/>
      <c r="AH507" s="236"/>
      <c r="AJ507" s="236"/>
      <c r="AM507" s="197"/>
      <c r="AO507" s="236"/>
      <c r="AQ507" s="236"/>
    </row>
    <row r="508" spans="26:43" x14ac:dyDescent="0.25">
      <c r="Z508" s="195"/>
      <c r="AB508" s="235"/>
      <c r="AD508" s="236"/>
      <c r="AF508" s="236"/>
      <c r="AH508" s="236"/>
      <c r="AJ508" s="236"/>
      <c r="AM508" s="197"/>
      <c r="AO508" s="236"/>
      <c r="AQ508" s="236"/>
    </row>
    <row r="509" spans="26:43" x14ac:dyDescent="0.25">
      <c r="Z509" s="195"/>
      <c r="AB509" s="235"/>
      <c r="AD509" s="236"/>
      <c r="AF509" s="236"/>
      <c r="AH509" s="236"/>
      <c r="AJ509" s="236"/>
      <c r="AM509" s="197"/>
      <c r="AO509" s="236"/>
      <c r="AQ509" s="236"/>
    </row>
    <row r="510" spans="26:43" x14ac:dyDescent="0.25">
      <c r="Z510" s="195"/>
      <c r="AB510" s="235"/>
      <c r="AD510" s="236"/>
      <c r="AF510" s="236"/>
      <c r="AH510" s="236"/>
      <c r="AJ510" s="236"/>
      <c r="AM510" s="197"/>
      <c r="AO510" s="236"/>
      <c r="AQ510" s="236"/>
    </row>
    <row r="511" spans="26:43" x14ac:dyDescent="0.25">
      <c r="Z511" s="195"/>
      <c r="AB511" s="235"/>
      <c r="AD511" s="236"/>
      <c r="AF511" s="236"/>
      <c r="AH511" s="236"/>
      <c r="AJ511" s="236"/>
      <c r="AM511" s="197"/>
      <c r="AO511" s="236"/>
      <c r="AQ511" s="236"/>
    </row>
    <row r="512" spans="26:43" x14ac:dyDescent="0.25">
      <c r="Z512" s="195"/>
      <c r="AB512" s="235"/>
      <c r="AD512" s="236"/>
      <c r="AF512" s="236"/>
      <c r="AH512" s="236"/>
      <c r="AJ512" s="236"/>
      <c r="AM512" s="197"/>
      <c r="AO512" s="236"/>
      <c r="AQ512" s="236"/>
    </row>
    <row r="513" spans="26:43" x14ac:dyDescent="0.25">
      <c r="Z513" s="195"/>
      <c r="AB513" s="235"/>
      <c r="AD513" s="236"/>
      <c r="AF513" s="236"/>
      <c r="AH513" s="236"/>
      <c r="AJ513" s="236"/>
      <c r="AM513" s="197"/>
      <c r="AO513" s="236"/>
      <c r="AQ513" s="236"/>
    </row>
    <row r="514" spans="26:43" x14ac:dyDescent="0.25">
      <c r="Z514" s="195"/>
      <c r="AB514" s="235"/>
      <c r="AD514" s="236"/>
      <c r="AF514" s="236"/>
      <c r="AH514" s="236"/>
      <c r="AJ514" s="236"/>
      <c r="AM514" s="197"/>
      <c r="AO514" s="236"/>
      <c r="AQ514" s="236"/>
    </row>
    <row r="515" spans="26:43" x14ac:dyDescent="0.25">
      <c r="Z515" s="195"/>
      <c r="AB515" s="235"/>
      <c r="AD515" s="236"/>
      <c r="AF515" s="236"/>
      <c r="AH515" s="236"/>
      <c r="AJ515" s="236"/>
      <c r="AM515" s="197"/>
      <c r="AO515" s="236"/>
      <c r="AQ515" s="236"/>
    </row>
    <row r="516" spans="26:43" x14ac:dyDescent="0.25">
      <c r="Z516" s="195"/>
      <c r="AB516" s="235"/>
      <c r="AD516" s="236"/>
      <c r="AF516" s="236"/>
      <c r="AH516" s="236"/>
      <c r="AJ516" s="236"/>
      <c r="AM516" s="197"/>
      <c r="AO516" s="236"/>
      <c r="AQ516" s="236"/>
    </row>
    <row r="517" spans="26:43" x14ac:dyDescent="0.25">
      <c r="Z517" s="195"/>
      <c r="AB517" s="235"/>
      <c r="AD517" s="236"/>
      <c r="AF517" s="236"/>
      <c r="AH517" s="236"/>
      <c r="AJ517" s="236"/>
      <c r="AM517" s="197"/>
      <c r="AO517" s="236"/>
      <c r="AQ517" s="236"/>
    </row>
    <row r="518" spans="26:43" x14ac:dyDescent="0.25">
      <c r="Z518" s="195"/>
      <c r="AB518" s="235"/>
      <c r="AD518" s="236"/>
      <c r="AF518" s="236"/>
      <c r="AH518" s="236"/>
      <c r="AJ518" s="236"/>
      <c r="AM518" s="197"/>
      <c r="AO518" s="236"/>
      <c r="AQ518" s="236"/>
    </row>
    <row r="519" spans="26:43" x14ac:dyDescent="0.25">
      <c r="Z519" s="195"/>
      <c r="AB519" s="235"/>
      <c r="AD519" s="236"/>
      <c r="AF519" s="236"/>
      <c r="AH519" s="236"/>
      <c r="AJ519" s="236"/>
      <c r="AM519" s="197"/>
      <c r="AO519" s="236"/>
      <c r="AQ519" s="236"/>
    </row>
    <row r="520" spans="26:43" x14ac:dyDescent="0.25">
      <c r="Z520" s="195"/>
      <c r="AB520" s="235"/>
      <c r="AD520" s="236"/>
      <c r="AF520" s="236"/>
      <c r="AH520" s="236"/>
      <c r="AJ520" s="236"/>
      <c r="AM520" s="197"/>
      <c r="AO520" s="236"/>
      <c r="AQ520" s="236"/>
    </row>
    <row r="521" spans="26:43" x14ac:dyDescent="0.25">
      <c r="Z521" s="195"/>
      <c r="AB521" s="235"/>
      <c r="AD521" s="236"/>
      <c r="AF521" s="236"/>
      <c r="AH521" s="236"/>
      <c r="AJ521" s="236"/>
      <c r="AM521" s="197"/>
      <c r="AO521" s="236"/>
      <c r="AQ521" s="236"/>
    </row>
    <row r="522" spans="26:43" x14ac:dyDescent="0.25">
      <c r="Z522" s="195"/>
      <c r="AB522" s="235"/>
      <c r="AD522" s="236"/>
      <c r="AF522" s="236"/>
      <c r="AH522" s="236"/>
      <c r="AJ522" s="236"/>
      <c r="AM522" s="197"/>
      <c r="AO522" s="236"/>
      <c r="AQ522" s="236"/>
    </row>
    <row r="523" spans="26:43" x14ac:dyDescent="0.25">
      <c r="Z523" s="195"/>
      <c r="AB523" s="235"/>
      <c r="AD523" s="236"/>
      <c r="AF523" s="236"/>
      <c r="AH523" s="236"/>
      <c r="AJ523" s="236"/>
      <c r="AM523" s="197"/>
      <c r="AO523" s="236"/>
      <c r="AQ523" s="236"/>
    </row>
    <row r="524" spans="26:43" x14ac:dyDescent="0.25">
      <c r="Z524" s="195"/>
      <c r="AB524" s="235"/>
      <c r="AD524" s="236"/>
      <c r="AF524" s="236"/>
      <c r="AH524" s="236"/>
      <c r="AJ524" s="236"/>
      <c r="AM524" s="197"/>
      <c r="AO524" s="236"/>
      <c r="AQ524" s="236"/>
    </row>
    <row r="525" spans="26:43" x14ac:dyDescent="0.25">
      <c r="Z525" s="195"/>
      <c r="AB525" s="235"/>
      <c r="AD525" s="236"/>
      <c r="AF525" s="236"/>
      <c r="AH525" s="236"/>
      <c r="AJ525" s="236"/>
      <c r="AM525" s="197"/>
      <c r="AO525" s="236"/>
      <c r="AQ525" s="236"/>
    </row>
    <row r="526" spans="26:43" x14ac:dyDescent="0.25">
      <c r="Z526" s="195"/>
      <c r="AB526" s="235"/>
      <c r="AD526" s="236"/>
      <c r="AF526" s="236"/>
      <c r="AH526" s="236"/>
      <c r="AJ526" s="236"/>
      <c r="AM526" s="197"/>
      <c r="AO526" s="236"/>
      <c r="AQ526" s="236"/>
    </row>
    <row r="527" spans="26:43" x14ac:dyDescent="0.25">
      <c r="Z527" s="195"/>
      <c r="AB527" s="235"/>
      <c r="AD527" s="236"/>
      <c r="AF527" s="236"/>
      <c r="AH527" s="236"/>
      <c r="AJ527" s="236"/>
      <c r="AM527" s="197"/>
      <c r="AO527" s="236"/>
      <c r="AQ527" s="236"/>
    </row>
    <row r="528" spans="26:43" x14ac:dyDescent="0.25">
      <c r="Z528" s="195"/>
      <c r="AB528" s="235"/>
      <c r="AD528" s="236"/>
      <c r="AF528" s="236"/>
      <c r="AH528" s="236"/>
      <c r="AJ528" s="236"/>
      <c r="AM528" s="197"/>
      <c r="AO528" s="236"/>
      <c r="AQ528" s="236"/>
    </row>
    <row r="529" spans="26:43" x14ac:dyDescent="0.25">
      <c r="Z529" s="195"/>
      <c r="AB529" s="235"/>
      <c r="AD529" s="236"/>
      <c r="AF529" s="236"/>
      <c r="AH529" s="236"/>
      <c r="AJ529" s="236"/>
      <c r="AM529" s="197"/>
      <c r="AO529" s="236"/>
      <c r="AQ529" s="236"/>
    </row>
    <row r="530" spans="26:43" x14ac:dyDescent="0.25">
      <c r="Z530" s="195"/>
      <c r="AB530" s="235"/>
      <c r="AD530" s="236"/>
      <c r="AF530" s="236"/>
      <c r="AH530" s="236"/>
      <c r="AJ530" s="236"/>
      <c r="AM530" s="197"/>
      <c r="AO530" s="236"/>
      <c r="AQ530" s="236"/>
    </row>
    <row r="531" spans="26:43" x14ac:dyDescent="0.25">
      <c r="Z531" s="195"/>
      <c r="AB531" s="235"/>
      <c r="AD531" s="236"/>
      <c r="AF531" s="236"/>
      <c r="AH531" s="236"/>
      <c r="AJ531" s="236"/>
      <c r="AM531" s="197"/>
      <c r="AO531" s="236"/>
      <c r="AQ531" s="236"/>
    </row>
    <row r="532" spans="26:43" x14ac:dyDescent="0.25">
      <c r="Z532" s="195"/>
      <c r="AB532" s="235"/>
      <c r="AD532" s="236"/>
      <c r="AF532" s="236"/>
      <c r="AH532" s="236"/>
      <c r="AJ532" s="236"/>
      <c r="AM532" s="197"/>
      <c r="AO532" s="236"/>
      <c r="AQ532" s="236"/>
    </row>
    <row r="533" spans="26:43" x14ac:dyDescent="0.25">
      <c r="Z533" s="195"/>
      <c r="AB533" s="235"/>
      <c r="AD533" s="236"/>
      <c r="AF533" s="236"/>
      <c r="AH533" s="236"/>
      <c r="AJ533" s="236"/>
      <c r="AM533" s="197"/>
      <c r="AO533" s="236"/>
      <c r="AQ533" s="236"/>
    </row>
    <row r="534" spans="26:43" x14ac:dyDescent="0.25">
      <c r="Z534" s="195"/>
      <c r="AB534" s="235"/>
      <c r="AD534" s="236"/>
      <c r="AF534" s="236"/>
      <c r="AH534" s="236"/>
      <c r="AJ534" s="236"/>
      <c r="AM534" s="197"/>
      <c r="AO534" s="236"/>
      <c r="AQ534" s="236"/>
    </row>
    <row r="535" spans="26:43" x14ac:dyDescent="0.25">
      <c r="Z535" s="195"/>
      <c r="AB535" s="235"/>
      <c r="AD535" s="236"/>
      <c r="AF535" s="236"/>
      <c r="AH535" s="236"/>
      <c r="AJ535" s="236"/>
      <c r="AM535" s="197"/>
      <c r="AO535" s="236"/>
      <c r="AQ535" s="236"/>
    </row>
    <row r="536" spans="26:43" x14ac:dyDescent="0.25">
      <c r="Z536" s="195"/>
      <c r="AB536" s="235"/>
      <c r="AD536" s="236"/>
      <c r="AF536" s="236"/>
      <c r="AH536" s="236"/>
      <c r="AJ536" s="236"/>
      <c r="AM536" s="197"/>
      <c r="AO536" s="236"/>
      <c r="AQ536" s="236"/>
    </row>
    <row r="537" spans="26:43" x14ac:dyDescent="0.25">
      <c r="Z537" s="195"/>
      <c r="AB537" s="235"/>
      <c r="AD537" s="236"/>
      <c r="AF537" s="236"/>
      <c r="AH537" s="236"/>
      <c r="AJ537" s="236"/>
      <c r="AM537" s="197"/>
      <c r="AO537" s="236"/>
      <c r="AQ537" s="236"/>
    </row>
    <row r="538" spans="26:43" x14ac:dyDescent="0.25">
      <c r="Z538" s="195"/>
      <c r="AB538" s="235"/>
      <c r="AD538" s="236"/>
      <c r="AF538" s="236"/>
      <c r="AH538" s="236"/>
      <c r="AJ538" s="236"/>
      <c r="AM538" s="197"/>
      <c r="AO538" s="236"/>
      <c r="AQ538" s="236"/>
    </row>
    <row r="539" spans="26:43" x14ac:dyDescent="0.25">
      <c r="Z539" s="195"/>
      <c r="AB539" s="235"/>
      <c r="AD539" s="236"/>
      <c r="AF539" s="236"/>
      <c r="AH539" s="236"/>
      <c r="AJ539" s="236"/>
      <c r="AM539" s="197"/>
      <c r="AO539" s="236"/>
      <c r="AQ539" s="236"/>
    </row>
    <row r="540" spans="26:43" x14ac:dyDescent="0.25">
      <c r="Z540" s="195"/>
      <c r="AB540" s="235"/>
      <c r="AD540" s="236"/>
      <c r="AF540" s="236"/>
      <c r="AH540" s="236"/>
      <c r="AJ540" s="236"/>
      <c r="AM540" s="197"/>
      <c r="AO540" s="236"/>
      <c r="AQ540" s="236"/>
    </row>
    <row r="541" spans="26:43" x14ac:dyDescent="0.25">
      <c r="Z541" s="195"/>
      <c r="AB541" s="235"/>
      <c r="AD541" s="236"/>
      <c r="AF541" s="236"/>
      <c r="AH541" s="236"/>
      <c r="AJ541" s="236"/>
      <c r="AM541" s="197"/>
      <c r="AO541" s="236"/>
      <c r="AQ541" s="236"/>
    </row>
    <row r="542" spans="26:43" x14ac:dyDescent="0.25">
      <c r="Z542" s="195"/>
      <c r="AB542" s="235"/>
      <c r="AD542" s="236"/>
      <c r="AF542" s="236"/>
      <c r="AH542" s="236"/>
      <c r="AJ542" s="236"/>
      <c r="AM542" s="197"/>
      <c r="AO542" s="236"/>
      <c r="AQ542" s="236"/>
    </row>
    <row r="543" spans="26:43" x14ac:dyDescent="0.25">
      <c r="Z543" s="195"/>
      <c r="AB543" s="235"/>
      <c r="AD543" s="236"/>
      <c r="AF543" s="236"/>
      <c r="AH543" s="236"/>
      <c r="AJ543" s="236"/>
      <c r="AM543" s="197"/>
      <c r="AO543" s="236"/>
      <c r="AQ543" s="236"/>
    </row>
    <row r="544" spans="26:43" x14ac:dyDescent="0.25">
      <c r="Z544" s="195"/>
      <c r="AB544" s="235"/>
      <c r="AD544" s="236"/>
      <c r="AF544" s="236"/>
      <c r="AH544" s="236"/>
      <c r="AJ544" s="236"/>
      <c r="AM544" s="197"/>
      <c r="AO544" s="236"/>
      <c r="AQ544" s="236"/>
    </row>
    <row r="545" spans="26:43" x14ac:dyDescent="0.25">
      <c r="Z545" s="195"/>
      <c r="AB545" s="235"/>
      <c r="AD545" s="236"/>
      <c r="AF545" s="236"/>
      <c r="AH545" s="236"/>
      <c r="AJ545" s="236"/>
      <c r="AM545" s="197"/>
      <c r="AO545" s="236"/>
      <c r="AQ545" s="236"/>
    </row>
    <row r="546" spans="26:43" x14ac:dyDescent="0.25">
      <c r="Z546" s="195"/>
      <c r="AB546" s="235"/>
      <c r="AD546" s="236"/>
      <c r="AF546" s="236"/>
      <c r="AH546" s="236"/>
      <c r="AJ546" s="236"/>
      <c r="AM546" s="197"/>
      <c r="AO546" s="236"/>
      <c r="AQ546" s="236"/>
    </row>
    <row r="547" spans="26:43" x14ac:dyDescent="0.25">
      <c r="Z547" s="195"/>
      <c r="AB547" s="235"/>
      <c r="AD547" s="236"/>
      <c r="AF547" s="236"/>
      <c r="AH547" s="236"/>
      <c r="AJ547" s="236"/>
      <c r="AM547" s="197"/>
      <c r="AO547" s="236"/>
      <c r="AQ547" s="236"/>
    </row>
    <row r="548" spans="26:43" x14ac:dyDescent="0.25">
      <c r="Z548" s="195"/>
      <c r="AB548" s="235"/>
      <c r="AD548" s="236"/>
      <c r="AF548" s="236"/>
      <c r="AH548" s="236"/>
      <c r="AJ548" s="236"/>
      <c r="AM548" s="197"/>
      <c r="AO548" s="236"/>
      <c r="AQ548" s="236"/>
    </row>
    <row r="549" spans="26:43" x14ac:dyDescent="0.25">
      <c r="Z549" s="195"/>
      <c r="AB549" s="235"/>
      <c r="AD549" s="236"/>
      <c r="AF549" s="236"/>
      <c r="AH549" s="236"/>
      <c r="AJ549" s="236"/>
      <c r="AM549" s="197"/>
      <c r="AO549" s="236"/>
      <c r="AQ549" s="236"/>
    </row>
    <row r="550" spans="26:43" x14ac:dyDescent="0.25">
      <c r="Z550" s="195"/>
      <c r="AB550" s="235"/>
      <c r="AD550" s="236"/>
      <c r="AF550" s="236"/>
      <c r="AH550" s="236"/>
      <c r="AJ550" s="236"/>
      <c r="AM550" s="197"/>
      <c r="AO550" s="236"/>
      <c r="AQ550" s="236"/>
    </row>
    <row r="551" spans="26:43" x14ac:dyDescent="0.25">
      <c r="Z551" s="195"/>
      <c r="AB551" s="235"/>
      <c r="AD551" s="236"/>
      <c r="AF551" s="236"/>
      <c r="AH551" s="236"/>
      <c r="AJ551" s="236"/>
      <c r="AM551" s="197"/>
      <c r="AO551" s="236"/>
      <c r="AQ551" s="236"/>
    </row>
    <row r="552" spans="26:43" x14ac:dyDescent="0.25">
      <c r="Z552" s="195"/>
      <c r="AB552" s="235"/>
      <c r="AD552" s="236"/>
      <c r="AF552" s="236"/>
      <c r="AH552" s="236"/>
      <c r="AJ552" s="236"/>
      <c r="AM552" s="197"/>
      <c r="AO552" s="236"/>
      <c r="AQ552" s="236"/>
    </row>
    <row r="553" spans="26:43" x14ac:dyDescent="0.25">
      <c r="Z553" s="195"/>
      <c r="AB553" s="235"/>
      <c r="AD553" s="236"/>
      <c r="AF553" s="236"/>
      <c r="AH553" s="236"/>
      <c r="AJ553" s="236"/>
      <c r="AM553" s="197"/>
      <c r="AO553" s="236"/>
      <c r="AQ553" s="236"/>
    </row>
    <row r="554" spans="26:43" x14ac:dyDescent="0.25">
      <c r="Z554" s="195"/>
      <c r="AB554" s="235"/>
      <c r="AD554" s="236"/>
      <c r="AF554" s="236"/>
      <c r="AH554" s="236"/>
      <c r="AJ554" s="236"/>
      <c r="AM554" s="197"/>
      <c r="AO554" s="236"/>
      <c r="AQ554" s="236"/>
    </row>
    <row r="555" spans="26:43" x14ac:dyDescent="0.25">
      <c r="Z555" s="195"/>
      <c r="AB555" s="235"/>
      <c r="AD555" s="236"/>
      <c r="AF555" s="236"/>
      <c r="AH555" s="236"/>
      <c r="AJ555" s="236"/>
      <c r="AM555" s="197"/>
      <c r="AO555" s="236"/>
      <c r="AQ555" s="236"/>
    </row>
    <row r="556" spans="26:43" x14ac:dyDescent="0.25">
      <c r="Z556" s="195"/>
      <c r="AB556" s="235"/>
      <c r="AD556" s="236"/>
      <c r="AF556" s="236"/>
      <c r="AH556" s="236"/>
      <c r="AJ556" s="236"/>
      <c r="AM556" s="197"/>
      <c r="AO556" s="236"/>
      <c r="AQ556" s="236"/>
    </row>
    <row r="557" spans="26:43" x14ac:dyDescent="0.25">
      <c r="Z557" s="195"/>
      <c r="AB557" s="235"/>
      <c r="AD557" s="236"/>
      <c r="AF557" s="236"/>
      <c r="AH557" s="236"/>
      <c r="AJ557" s="236"/>
      <c r="AM557" s="197"/>
      <c r="AO557" s="236"/>
      <c r="AQ557" s="236"/>
    </row>
    <row r="558" spans="26:43" x14ac:dyDescent="0.25">
      <c r="Z558" s="195"/>
      <c r="AB558" s="235"/>
      <c r="AD558" s="236"/>
      <c r="AF558" s="236"/>
      <c r="AH558" s="236"/>
      <c r="AJ558" s="236"/>
      <c r="AM558" s="197"/>
      <c r="AO558" s="236"/>
      <c r="AQ558" s="236"/>
    </row>
    <row r="559" spans="26:43" x14ac:dyDescent="0.25">
      <c r="Z559" s="195"/>
      <c r="AB559" s="235"/>
      <c r="AD559" s="236"/>
      <c r="AF559" s="236"/>
      <c r="AH559" s="236"/>
      <c r="AJ559" s="236"/>
      <c r="AM559" s="197"/>
      <c r="AO559" s="236"/>
      <c r="AQ559" s="236"/>
    </row>
    <row r="560" spans="26:43" x14ac:dyDescent="0.25">
      <c r="Z560" s="195"/>
      <c r="AB560" s="235"/>
      <c r="AD560" s="236"/>
      <c r="AF560" s="236"/>
      <c r="AH560" s="236"/>
      <c r="AJ560" s="236"/>
      <c r="AM560" s="197"/>
      <c r="AO560" s="236"/>
      <c r="AQ560" s="236"/>
    </row>
    <row r="561" spans="26:43" x14ac:dyDescent="0.25">
      <c r="Z561" s="195"/>
      <c r="AB561" s="235"/>
      <c r="AD561" s="236"/>
      <c r="AF561" s="236"/>
      <c r="AH561" s="236"/>
      <c r="AJ561" s="236"/>
      <c r="AM561" s="197"/>
      <c r="AO561" s="236"/>
      <c r="AQ561" s="236"/>
    </row>
    <row r="562" spans="26:43" x14ac:dyDescent="0.25">
      <c r="Z562" s="195"/>
      <c r="AB562" s="235"/>
      <c r="AD562" s="236"/>
      <c r="AF562" s="236"/>
      <c r="AH562" s="236"/>
      <c r="AJ562" s="236"/>
      <c r="AM562" s="197"/>
      <c r="AO562" s="236"/>
      <c r="AQ562" s="236"/>
    </row>
    <row r="563" spans="26:43" x14ac:dyDescent="0.25">
      <c r="Z563" s="195"/>
      <c r="AB563" s="235"/>
      <c r="AD563" s="236"/>
      <c r="AF563" s="236"/>
      <c r="AH563" s="236"/>
      <c r="AJ563" s="236"/>
      <c r="AM563" s="197"/>
      <c r="AO563" s="236"/>
      <c r="AQ563" s="236"/>
    </row>
    <row r="564" spans="26:43" x14ac:dyDescent="0.25">
      <c r="Z564" s="195"/>
      <c r="AB564" s="235"/>
      <c r="AD564" s="236"/>
      <c r="AF564" s="236"/>
      <c r="AH564" s="236"/>
      <c r="AJ564" s="236"/>
      <c r="AM564" s="197"/>
      <c r="AO564" s="236"/>
      <c r="AQ564" s="236"/>
    </row>
    <row r="565" spans="26:43" x14ac:dyDescent="0.25">
      <c r="Z565" s="195"/>
      <c r="AB565" s="235"/>
      <c r="AD565" s="236"/>
      <c r="AF565" s="236"/>
      <c r="AH565" s="236"/>
      <c r="AJ565" s="236"/>
      <c r="AM565" s="197"/>
      <c r="AO565" s="236"/>
      <c r="AQ565" s="236"/>
    </row>
    <row r="566" spans="26:43" x14ac:dyDescent="0.25">
      <c r="Z566" s="195"/>
      <c r="AB566" s="235"/>
      <c r="AD566" s="236"/>
      <c r="AF566" s="236"/>
      <c r="AH566" s="236"/>
      <c r="AJ566" s="236"/>
      <c r="AM566" s="197"/>
      <c r="AO566" s="236"/>
      <c r="AQ566" s="236"/>
    </row>
    <row r="567" spans="26:43" x14ac:dyDescent="0.25">
      <c r="Z567" s="195"/>
      <c r="AB567" s="235"/>
      <c r="AD567" s="236"/>
      <c r="AF567" s="236"/>
      <c r="AH567" s="236"/>
      <c r="AJ567" s="236"/>
      <c r="AM567" s="197"/>
      <c r="AO567" s="236"/>
      <c r="AQ567" s="236"/>
    </row>
    <row r="568" spans="26:43" x14ac:dyDescent="0.25">
      <c r="Z568" s="195"/>
      <c r="AB568" s="235"/>
      <c r="AD568" s="236"/>
      <c r="AF568" s="236"/>
      <c r="AH568" s="236"/>
      <c r="AJ568" s="236"/>
      <c r="AM568" s="197"/>
      <c r="AO568" s="236"/>
      <c r="AQ568" s="236"/>
    </row>
    <row r="569" spans="26:43" x14ac:dyDescent="0.25">
      <c r="Z569" s="195"/>
      <c r="AB569" s="235"/>
      <c r="AD569" s="236"/>
      <c r="AF569" s="236"/>
      <c r="AH569" s="236"/>
      <c r="AJ569" s="236"/>
      <c r="AM569" s="197"/>
      <c r="AO569" s="236"/>
      <c r="AQ569" s="236"/>
    </row>
    <row r="570" spans="26:43" x14ac:dyDescent="0.25">
      <c r="Z570" s="195"/>
      <c r="AB570" s="235"/>
      <c r="AD570" s="236"/>
      <c r="AF570" s="236"/>
      <c r="AH570" s="236"/>
      <c r="AJ570" s="236"/>
      <c r="AM570" s="197"/>
      <c r="AO570" s="236"/>
      <c r="AQ570" s="236"/>
    </row>
    <row r="571" spans="26:43" x14ac:dyDescent="0.25">
      <c r="Z571" s="195"/>
      <c r="AB571" s="235"/>
      <c r="AD571" s="236"/>
      <c r="AF571" s="236"/>
      <c r="AH571" s="236"/>
      <c r="AJ571" s="236"/>
      <c r="AM571" s="197"/>
      <c r="AO571" s="236"/>
      <c r="AQ571" s="236"/>
    </row>
    <row r="572" spans="26:43" x14ac:dyDescent="0.25">
      <c r="Z572" s="195"/>
      <c r="AB572" s="235"/>
      <c r="AD572" s="236"/>
      <c r="AF572" s="236"/>
      <c r="AH572" s="236"/>
      <c r="AJ572" s="236"/>
      <c r="AM572" s="197"/>
      <c r="AO572" s="236"/>
      <c r="AQ572" s="236"/>
    </row>
    <row r="573" spans="26:43" x14ac:dyDescent="0.25">
      <c r="Z573" s="195"/>
      <c r="AB573" s="235"/>
      <c r="AD573" s="236"/>
      <c r="AF573" s="236"/>
      <c r="AH573" s="236"/>
      <c r="AJ573" s="236"/>
      <c r="AM573" s="197"/>
      <c r="AO573" s="236"/>
      <c r="AQ573" s="236"/>
    </row>
    <row r="574" spans="26:43" x14ac:dyDescent="0.25">
      <c r="Z574" s="195"/>
      <c r="AB574" s="235"/>
      <c r="AD574" s="236"/>
      <c r="AF574" s="236"/>
      <c r="AH574" s="236"/>
      <c r="AJ574" s="236"/>
      <c r="AM574" s="197"/>
      <c r="AO574" s="236"/>
      <c r="AQ574" s="236"/>
    </row>
    <row r="575" spans="26:43" x14ac:dyDescent="0.25">
      <c r="Z575" s="195"/>
      <c r="AB575" s="235"/>
      <c r="AD575" s="236"/>
      <c r="AF575" s="236"/>
      <c r="AH575" s="236"/>
      <c r="AJ575" s="236"/>
      <c r="AM575" s="197"/>
      <c r="AO575" s="236"/>
      <c r="AQ575" s="236"/>
    </row>
    <row r="576" spans="26:43" x14ac:dyDescent="0.25">
      <c r="Z576" s="195"/>
      <c r="AB576" s="235"/>
      <c r="AD576" s="236"/>
      <c r="AF576" s="236"/>
      <c r="AH576" s="236"/>
      <c r="AJ576" s="236"/>
      <c r="AM576" s="197"/>
      <c r="AO576" s="236"/>
      <c r="AQ576" s="236"/>
    </row>
    <row r="577" spans="26:43" x14ac:dyDescent="0.25">
      <c r="Z577" s="195"/>
      <c r="AB577" s="235"/>
      <c r="AD577" s="236"/>
      <c r="AF577" s="236"/>
      <c r="AH577" s="236"/>
      <c r="AJ577" s="236"/>
      <c r="AM577" s="197"/>
      <c r="AO577" s="236"/>
      <c r="AQ577" s="236"/>
    </row>
    <row r="578" spans="26:43" x14ac:dyDescent="0.25">
      <c r="Z578" s="195"/>
      <c r="AB578" s="235"/>
      <c r="AD578" s="236"/>
      <c r="AF578" s="236"/>
      <c r="AH578" s="236"/>
      <c r="AJ578" s="236"/>
      <c r="AM578" s="197"/>
      <c r="AO578" s="236"/>
      <c r="AQ578" s="236"/>
    </row>
    <row r="579" spans="26:43" x14ac:dyDescent="0.25">
      <c r="Z579" s="195"/>
      <c r="AB579" s="235"/>
      <c r="AD579" s="236"/>
      <c r="AF579" s="236"/>
      <c r="AH579" s="236"/>
      <c r="AJ579" s="236"/>
      <c r="AM579" s="197"/>
      <c r="AO579" s="236"/>
      <c r="AQ579" s="236"/>
    </row>
    <row r="580" spans="26:43" x14ac:dyDescent="0.25">
      <c r="Z580" s="195"/>
      <c r="AB580" s="235"/>
      <c r="AD580" s="236"/>
      <c r="AF580" s="236"/>
      <c r="AH580" s="236"/>
      <c r="AJ580" s="236"/>
      <c r="AM580" s="197"/>
      <c r="AO580" s="236"/>
      <c r="AQ580" s="236"/>
    </row>
    <row r="581" spans="26:43" x14ac:dyDescent="0.25">
      <c r="Z581" s="195"/>
      <c r="AB581" s="235"/>
      <c r="AD581" s="236"/>
      <c r="AF581" s="236"/>
      <c r="AH581" s="236"/>
      <c r="AJ581" s="236"/>
      <c r="AM581" s="197"/>
      <c r="AO581" s="236"/>
      <c r="AQ581" s="236"/>
    </row>
    <row r="582" spans="26:43" x14ac:dyDescent="0.25">
      <c r="Z582" s="195"/>
      <c r="AB582" s="235"/>
      <c r="AD582" s="236"/>
      <c r="AF582" s="236"/>
      <c r="AH582" s="236"/>
      <c r="AJ582" s="236"/>
      <c r="AM582" s="197"/>
      <c r="AO582" s="236"/>
      <c r="AQ582" s="236"/>
    </row>
    <row r="583" spans="26:43" x14ac:dyDescent="0.25">
      <c r="Z583" s="195"/>
      <c r="AB583" s="235"/>
      <c r="AD583" s="236"/>
      <c r="AF583" s="236"/>
      <c r="AH583" s="236"/>
      <c r="AJ583" s="236"/>
      <c r="AM583" s="197"/>
      <c r="AO583" s="236"/>
      <c r="AQ583" s="236"/>
    </row>
    <row r="584" spans="26:43" x14ac:dyDescent="0.25">
      <c r="Z584" s="195"/>
      <c r="AB584" s="235"/>
      <c r="AD584" s="236"/>
      <c r="AF584" s="236"/>
      <c r="AH584" s="236"/>
      <c r="AJ584" s="236"/>
      <c r="AM584" s="197"/>
      <c r="AO584" s="236"/>
      <c r="AQ584" s="236"/>
    </row>
    <row r="585" spans="26:43" x14ac:dyDescent="0.25">
      <c r="Z585" s="195"/>
      <c r="AB585" s="235"/>
      <c r="AD585" s="236"/>
      <c r="AF585" s="236"/>
      <c r="AH585" s="236"/>
      <c r="AJ585" s="236"/>
      <c r="AM585" s="197"/>
      <c r="AO585" s="236"/>
      <c r="AQ585" s="236"/>
    </row>
    <row r="586" spans="26:43" x14ac:dyDescent="0.25">
      <c r="Z586" s="195"/>
      <c r="AB586" s="235"/>
      <c r="AD586" s="236"/>
      <c r="AF586" s="236"/>
      <c r="AH586" s="236"/>
      <c r="AJ586" s="236"/>
      <c r="AM586" s="197"/>
      <c r="AO586" s="236"/>
      <c r="AQ586" s="236"/>
    </row>
    <row r="587" spans="26:43" x14ac:dyDescent="0.25">
      <c r="Z587" s="195"/>
      <c r="AB587" s="235"/>
      <c r="AD587" s="236"/>
      <c r="AF587" s="236"/>
      <c r="AH587" s="236"/>
      <c r="AJ587" s="236"/>
      <c r="AM587" s="197"/>
      <c r="AO587" s="236"/>
      <c r="AQ587" s="236"/>
    </row>
    <row r="588" spans="26:43" x14ac:dyDescent="0.25">
      <c r="Z588" s="195"/>
      <c r="AB588" s="235"/>
      <c r="AD588" s="236"/>
      <c r="AF588" s="236"/>
      <c r="AH588" s="236"/>
      <c r="AJ588" s="236"/>
      <c r="AM588" s="197"/>
      <c r="AO588" s="236"/>
      <c r="AQ588" s="236"/>
    </row>
    <row r="589" spans="26:43" x14ac:dyDescent="0.25">
      <c r="Z589" s="195"/>
      <c r="AB589" s="235"/>
      <c r="AD589" s="236"/>
      <c r="AF589" s="236"/>
      <c r="AH589" s="236"/>
      <c r="AJ589" s="236"/>
      <c r="AM589" s="197"/>
      <c r="AO589" s="236"/>
      <c r="AQ589" s="236"/>
    </row>
    <row r="590" spans="26:43" x14ac:dyDescent="0.25">
      <c r="Z590" s="195"/>
      <c r="AB590" s="235"/>
      <c r="AD590" s="236"/>
      <c r="AF590" s="236"/>
      <c r="AH590" s="236"/>
      <c r="AJ590" s="236"/>
      <c r="AM590" s="197"/>
      <c r="AO590" s="236"/>
      <c r="AQ590" s="236"/>
    </row>
    <row r="591" spans="26:43" x14ac:dyDescent="0.25">
      <c r="Z591" s="195"/>
      <c r="AB591" s="235"/>
      <c r="AD591" s="236"/>
      <c r="AF591" s="236"/>
      <c r="AH591" s="236"/>
      <c r="AJ591" s="236"/>
      <c r="AM591" s="197"/>
      <c r="AO591" s="236"/>
      <c r="AQ591" s="236"/>
    </row>
    <row r="592" spans="26:43" x14ac:dyDescent="0.25">
      <c r="Z592" s="195"/>
      <c r="AB592" s="235"/>
      <c r="AD592" s="236"/>
      <c r="AF592" s="236"/>
      <c r="AH592" s="236"/>
      <c r="AJ592" s="236"/>
      <c r="AM592" s="197"/>
      <c r="AO592" s="236"/>
      <c r="AQ592" s="236"/>
    </row>
    <row r="593" spans="26:43" x14ac:dyDescent="0.25">
      <c r="Z593" s="195"/>
      <c r="AB593" s="235"/>
      <c r="AD593" s="236"/>
      <c r="AF593" s="236"/>
      <c r="AH593" s="236"/>
      <c r="AJ593" s="236"/>
      <c r="AM593" s="197"/>
      <c r="AO593" s="236"/>
      <c r="AQ593" s="236"/>
    </row>
    <row r="594" spans="26:43" x14ac:dyDescent="0.25">
      <c r="Z594" s="195"/>
      <c r="AB594" s="235"/>
      <c r="AD594" s="236"/>
      <c r="AF594" s="236"/>
      <c r="AH594" s="236"/>
      <c r="AJ594" s="236"/>
      <c r="AM594" s="197"/>
      <c r="AO594" s="236"/>
      <c r="AQ594" s="236"/>
    </row>
    <row r="595" spans="26:43" x14ac:dyDescent="0.25">
      <c r="Z595" s="195"/>
      <c r="AB595" s="235"/>
      <c r="AD595" s="236"/>
      <c r="AF595" s="236"/>
      <c r="AH595" s="236"/>
      <c r="AJ595" s="236"/>
      <c r="AM595" s="197"/>
      <c r="AO595" s="236"/>
      <c r="AQ595" s="236"/>
    </row>
    <row r="596" spans="26:43" x14ac:dyDescent="0.25">
      <c r="Z596" s="195"/>
      <c r="AB596" s="235"/>
      <c r="AD596" s="236"/>
      <c r="AF596" s="236"/>
      <c r="AH596" s="236"/>
      <c r="AJ596" s="236"/>
      <c r="AM596" s="197"/>
      <c r="AO596" s="236"/>
      <c r="AQ596" s="236"/>
    </row>
    <row r="597" spans="26:43" x14ac:dyDescent="0.25">
      <c r="Z597" s="195"/>
      <c r="AB597" s="235"/>
      <c r="AD597" s="236"/>
      <c r="AF597" s="236"/>
      <c r="AH597" s="236"/>
      <c r="AJ597" s="236"/>
      <c r="AM597" s="197"/>
      <c r="AO597" s="236"/>
      <c r="AQ597" s="236"/>
    </row>
    <row r="598" spans="26:43" x14ac:dyDescent="0.25">
      <c r="Z598" s="195"/>
      <c r="AB598" s="235"/>
      <c r="AD598" s="236"/>
      <c r="AF598" s="236"/>
      <c r="AH598" s="236"/>
      <c r="AJ598" s="236"/>
      <c r="AM598" s="197"/>
      <c r="AO598" s="236"/>
      <c r="AQ598" s="236"/>
    </row>
    <row r="599" spans="26:43" x14ac:dyDescent="0.25">
      <c r="Z599" s="195"/>
      <c r="AB599" s="235"/>
      <c r="AD599" s="236"/>
      <c r="AF599" s="236"/>
      <c r="AH599" s="236"/>
      <c r="AJ599" s="236"/>
      <c r="AM599" s="197"/>
      <c r="AO599" s="236"/>
      <c r="AQ599" s="236"/>
    </row>
    <row r="600" spans="26:43" x14ac:dyDescent="0.25">
      <c r="Z600" s="195"/>
      <c r="AB600" s="235"/>
      <c r="AD600" s="236"/>
      <c r="AF600" s="236"/>
      <c r="AH600" s="236"/>
      <c r="AJ600" s="236"/>
      <c r="AM600" s="197"/>
      <c r="AO600" s="236"/>
      <c r="AQ600" s="236"/>
    </row>
    <row r="601" spans="26:43" x14ac:dyDescent="0.25">
      <c r="Z601" s="195"/>
      <c r="AB601" s="235"/>
      <c r="AD601" s="236"/>
      <c r="AF601" s="236"/>
      <c r="AH601" s="236"/>
      <c r="AJ601" s="236"/>
      <c r="AM601" s="197"/>
      <c r="AO601" s="236"/>
      <c r="AQ601" s="236"/>
    </row>
    <row r="602" spans="26:43" x14ac:dyDescent="0.25">
      <c r="Z602" s="195"/>
      <c r="AB602" s="235"/>
      <c r="AD602" s="236"/>
      <c r="AF602" s="236"/>
      <c r="AH602" s="236"/>
      <c r="AJ602" s="236"/>
      <c r="AM602" s="197"/>
      <c r="AO602" s="236"/>
      <c r="AQ602" s="236"/>
    </row>
    <row r="603" spans="26:43" x14ac:dyDescent="0.25">
      <c r="Z603" s="195"/>
      <c r="AB603" s="235"/>
      <c r="AD603" s="236"/>
      <c r="AF603" s="236"/>
      <c r="AH603" s="236"/>
      <c r="AJ603" s="236"/>
      <c r="AM603" s="197"/>
      <c r="AO603" s="236"/>
      <c r="AQ603" s="236"/>
    </row>
    <row r="604" spans="26:43" x14ac:dyDescent="0.25">
      <c r="Z604" s="195"/>
      <c r="AB604" s="235"/>
      <c r="AD604" s="236"/>
      <c r="AF604" s="236"/>
      <c r="AH604" s="236"/>
      <c r="AJ604" s="236"/>
      <c r="AM604" s="197"/>
      <c r="AO604" s="236"/>
      <c r="AQ604" s="236"/>
    </row>
    <row r="605" spans="26:43" x14ac:dyDescent="0.25">
      <c r="Z605" s="195"/>
      <c r="AB605" s="235"/>
      <c r="AD605" s="236"/>
      <c r="AF605" s="236"/>
      <c r="AH605" s="236"/>
      <c r="AJ605" s="236"/>
      <c r="AM605" s="197"/>
      <c r="AO605" s="236"/>
      <c r="AQ605" s="236"/>
    </row>
    <row r="606" spans="26:43" x14ac:dyDescent="0.25">
      <c r="Z606" s="195"/>
      <c r="AB606" s="235"/>
      <c r="AD606" s="236"/>
      <c r="AF606" s="236"/>
      <c r="AH606" s="236"/>
      <c r="AJ606" s="236"/>
      <c r="AM606" s="197"/>
      <c r="AO606" s="236"/>
      <c r="AQ606" s="236"/>
    </row>
    <row r="607" spans="26:43" x14ac:dyDescent="0.25">
      <c r="Z607" s="195"/>
      <c r="AB607" s="235"/>
      <c r="AD607" s="236"/>
      <c r="AF607" s="236"/>
      <c r="AH607" s="236"/>
      <c r="AJ607" s="236"/>
      <c r="AM607" s="197"/>
      <c r="AO607" s="236"/>
      <c r="AQ607" s="236"/>
    </row>
    <row r="608" spans="26:43" x14ac:dyDescent="0.25">
      <c r="Z608" s="195"/>
      <c r="AB608" s="235"/>
      <c r="AD608" s="236"/>
      <c r="AF608" s="236"/>
      <c r="AH608" s="236"/>
      <c r="AJ608" s="236"/>
      <c r="AM608" s="197"/>
      <c r="AO608" s="236"/>
      <c r="AQ608" s="236"/>
    </row>
    <row r="609" spans="26:43" x14ac:dyDescent="0.25">
      <c r="Z609" s="195"/>
      <c r="AB609" s="235"/>
      <c r="AD609" s="236"/>
      <c r="AF609" s="236"/>
      <c r="AH609" s="236"/>
      <c r="AJ609" s="236"/>
      <c r="AM609" s="197"/>
      <c r="AO609" s="236"/>
      <c r="AQ609" s="236"/>
    </row>
    <row r="610" spans="26:43" x14ac:dyDescent="0.25">
      <c r="Z610" s="195"/>
      <c r="AB610" s="235"/>
      <c r="AD610" s="236"/>
      <c r="AF610" s="236"/>
      <c r="AH610" s="236"/>
      <c r="AJ610" s="236"/>
      <c r="AM610" s="197"/>
      <c r="AO610" s="236"/>
      <c r="AQ610" s="236"/>
    </row>
    <row r="611" spans="26:43" x14ac:dyDescent="0.25">
      <c r="Z611" s="195"/>
      <c r="AB611" s="235"/>
      <c r="AD611" s="236"/>
      <c r="AF611" s="236"/>
      <c r="AH611" s="236"/>
      <c r="AJ611" s="236"/>
      <c r="AM611" s="197"/>
      <c r="AO611" s="236"/>
      <c r="AQ611" s="236"/>
    </row>
    <row r="612" spans="26:43" x14ac:dyDescent="0.25">
      <c r="Z612" s="195"/>
      <c r="AB612" s="235"/>
      <c r="AD612" s="236"/>
      <c r="AF612" s="236"/>
      <c r="AH612" s="236"/>
      <c r="AJ612" s="236"/>
      <c r="AM612" s="197"/>
      <c r="AO612" s="236"/>
      <c r="AQ612" s="236"/>
    </row>
    <row r="613" spans="26:43" x14ac:dyDescent="0.25">
      <c r="Z613" s="195"/>
      <c r="AB613" s="235"/>
      <c r="AD613" s="236"/>
      <c r="AF613" s="236"/>
      <c r="AH613" s="236"/>
      <c r="AJ613" s="236"/>
      <c r="AM613" s="197"/>
      <c r="AO613" s="236"/>
      <c r="AQ613" s="236"/>
    </row>
    <row r="614" spans="26:43" x14ac:dyDescent="0.25">
      <c r="Z614" s="195"/>
      <c r="AB614" s="235"/>
      <c r="AD614" s="236"/>
      <c r="AF614" s="236"/>
      <c r="AH614" s="236"/>
      <c r="AJ614" s="236"/>
      <c r="AM614" s="197"/>
      <c r="AO614" s="236"/>
      <c r="AQ614" s="236"/>
    </row>
    <row r="615" spans="26:43" x14ac:dyDescent="0.25">
      <c r="Z615" s="195"/>
      <c r="AB615" s="235"/>
      <c r="AD615" s="236"/>
      <c r="AF615" s="236"/>
      <c r="AH615" s="236"/>
      <c r="AJ615" s="236"/>
      <c r="AM615" s="197"/>
      <c r="AO615" s="236"/>
      <c r="AQ615" s="236"/>
    </row>
    <row r="616" spans="26:43" x14ac:dyDescent="0.25">
      <c r="Z616" s="195"/>
      <c r="AB616" s="235"/>
      <c r="AD616" s="236"/>
      <c r="AF616" s="236"/>
      <c r="AH616" s="236"/>
      <c r="AJ616" s="236"/>
      <c r="AM616" s="197"/>
      <c r="AO616" s="236"/>
      <c r="AQ616" s="236"/>
    </row>
    <row r="617" spans="26:43" x14ac:dyDescent="0.25">
      <c r="Z617" s="195"/>
      <c r="AB617" s="235"/>
      <c r="AD617" s="236"/>
      <c r="AF617" s="236"/>
      <c r="AH617" s="236"/>
      <c r="AJ617" s="236"/>
      <c r="AM617" s="197"/>
      <c r="AO617" s="236"/>
      <c r="AQ617" s="236"/>
    </row>
    <row r="618" spans="26:43" x14ac:dyDescent="0.25">
      <c r="Z618" s="195"/>
      <c r="AB618" s="235"/>
      <c r="AD618" s="236"/>
      <c r="AF618" s="236"/>
      <c r="AH618" s="236"/>
      <c r="AJ618" s="236"/>
      <c r="AM618" s="197"/>
      <c r="AO618" s="236"/>
      <c r="AQ618" s="236"/>
    </row>
    <row r="619" spans="26:43" x14ac:dyDescent="0.25">
      <c r="Z619" s="195"/>
      <c r="AB619" s="235"/>
      <c r="AD619" s="236"/>
      <c r="AF619" s="236"/>
      <c r="AH619" s="236"/>
      <c r="AJ619" s="236"/>
      <c r="AM619" s="197"/>
      <c r="AO619" s="236"/>
      <c r="AQ619" s="236"/>
    </row>
    <row r="620" spans="26:43" x14ac:dyDescent="0.25">
      <c r="Z620" s="195"/>
      <c r="AB620" s="235"/>
      <c r="AD620" s="236"/>
      <c r="AF620" s="236"/>
      <c r="AH620" s="236"/>
      <c r="AJ620" s="236"/>
      <c r="AM620" s="197"/>
      <c r="AO620" s="236"/>
      <c r="AQ620" s="236"/>
    </row>
    <row r="621" spans="26:43" x14ac:dyDescent="0.25">
      <c r="Z621" s="195"/>
      <c r="AB621" s="235"/>
      <c r="AD621" s="236"/>
      <c r="AF621" s="236"/>
      <c r="AH621" s="236"/>
      <c r="AJ621" s="236"/>
      <c r="AM621" s="197"/>
      <c r="AO621" s="236"/>
      <c r="AQ621" s="236"/>
    </row>
    <row r="622" spans="26:43" x14ac:dyDescent="0.25">
      <c r="Z622" s="195"/>
      <c r="AB622" s="235"/>
      <c r="AD622" s="236"/>
      <c r="AF622" s="236"/>
      <c r="AH622" s="236"/>
      <c r="AJ622" s="236"/>
      <c r="AM622" s="197"/>
      <c r="AO622" s="236"/>
      <c r="AQ622" s="236"/>
    </row>
    <row r="623" spans="26:43" x14ac:dyDescent="0.25">
      <c r="Z623" s="195"/>
      <c r="AB623" s="235"/>
      <c r="AD623" s="236"/>
      <c r="AF623" s="236"/>
      <c r="AH623" s="236"/>
      <c r="AJ623" s="236"/>
      <c r="AM623" s="197"/>
      <c r="AO623" s="236"/>
      <c r="AQ623" s="236"/>
    </row>
    <row r="624" spans="26:43" x14ac:dyDescent="0.25">
      <c r="Z624" s="195"/>
      <c r="AB624" s="235"/>
      <c r="AD624" s="236"/>
      <c r="AF624" s="236"/>
      <c r="AH624" s="236"/>
      <c r="AJ624" s="236"/>
      <c r="AM624" s="197"/>
      <c r="AO624" s="236"/>
      <c r="AQ624" s="236"/>
    </row>
    <row r="625" spans="26:43" x14ac:dyDescent="0.25">
      <c r="Z625" s="195"/>
      <c r="AB625" s="235"/>
      <c r="AD625" s="236"/>
      <c r="AF625" s="236"/>
      <c r="AH625" s="236"/>
      <c r="AJ625" s="236"/>
      <c r="AM625" s="197"/>
      <c r="AO625" s="236"/>
      <c r="AQ625" s="236"/>
    </row>
    <row r="626" spans="26:43" x14ac:dyDescent="0.25">
      <c r="Z626" s="195"/>
      <c r="AB626" s="235"/>
      <c r="AD626" s="236"/>
      <c r="AF626" s="236"/>
      <c r="AH626" s="236"/>
      <c r="AJ626" s="236"/>
      <c r="AM626" s="197"/>
      <c r="AO626" s="236"/>
      <c r="AQ626" s="236"/>
    </row>
    <row r="627" spans="26:43" x14ac:dyDescent="0.25">
      <c r="Z627" s="195"/>
      <c r="AB627" s="235"/>
      <c r="AD627" s="236"/>
      <c r="AF627" s="236"/>
      <c r="AH627" s="236"/>
      <c r="AJ627" s="236"/>
      <c r="AM627" s="197"/>
      <c r="AO627" s="236"/>
      <c r="AQ627" s="236"/>
    </row>
    <row r="628" spans="26:43" x14ac:dyDescent="0.25">
      <c r="Z628" s="195"/>
      <c r="AB628" s="235"/>
      <c r="AD628" s="236"/>
      <c r="AF628" s="236"/>
      <c r="AH628" s="236"/>
      <c r="AJ628" s="236"/>
      <c r="AM628" s="197"/>
      <c r="AO628" s="236"/>
      <c r="AQ628" s="236"/>
    </row>
    <row r="629" spans="26:43" x14ac:dyDescent="0.25">
      <c r="Z629" s="195"/>
      <c r="AB629" s="235"/>
      <c r="AD629" s="236"/>
      <c r="AF629" s="236"/>
      <c r="AH629" s="236"/>
      <c r="AJ629" s="236"/>
      <c r="AM629" s="197"/>
      <c r="AO629" s="236"/>
      <c r="AQ629" s="236"/>
    </row>
    <row r="630" spans="26:43" x14ac:dyDescent="0.25">
      <c r="Z630" s="195"/>
      <c r="AB630" s="235"/>
      <c r="AD630" s="236"/>
      <c r="AF630" s="236"/>
      <c r="AH630" s="236"/>
      <c r="AJ630" s="236"/>
      <c r="AM630" s="197"/>
      <c r="AO630" s="236"/>
      <c r="AQ630" s="236"/>
    </row>
    <row r="631" spans="26:43" x14ac:dyDescent="0.25">
      <c r="Z631" s="195"/>
      <c r="AB631" s="235"/>
      <c r="AD631" s="236"/>
      <c r="AF631" s="236"/>
      <c r="AH631" s="236"/>
      <c r="AJ631" s="236"/>
      <c r="AM631" s="197"/>
      <c r="AO631" s="236"/>
      <c r="AQ631" s="236"/>
    </row>
    <row r="632" spans="26:43" x14ac:dyDescent="0.25">
      <c r="Z632" s="195"/>
      <c r="AB632" s="235"/>
      <c r="AD632" s="236"/>
      <c r="AF632" s="236"/>
      <c r="AH632" s="236"/>
      <c r="AJ632" s="236"/>
      <c r="AM632" s="197"/>
      <c r="AO632" s="236"/>
      <c r="AQ632" s="236"/>
    </row>
    <row r="633" spans="26:43" x14ac:dyDescent="0.25">
      <c r="Z633" s="195"/>
      <c r="AB633" s="235"/>
      <c r="AD633" s="236"/>
      <c r="AF633" s="236"/>
      <c r="AH633" s="236"/>
      <c r="AJ633" s="236"/>
      <c r="AM633" s="197"/>
      <c r="AO633" s="236"/>
      <c r="AQ633" s="236"/>
    </row>
    <row r="634" spans="26:43" x14ac:dyDescent="0.25">
      <c r="Z634" s="195"/>
      <c r="AB634" s="235"/>
      <c r="AD634" s="236"/>
      <c r="AF634" s="236"/>
      <c r="AH634" s="236"/>
      <c r="AJ634" s="236"/>
      <c r="AM634" s="197"/>
      <c r="AO634" s="236"/>
      <c r="AQ634" s="236"/>
    </row>
    <row r="635" spans="26:43" x14ac:dyDescent="0.25">
      <c r="Z635" s="195"/>
      <c r="AB635" s="235"/>
      <c r="AD635" s="236"/>
      <c r="AF635" s="236"/>
      <c r="AH635" s="236"/>
      <c r="AJ635" s="236"/>
      <c r="AM635" s="197"/>
      <c r="AO635" s="236"/>
      <c r="AQ635" s="236"/>
    </row>
    <row r="636" spans="26:43" x14ac:dyDescent="0.25">
      <c r="Z636" s="195"/>
      <c r="AB636" s="235"/>
      <c r="AD636" s="236"/>
      <c r="AF636" s="236"/>
      <c r="AH636" s="236"/>
      <c r="AJ636" s="236"/>
      <c r="AM636" s="197"/>
      <c r="AO636" s="236"/>
      <c r="AQ636" s="236"/>
    </row>
    <row r="637" spans="26:43" x14ac:dyDescent="0.25">
      <c r="Z637" s="195"/>
      <c r="AB637" s="235"/>
      <c r="AD637" s="236"/>
      <c r="AF637" s="236"/>
      <c r="AH637" s="236"/>
      <c r="AJ637" s="236"/>
      <c r="AM637" s="197"/>
      <c r="AO637" s="236"/>
      <c r="AQ637" s="236"/>
    </row>
    <row r="638" spans="26:43" x14ac:dyDescent="0.25">
      <c r="Z638" s="195"/>
      <c r="AB638" s="235"/>
      <c r="AD638" s="236"/>
      <c r="AF638" s="236"/>
      <c r="AH638" s="236"/>
      <c r="AJ638" s="236"/>
      <c r="AM638" s="197"/>
      <c r="AO638" s="236"/>
      <c r="AQ638" s="236"/>
    </row>
    <row r="639" spans="26:43" x14ac:dyDescent="0.25">
      <c r="Z639" s="195"/>
      <c r="AB639" s="235"/>
      <c r="AD639" s="236"/>
      <c r="AF639" s="236"/>
      <c r="AH639" s="236"/>
      <c r="AJ639" s="236"/>
      <c r="AM639" s="197"/>
      <c r="AO639" s="236"/>
      <c r="AQ639" s="236"/>
    </row>
    <row r="640" spans="26:43" x14ac:dyDescent="0.25">
      <c r="Z640" s="195"/>
      <c r="AB640" s="235"/>
      <c r="AD640" s="236"/>
      <c r="AF640" s="236"/>
      <c r="AH640" s="236"/>
      <c r="AJ640" s="236"/>
      <c r="AM640" s="197"/>
      <c r="AO640" s="236"/>
      <c r="AQ640" s="236"/>
    </row>
    <row r="641" spans="26:43" x14ac:dyDescent="0.25">
      <c r="Z641" s="195"/>
      <c r="AB641" s="235"/>
      <c r="AD641" s="236"/>
      <c r="AF641" s="236"/>
      <c r="AH641" s="236"/>
      <c r="AJ641" s="236"/>
      <c r="AM641" s="197"/>
      <c r="AO641" s="236"/>
      <c r="AQ641" s="236"/>
    </row>
    <row r="642" spans="26:43" x14ac:dyDescent="0.25">
      <c r="Z642" s="195"/>
      <c r="AB642" s="235"/>
      <c r="AD642" s="236"/>
      <c r="AF642" s="236"/>
      <c r="AH642" s="236"/>
      <c r="AJ642" s="236"/>
      <c r="AM642" s="197"/>
      <c r="AO642" s="236"/>
      <c r="AQ642" s="236"/>
    </row>
    <row r="643" spans="26:43" x14ac:dyDescent="0.25">
      <c r="Z643" s="195"/>
      <c r="AB643" s="235"/>
      <c r="AD643" s="236"/>
      <c r="AF643" s="236"/>
      <c r="AH643" s="236"/>
      <c r="AJ643" s="236"/>
      <c r="AM643" s="197"/>
      <c r="AO643" s="236"/>
      <c r="AQ643" s="236"/>
    </row>
    <row r="644" spans="26:43" x14ac:dyDescent="0.25">
      <c r="Z644" s="195"/>
      <c r="AB644" s="235"/>
      <c r="AD644" s="236"/>
      <c r="AF644" s="236"/>
      <c r="AH644" s="236"/>
      <c r="AJ644" s="236"/>
      <c r="AM644" s="197"/>
      <c r="AO644" s="236"/>
      <c r="AQ644" s="236"/>
    </row>
    <row r="645" spans="26:43" x14ac:dyDescent="0.25">
      <c r="Z645" s="195"/>
      <c r="AB645" s="235"/>
      <c r="AD645" s="236"/>
      <c r="AF645" s="236"/>
      <c r="AH645" s="236"/>
      <c r="AJ645" s="236"/>
      <c r="AM645" s="197"/>
      <c r="AO645" s="236"/>
      <c r="AQ645" s="236"/>
    </row>
    <row r="646" spans="26:43" x14ac:dyDescent="0.25">
      <c r="Z646" s="195"/>
      <c r="AB646" s="235"/>
      <c r="AD646" s="236"/>
      <c r="AF646" s="236"/>
      <c r="AH646" s="236"/>
      <c r="AJ646" s="236"/>
      <c r="AM646" s="197"/>
      <c r="AO646" s="236"/>
      <c r="AQ646" s="236"/>
    </row>
    <row r="647" spans="26:43" x14ac:dyDescent="0.25">
      <c r="Z647" s="195"/>
      <c r="AB647" s="235"/>
      <c r="AD647" s="236"/>
      <c r="AF647" s="236"/>
      <c r="AH647" s="236"/>
      <c r="AJ647" s="236"/>
      <c r="AM647" s="197"/>
      <c r="AO647" s="236"/>
      <c r="AQ647" s="236"/>
    </row>
    <row r="648" spans="26:43" x14ac:dyDescent="0.25">
      <c r="Z648" s="195"/>
      <c r="AB648" s="235"/>
      <c r="AD648" s="236"/>
      <c r="AF648" s="236"/>
      <c r="AH648" s="236"/>
      <c r="AJ648" s="236"/>
      <c r="AM648" s="197"/>
      <c r="AO648" s="236"/>
      <c r="AQ648" s="236"/>
    </row>
    <row r="649" spans="26:43" x14ac:dyDescent="0.25">
      <c r="Z649" s="195"/>
      <c r="AB649" s="235"/>
      <c r="AD649" s="236"/>
      <c r="AF649" s="236"/>
      <c r="AH649" s="236"/>
      <c r="AJ649" s="236"/>
      <c r="AM649" s="197"/>
      <c r="AO649" s="236"/>
      <c r="AQ649" s="236"/>
    </row>
    <row r="650" spans="26:43" x14ac:dyDescent="0.25">
      <c r="Z650" s="195"/>
      <c r="AB650" s="235"/>
      <c r="AD650" s="236"/>
      <c r="AF650" s="236"/>
      <c r="AH650" s="236"/>
      <c r="AJ650" s="236"/>
      <c r="AM650" s="197"/>
      <c r="AO650" s="236"/>
      <c r="AQ650" s="236"/>
    </row>
    <row r="651" spans="26:43" x14ac:dyDescent="0.25">
      <c r="Z651" s="195"/>
      <c r="AB651" s="235"/>
      <c r="AD651" s="236"/>
      <c r="AF651" s="236"/>
      <c r="AH651" s="236"/>
      <c r="AJ651" s="236"/>
      <c r="AM651" s="197"/>
      <c r="AO651" s="236"/>
      <c r="AQ651" s="236"/>
    </row>
    <row r="652" spans="26:43" x14ac:dyDescent="0.25">
      <c r="Z652" s="195"/>
      <c r="AB652" s="235"/>
      <c r="AD652" s="236"/>
      <c r="AF652" s="236"/>
      <c r="AH652" s="236"/>
      <c r="AJ652" s="236"/>
      <c r="AM652" s="197"/>
      <c r="AO652" s="236"/>
      <c r="AQ652" s="236"/>
    </row>
    <row r="653" spans="26:43" x14ac:dyDescent="0.25">
      <c r="Z653" s="195"/>
      <c r="AB653" s="235"/>
      <c r="AD653" s="236"/>
      <c r="AF653" s="236"/>
      <c r="AH653" s="236"/>
      <c r="AJ653" s="236"/>
      <c r="AM653" s="197"/>
      <c r="AO653" s="236"/>
      <c r="AQ653" s="236"/>
    </row>
    <row r="654" spans="26:43" x14ac:dyDescent="0.25">
      <c r="Z654" s="195"/>
      <c r="AB654" s="235"/>
      <c r="AD654" s="236"/>
      <c r="AF654" s="236"/>
      <c r="AH654" s="236"/>
      <c r="AJ654" s="236"/>
      <c r="AM654" s="197"/>
      <c r="AO654" s="236"/>
      <c r="AQ654" s="236"/>
    </row>
    <row r="655" spans="26:43" x14ac:dyDescent="0.25">
      <c r="Z655" s="195"/>
      <c r="AB655" s="235"/>
      <c r="AD655" s="236"/>
      <c r="AF655" s="236"/>
      <c r="AH655" s="236"/>
      <c r="AJ655" s="236"/>
      <c r="AM655" s="197"/>
      <c r="AO655" s="236"/>
      <c r="AQ655" s="236"/>
    </row>
    <row r="656" spans="26:43" x14ac:dyDescent="0.25">
      <c r="Z656" s="195"/>
      <c r="AB656" s="235"/>
      <c r="AD656" s="236"/>
      <c r="AF656" s="236"/>
      <c r="AH656" s="236"/>
      <c r="AJ656" s="236"/>
      <c r="AM656" s="197"/>
      <c r="AO656" s="236"/>
      <c r="AQ656" s="236"/>
    </row>
    <row r="657" spans="26:43" x14ac:dyDescent="0.25">
      <c r="Z657" s="195"/>
      <c r="AB657" s="235"/>
      <c r="AD657" s="236"/>
      <c r="AF657" s="236"/>
      <c r="AH657" s="236"/>
      <c r="AJ657" s="236"/>
      <c r="AM657" s="197"/>
      <c r="AO657" s="236"/>
      <c r="AQ657" s="236"/>
    </row>
    <row r="658" spans="26:43" x14ac:dyDescent="0.25">
      <c r="Z658" s="195"/>
      <c r="AB658" s="235"/>
      <c r="AD658" s="236"/>
      <c r="AF658" s="236"/>
      <c r="AH658" s="236"/>
      <c r="AJ658" s="236"/>
      <c r="AM658" s="197"/>
      <c r="AO658" s="236"/>
      <c r="AQ658" s="236"/>
    </row>
    <row r="659" spans="26:43" x14ac:dyDescent="0.25">
      <c r="Z659" s="195"/>
      <c r="AB659" s="235"/>
      <c r="AD659" s="236"/>
      <c r="AF659" s="236"/>
      <c r="AH659" s="236"/>
      <c r="AJ659" s="236"/>
      <c r="AM659" s="197"/>
      <c r="AO659" s="236"/>
      <c r="AQ659" s="236"/>
    </row>
    <row r="660" spans="26:43" x14ac:dyDescent="0.25">
      <c r="Z660" s="195"/>
      <c r="AB660" s="235"/>
      <c r="AD660" s="236"/>
      <c r="AF660" s="236"/>
      <c r="AH660" s="236"/>
      <c r="AJ660" s="236"/>
      <c r="AM660" s="197"/>
      <c r="AO660" s="236"/>
      <c r="AQ660" s="236"/>
    </row>
    <row r="661" spans="26:43" x14ac:dyDescent="0.25">
      <c r="Z661" s="195"/>
      <c r="AB661" s="235"/>
      <c r="AD661" s="236"/>
      <c r="AF661" s="236"/>
      <c r="AH661" s="236"/>
      <c r="AJ661" s="236"/>
      <c r="AM661" s="197"/>
      <c r="AO661" s="236"/>
      <c r="AQ661" s="236"/>
    </row>
    <row r="662" spans="26:43" x14ac:dyDescent="0.25">
      <c r="Z662" s="195"/>
      <c r="AB662" s="235"/>
      <c r="AD662" s="236"/>
      <c r="AF662" s="236"/>
      <c r="AH662" s="236"/>
      <c r="AJ662" s="236"/>
      <c r="AM662" s="197"/>
      <c r="AO662" s="236"/>
      <c r="AQ662" s="236"/>
    </row>
    <row r="663" spans="26:43" x14ac:dyDescent="0.25">
      <c r="Z663" s="195"/>
      <c r="AB663" s="235"/>
      <c r="AD663" s="236"/>
      <c r="AF663" s="236"/>
      <c r="AH663" s="236"/>
      <c r="AJ663" s="236"/>
      <c r="AM663" s="197"/>
      <c r="AO663" s="236"/>
      <c r="AQ663" s="236"/>
    </row>
    <row r="664" spans="26:43" x14ac:dyDescent="0.25">
      <c r="Z664" s="195"/>
      <c r="AB664" s="235"/>
      <c r="AD664" s="236"/>
      <c r="AF664" s="236"/>
      <c r="AH664" s="236"/>
      <c r="AJ664" s="236"/>
      <c r="AM664" s="197"/>
      <c r="AO664" s="236"/>
      <c r="AQ664" s="236"/>
    </row>
    <row r="665" spans="26:43" x14ac:dyDescent="0.25">
      <c r="Z665" s="195"/>
      <c r="AB665" s="235"/>
      <c r="AD665" s="236"/>
      <c r="AF665" s="236"/>
      <c r="AH665" s="236"/>
      <c r="AJ665" s="236"/>
      <c r="AM665" s="197"/>
      <c r="AO665" s="236"/>
      <c r="AQ665" s="236"/>
    </row>
    <row r="666" spans="26:43" x14ac:dyDescent="0.25">
      <c r="Z666" s="195"/>
      <c r="AB666" s="235"/>
      <c r="AD666" s="236"/>
      <c r="AF666" s="236"/>
      <c r="AH666" s="236"/>
      <c r="AJ666" s="236"/>
      <c r="AM666" s="197"/>
      <c r="AO666" s="236"/>
      <c r="AQ666" s="236"/>
    </row>
    <row r="667" spans="26:43" x14ac:dyDescent="0.25">
      <c r="Z667" s="195"/>
      <c r="AB667" s="235"/>
      <c r="AD667" s="236"/>
      <c r="AF667" s="236"/>
      <c r="AH667" s="236"/>
      <c r="AJ667" s="236"/>
      <c r="AM667" s="197"/>
      <c r="AO667" s="236"/>
      <c r="AQ667" s="236"/>
    </row>
    <row r="668" spans="26:43" x14ac:dyDescent="0.25">
      <c r="Z668" s="195"/>
      <c r="AB668" s="235"/>
      <c r="AD668" s="236"/>
      <c r="AF668" s="236"/>
      <c r="AH668" s="236"/>
      <c r="AJ668" s="236"/>
      <c r="AM668" s="197"/>
      <c r="AO668" s="236"/>
      <c r="AQ668" s="236"/>
    </row>
    <row r="669" spans="26:43" x14ac:dyDescent="0.25">
      <c r="Z669" s="195"/>
      <c r="AB669" s="235"/>
      <c r="AD669" s="236"/>
      <c r="AF669" s="236"/>
      <c r="AH669" s="236"/>
      <c r="AJ669" s="236"/>
      <c r="AM669" s="197"/>
      <c r="AO669" s="236"/>
      <c r="AQ669" s="236"/>
    </row>
    <row r="670" spans="26:43" x14ac:dyDescent="0.25">
      <c r="Z670" s="195"/>
      <c r="AB670" s="235"/>
      <c r="AD670" s="236"/>
      <c r="AF670" s="236"/>
      <c r="AH670" s="236"/>
      <c r="AJ670" s="236"/>
      <c r="AM670" s="197"/>
      <c r="AO670" s="236"/>
      <c r="AQ670" s="236"/>
    </row>
    <row r="671" spans="26:43" x14ac:dyDescent="0.25">
      <c r="Z671" s="195"/>
      <c r="AB671" s="235"/>
      <c r="AD671" s="236"/>
      <c r="AF671" s="236"/>
      <c r="AH671" s="236"/>
      <c r="AJ671" s="236"/>
      <c r="AM671" s="197"/>
      <c r="AO671" s="236"/>
      <c r="AQ671" s="236"/>
    </row>
    <row r="672" spans="26:43" x14ac:dyDescent="0.25">
      <c r="Z672" s="195"/>
      <c r="AB672" s="235"/>
      <c r="AD672" s="236"/>
      <c r="AF672" s="236"/>
      <c r="AH672" s="236"/>
      <c r="AJ672" s="236"/>
      <c r="AM672" s="197"/>
      <c r="AO672" s="236"/>
      <c r="AQ672" s="236"/>
    </row>
    <row r="673" spans="26:43" x14ac:dyDescent="0.25">
      <c r="Z673" s="195"/>
      <c r="AB673" s="235"/>
      <c r="AD673" s="236"/>
      <c r="AF673" s="236"/>
      <c r="AH673" s="236"/>
      <c r="AJ673" s="236"/>
      <c r="AM673" s="197"/>
      <c r="AO673" s="236"/>
      <c r="AQ673" s="236"/>
    </row>
    <row r="674" spans="26:43" x14ac:dyDescent="0.25">
      <c r="Z674" s="195"/>
      <c r="AB674" s="235"/>
      <c r="AD674" s="236"/>
      <c r="AF674" s="236"/>
      <c r="AH674" s="236"/>
      <c r="AJ674" s="236"/>
      <c r="AM674" s="197"/>
      <c r="AO674" s="236"/>
      <c r="AQ674" s="236"/>
    </row>
    <row r="675" spans="26:43" x14ac:dyDescent="0.25">
      <c r="Z675" s="195"/>
      <c r="AB675" s="235"/>
      <c r="AD675" s="236"/>
      <c r="AF675" s="236"/>
      <c r="AH675" s="236"/>
      <c r="AJ675" s="236"/>
      <c r="AM675" s="197"/>
      <c r="AO675" s="236"/>
      <c r="AQ675" s="236"/>
    </row>
    <row r="676" spans="26:43" x14ac:dyDescent="0.25">
      <c r="Z676" s="195"/>
      <c r="AB676" s="235"/>
      <c r="AD676" s="236"/>
      <c r="AF676" s="236"/>
      <c r="AH676" s="236"/>
      <c r="AJ676" s="236"/>
      <c r="AM676" s="197"/>
      <c r="AO676" s="236"/>
      <c r="AQ676" s="236"/>
    </row>
    <row r="677" spans="26:43" x14ac:dyDescent="0.25">
      <c r="Z677" s="195"/>
      <c r="AB677" s="235"/>
      <c r="AD677" s="236"/>
      <c r="AF677" s="236"/>
      <c r="AH677" s="236"/>
      <c r="AJ677" s="236"/>
      <c r="AM677" s="197"/>
      <c r="AO677" s="236"/>
      <c r="AQ677" s="236"/>
    </row>
    <row r="678" spans="26:43" x14ac:dyDescent="0.25">
      <c r="Z678" s="195"/>
      <c r="AB678" s="235"/>
      <c r="AD678" s="236"/>
      <c r="AF678" s="236"/>
      <c r="AH678" s="236"/>
      <c r="AJ678" s="236"/>
      <c r="AM678" s="197"/>
      <c r="AO678" s="236"/>
      <c r="AQ678" s="236"/>
    </row>
    <row r="679" spans="26:43" x14ac:dyDescent="0.25">
      <c r="Z679" s="195"/>
      <c r="AB679" s="235"/>
      <c r="AD679" s="236"/>
      <c r="AF679" s="236"/>
      <c r="AH679" s="236"/>
      <c r="AJ679" s="236"/>
      <c r="AM679" s="197"/>
      <c r="AO679" s="236"/>
      <c r="AQ679" s="236"/>
    </row>
    <row r="680" spans="26:43" x14ac:dyDescent="0.25">
      <c r="Z680" s="195"/>
      <c r="AB680" s="235"/>
      <c r="AD680" s="236"/>
      <c r="AF680" s="236"/>
      <c r="AH680" s="236"/>
      <c r="AJ680" s="236"/>
      <c r="AM680" s="197"/>
      <c r="AO680" s="236"/>
      <c r="AQ680" s="236"/>
    </row>
    <row r="681" spans="26:43" x14ac:dyDescent="0.25">
      <c r="Z681" s="195"/>
      <c r="AB681" s="235"/>
      <c r="AD681" s="236"/>
      <c r="AF681" s="236"/>
      <c r="AH681" s="236"/>
      <c r="AJ681" s="236"/>
      <c r="AM681" s="197"/>
      <c r="AO681" s="236"/>
      <c r="AQ681" s="236"/>
    </row>
    <row r="682" spans="26:43" x14ac:dyDescent="0.25">
      <c r="Z682" s="195"/>
      <c r="AB682" s="235"/>
      <c r="AD682" s="236"/>
      <c r="AF682" s="236"/>
      <c r="AH682" s="236"/>
      <c r="AJ682" s="236"/>
      <c r="AM682" s="197"/>
      <c r="AO682" s="236"/>
      <c r="AQ682" s="236"/>
    </row>
    <row r="683" spans="26:43" x14ac:dyDescent="0.25">
      <c r="Z683" s="195"/>
      <c r="AB683" s="235"/>
      <c r="AD683" s="236"/>
      <c r="AF683" s="236"/>
      <c r="AH683" s="236"/>
      <c r="AJ683" s="236"/>
      <c r="AM683" s="197"/>
      <c r="AO683" s="236"/>
      <c r="AQ683" s="236"/>
    </row>
    <row r="684" spans="26:43" x14ac:dyDescent="0.25">
      <c r="Z684" s="195"/>
      <c r="AB684" s="235"/>
      <c r="AD684" s="236"/>
      <c r="AF684" s="236"/>
      <c r="AH684" s="236"/>
      <c r="AJ684" s="236"/>
      <c r="AM684" s="197"/>
      <c r="AO684" s="236"/>
      <c r="AQ684" s="236"/>
    </row>
    <row r="685" spans="26:43" x14ac:dyDescent="0.25">
      <c r="Z685" s="195"/>
      <c r="AB685" s="235"/>
      <c r="AD685" s="236"/>
      <c r="AF685" s="236"/>
      <c r="AH685" s="236"/>
      <c r="AJ685" s="236"/>
      <c r="AM685" s="197"/>
      <c r="AO685" s="236"/>
      <c r="AQ685" s="236"/>
    </row>
    <row r="686" spans="26:43" x14ac:dyDescent="0.25">
      <c r="Z686" s="195"/>
      <c r="AB686" s="235"/>
      <c r="AD686" s="236"/>
      <c r="AF686" s="236"/>
      <c r="AH686" s="236"/>
      <c r="AJ686" s="236"/>
      <c r="AM686" s="197"/>
      <c r="AO686" s="236"/>
      <c r="AQ686" s="236"/>
    </row>
    <row r="687" spans="26:43" x14ac:dyDescent="0.25">
      <c r="Z687" s="195"/>
      <c r="AB687" s="235"/>
      <c r="AD687" s="236"/>
      <c r="AF687" s="236"/>
      <c r="AH687" s="236"/>
      <c r="AJ687" s="236"/>
      <c r="AM687" s="197"/>
      <c r="AO687" s="236"/>
      <c r="AQ687" s="236"/>
    </row>
    <row r="688" spans="26:43" x14ac:dyDescent="0.25">
      <c r="Z688" s="195"/>
      <c r="AB688" s="235"/>
      <c r="AD688" s="236"/>
      <c r="AF688" s="236"/>
      <c r="AH688" s="236"/>
      <c r="AJ688" s="236"/>
      <c r="AM688" s="197"/>
      <c r="AO688" s="236"/>
      <c r="AQ688" s="236"/>
    </row>
    <row r="689" spans="26:43" x14ac:dyDescent="0.25">
      <c r="Z689" s="195"/>
      <c r="AB689" s="235"/>
      <c r="AD689" s="236"/>
      <c r="AF689" s="236"/>
      <c r="AH689" s="236"/>
      <c r="AJ689" s="236"/>
      <c r="AM689" s="197"/>
      <c r="AO689" s="236"/>
      <c r="AQ689" s="236"/>
    </row>
    <row r="690" spans="26:43" x14ac:dyDescent="0.25">
      <c r="Z690" s="195"/>
      <c r="AB690" s="235"/>
      <c r="AD690" s="236"/>
      <c r="AF690" s="236"/>
      <c r="AH690" s="236"/>
      <c r="AJ690" s="236"/>
      <c r="AM690" s="197"/>
      <c r="AO690" s="236"/>
      <c r="AQ690" s="236"/>
    </row>
    <row r="691" spans="26:43" x14ac:dyDescent="0.25">
      <c r="Z691" s="195"/>
      <c r="AB691" s="235"/>
      <c r="AD691" s="236"/>
      <c r="AF691" s="236"/>
      <c r="AH691" s="236"/>
      <c r="AJ691" s="236"/>
      <c r="AM691" s="197"/>
      <c r="AO691" s="236"/>
      <c r="AQ691" s="236"/>
    </row>
    <row r="692" spans="26:43" x14ac:dyDescent="0.25">
      <c r="Z692" s="195"/>
      <c r="AB692" s="235"/>
      <c r="AD692" s="236"/>
      <c r="AF692" s="236"/>
      <c r="AH692" s="236"/>
      <c r="AJ692" s="236"/>
      <c r="AM692" s="197"/>
      <c r="AO692" s="236"/>
      <c r="AQ692" s="236"/>
    </row>
    <row r="693" spans="26:43" x14ac:dyDescent="0.25">
      <c r="Z693" s="195"/>
      <c r="AB693" s="235"/>
      <c r="AD693" s="236"/>
      <c r="AF693" s="236"/>
      <c r="AH693" s="236"/>
      <c r="AJ693" s="236"/>
      <c r="AM693" s="197"/>
      <c r="AO693" s="236"/>
      <c r="AQ693" s="236"/>
    </row>
    <row r="694" spans="26:43" x14ac:dyDescent="0.25">
      <c r="Z694" s="195"/>
      <c r="AB694" s="235"/>
      <c r="AD694" s="236"/>
      <c r="AF694" s="236"/>
      <c r="AH694" s="236"/>
      <c r="AJ694" s="236"/>
      <c r="AM694" s="197"/>
      <c r="AO694" s="236"/>
      <c r="AQ694" s="236"/>
    </row>
    <row r="695" spans="26:43" x14ac:dyDescent="0.25">
      <c r="Z695" s="195"/>
      <c r="AB695" s="235"/>
      <c r="AD695" s="236"/>
      <c r="AF695" s="236"/>
      <c r="AH695" s="236"/>
      <c r="AJ695" s="236"/>
      <c r="AM695" s="197"/>
      <c r="AO695" s="236"/>
      <c r="AQ695" s="236"/>
    </row>
    <row r="696" spans="26:43" x14ac:dyDescent="0.25">
      <c r="Z696" s="195"/>
      <c r="AB696" s="235"/>
      <c r="AD696" s="236"/>
      <c r="AF696" s="236"/>
      <c r="AH696" s="236"/>
      <c r="AJ696" s="236"/>
      <c r="AM696" s="197"/>
      <c r="AO696" s="236"/>
      <c r="AQ696" s="236"/>
    </row>
    <row r="697" spans="26:43" x14ac:dyDescent="0.25">
      <c r="Z697" s="195"/>
      <c r="AB697" s="235"/>
      <c r="AD697" s="236"/>
      <c r="AF697" s="236"/>
      <c r="AH697" s="236"/>
      <c r="AJ697" s="236"/>
      <c r="AM697" s="197"/>
      <c r="AO697" s="236"/>
      <c r="AQ697" s="236"/>
    </row>
    <row r="698" spans="26:43" x14ac:dyDescent="0.25">
      <c r="Z698" s="195"/>
      <c r="AB698" s="235"/>
      <c r="AD698" s="236"/>
      <c r="AF698" s="236"/>
      <c r="AH698" s="236"/>
      <c r="AJ698" s="236"/>
      <c r="AM698" s="197"/>
      <c r="AO698" s="236"/>
      <c r="AQ698" s="236"/>
    </row>
    <row r="699" spans="26:43" x14ac:dyDescent="0.25">
      <c r="Z699" s="195"/>
      <c r="AB699" s="235"/>
      <c r="AD699" s="236"/>
      <c r="AF699" s="236"/>
      <c r="AH699" s="236"/>
      <c r="AJ699" s="236"/>
      <c r="AM699" s="197"/>
      <c r="AO699" s="236"/>
      <c r="AQ699" s="236"/>
    </row>
    <row r="700" spans="26:43" x14ac:dyDescent="0.25">
      <c r="Z700" s="195"/>
      <c r="AB700" s="235"/>
      <c r="AD700" s="236"/>
      <c r="AF700" s="236"/>
      <c r="AH700" s="236"/>
      <c r="AJ700" s="236"/>
      <c r="AM700" s="197"/>
      <c r="AO700" s="236"/>
      <c r="AQ700" s="236"/>
    </row>
    <row r="701" spans="26:43" x14ac:dyDescent="0.25">
      <c r="Z701" s="195"/>
      <c r="AB701" s="235"/>
      <c r="AD701" s="236"/>
      <c r="AF701" s="236"/>
      <c r="AH701" s="236"/>
      <c r="AJ701" s="236"/>
      <c r="AM701" s="197"/>
      <c r="AO701" s="236"/>
      <c r="AQ701" s="236"/>
    </row>
    <row r="702" spans="26:43" x14ac:dyDescent="0.25">
      <c r="Z702" s="195"/>
      <c r="AB702" s="235"/>
      <c r="AD702" s="236"/>
      <c r="AF702" s="236"/>
      <c r="AH702" s="236"/>
      <c r="AJ702" s="236"/>
      <c r="AM702" s="197"/>
      <c r="AO702" s="236"/>
      <c r="AQ702" s="236"/>
    </row>
    <row r="703" spans="26:43" x14ac:dyDescent="0.25">
      <c r="Z703" s="195"/>
      <c r="AB703" s="235"/>
      <c r="AD703" s="236"/>
      <c r="AF703" s="236"/>
      <c r="AH703" s="236"/>
      <c r="AJ703" s="236"/>
      <c r="AM703" s="197"/>
      <c r="AO703" s="236"/>
      <c r="AQ703" s="236"/>
    </row>
    <row r="704" spans="26:43" x14ac:dyDescent="0.25">
      <c r="Z704" s="195"/>
      <c r="AB704" s="235"/>
      <c r="AD704" s="236"/>
      <c r="AF704" s="236"/>
      <c r="AH704" s="236"/>
      <c r="AJ704" s="236"/>
      <c r="AM704" s="197"/>
      <c r="AO704" s="236"/>
      <c r="AQ704" s="236"/>
    </row>
    <row r="705" spans="26:43" x14ac:dyDescent="0.25">
      <c r="Z705" s="195"/>
      <c r="AB705" s="235"/>
      <c r="AD705" s="236"/>
      <c r="AF705" s="236"/>
      <c r="AH705" s="236"/>
      <c r="AJ705" s="236"/>
      <c r="AM705" s="197"/>
      <c r="AO705" s="236"/>
      <c r="AQ705" s="236"/>
    </row>
    <row r="706" spans="26:43" x14ac:dyDescent="0.25">
      <c r="Z706" s="195"/>
      <c r="AB706" s="235"/>
      <c r="AD706" s="236"/>
      <c r="AF706" s="236"/>
      <c r="AH706" s="236"/>
      <c r="AJ706" s="236"/>
      <c r="AM706" s="197"/>
      <c r="AO706" s="236"/>
      <c r="AQ706" s="236"/>
    </row>
    <row r="707" spans="26:43" x14ac:dyDescent="0.25">
      <c r="Z707" s="195"/>
      <c r="AB707" s="235"/>
      <c r="AD707" s="236"/>
      <c r="AF707" s="236"/>
      <c r="AH707" s="236"/>
      <c r="AJ707" s="236"/>
      <c r="AM707" s="197"/>
      <c r="AO707" s="236"/>
      <c r="AQ707" s="236"/>
    </row>
    <row r="708" spans="26:43" x14ac:dyDescent="0.25">
      <c r="Z708" s="195"/>
      <c r="AB708" s="235"/>
      <c r="AD708" s="236"/>
      <c r="AF708" s="236"/>
      <c r="AH708" s="236"/>
      <c r="AJ708" s="236"/>
      <c r="AM708" s="197"/>
      <c r="AO708" s="236"/>
      <c r="AQ708" s="236"/>
    </row>
    <row r="709" spans="26:43" x14ac:dyDescent="0.25">
      <c r="Z709" s="195"/>
      <c r="AB709" s="235"/>
      <c r="AD709" s="236"/>
      <c r="AF709" s="236"/>
      <c r="AH709" s="236"/>
      <c r="AJ709" s="236"/>
      <c r="AM709" s="197"/>
      <c r="AO709" s="236"/>
      <c r="AQ709" s="236"/>
    </row>
    <row r="710" spans="26:43" x14ac:dyDescent="0.25">
      <c r="Z710" s="195"/>
      <c r="AB710" s="235"/>
      <c r="AD710" s="236"/>
      <c r="AF710" s="236"/>
      <c r="AH710" s="236"/>
      <c r="AJ710" s="236"/>
      <c r="AM710" s="197"/>
      <c r="AO710" s="236"/>
      <c r="AQ710" s="236"/>
    </row>
    <row r="711" spans="26:43" x14ac:dyDescent="0.25">
      <c r="Z711" s="195"/>
      <c r="AB711" s="235"/>
      <c r="AD711" s="236"/>
      <c r="AF711" s="236"/>
      <c r="AH711" s="236"/>
      <c r="AJ711" s="236"/>
      <c r="AM711" s="197"/>
      <c r="AO711" s="236"/>
      <c r="AQ711" s="236"/>
    </row>
    <row r="712" spans="26:43" x14ac:dyDescent="0.25">
      <c r="Z712" s="195"/>
      <c r="AB712" s="235"/>
      <c r="AD712" s="236"/>
      <c r="AF712" s="236"/>
      <c r="AH712" s="236"/>
      <c r="AJ712" s="236"/>
      <c r="AM712" s="197"/>
      <c r="AO712" s="236"/>
      <c r="AQ712" s="236"/>
    </row>
    <row r="713" spans="26:43" x14ac:dyDescent="0.25">
      <c r="Z713" s="195"/>
      <c r="AB713" s="235"/>
      <c r="AD713" s="236"/>
      <c r="AF713" s="236"/>
      <c r="AH713" s="236"/>
      <c r="AJ713" s="236"/>
      <c r="AM713" s="197"/>
      <c r="AO713" s="236"/>
      <c r="AQ713" s="236"/>
    </row>
    <row r="714" spans="26:43" x14ac:dyDescent="0.25">
      <c r="Z714" s="195"/>
      <c r="AB714" s="235"/>
      <c r="AD714" s="236"/>
      <c r="AF714" s="236"/>
      <c r="AH714" s="236"/>
      <c r="AJ714" s="236"/>
      <c r="AM714" s="197"/>
      <c r="AO714" s="236"/>
      <c r="AQ714" s="236"/>
    </row>
    <row r="715" spans="26:43" x14ac:dyDescent="0.25">
      <c r="Z715" s="195"/>
      <c r="AB715" s="235"/>
      <c r="AD715" s="236"/>
      <c r="AF715" s="236"/>
      <c r="AH715" s="236"/>
      <c r="AJ715" s="236"/>
      <c r="AM715" s="197"/>
      <c r="AO715" s="236"/>
      <c r="AQ715" s="236"/>
    </row>
    <row r="716" spans="26:43" x14ac:dyDescent="0.25">
      <c r="Z716" s="195"/>
      <c r="AB716" s="235"/>
      <c r="AD716" s="236"/>
      <c r="AF716" s="236"/>
      <c r="AH716" s="236"/>
      <c r="AJ716" s="236"/>
      <c r="AM716" s="197"/>
      <c r="AO716" s="236"/>
      <c r="AQ716" s="236"/>
    </row>
    <row r="717" spans="26:43" x14ac:dyDescent="0.25">
      <c r="Z717" s="195"/>
      <c r="AB717" s="235"/>
      <c r="AD717" s="236"/>
      <c r="AF717" s="236"/>
      <c r="AH717" s="236"/>
      <c r="AJ717" s="236"/>
      <c r="AM717" s="197"/>
      <c r="AO717" s="236"/>
      <c r="AQ717" s="236"/>
    </row>
    <row r="718" spans="26:43" x14ac:dyDescent="0.25">
      <c r="Z718" s="195"/>
      <c r="AB718" s="235"/>
      <c r="AD718" s="236"/>
      <c r="AF718" s="236"/>
      <c r="AH718" s="236"/>
      <c r="AJ718" s="236"/>
      <c r="AM718" s="197"/>
      <c r="AO718" s="236"/>
      <c r="AQ718" s="236"/>
    </row>
    <row r="719" spans="26:43" x14ac:dyDescent="0.25">
      <c r="Z719" s="195"/>
      <c r="AB719" s="235"/>
      <c r="AD719" s="236"/>
      <c r="AF719" s="236"/>
      <c r="AH719" s="236"/>
      <c r="AJ719" s="236"/>
      <c r="AM719" s="197"/>
      <c r="AO719" s="236"/>
      <c r="AQ719" s="236"/>
    </row>
    <row r="720" spans="26:43" x14ac:dyDescent="0.25">
      <c r="Z720" s="195"/>
      <c r="AB720" s="235"/>
      <c r="AD720" s="236"/>
      <c r="AF720" s="236"/>
      <c r="AH720" s="236"/>
      <c r="AJ720" s="236"/>
      <c r="AM720" s="197"/>
      <c r="AO720" s="236"/>
      <c r="AQ720" s="236"/>
    </row>
    <row r="721" spans="26:43" x14ac:dyDescent="0.25">
      <c r="Z721" s="195"/>
      <c r="AB721" s="235"/>
      <c r="AD721" s="236"/>
      <c r="AF721" s="236"/>
      <c r="AH721" s="236"/>
      <c r="AJ721" s="236"/>
      <c r="AM721" s="197"/>
      <c r="AO721" s="236"/>
      <c r="AQ721" s="236"/>
    </row>
    <row r="722" spans="26:43" x14ac:dyDescent="0.25">
      <c r="Z722" s="195"/>
      <c r="AB722" s="235"/>
      <c r="AD722" s="236"/>
      <c r="AF722" s="236"/>
      <c r="AH722" s="236"/>
      <c r="AJ722" s="236"/>
      <c r="AM722" s="197"/>
      <c r="AO722" s="236"/>
      <c r="AQ722" s="236"/>
    </row>
    <row r="723" spans="26:43" x14ac:dyDescent="0.25">
      <c r="Z723" s="195"/>
      <c r="AB723" s="235"/>
      <c r="AD723" s="236"/>
      <c r="AF723" s="236"/>
      <c r="AH723" s="236"/>
      <c r="AJ723" s="236"/>
      <c r="AM723" s="197"/>
      <c r="AO723" s="236"/>
      <c r="AQ723" s="236"/>
    </row>
    <row r="724" spans="26:43" x14ac:dyDescent="0.25">
      <c r="Z724" s="195"/>
      <c r="AB724" s="235"/>
      <c r="AD724" s="236"/>
      <c r="AF724" s="236"/>
      <c r="AH724" s="236"/>
      <c r="AJ724" s="236"/>
      <c r="AM724" s="197"/>
      <c r="AO724" s="236"/>
      <c r="AQ724" s="236"/>
    </row>
    <row r="725" spans="26:43" x14ac:dyDescent="0.25">
      <c r="Z725" s="195"/>
      <c r="AB725" s="235"/>
      <c r="AD725" s="236"/>
      <c r="AF725" s="236"/>
      <c r="AH725" s="236"/>
      <c r="AJ725" s="236"/>
      <c r="AM725" s="197"/>
      <c r="AO725" s="236"/>
      <c r="AQ725" s="236"/>
    </row>
    <row r="726" spans="26:43" x14ac:dyDescent="0.25">
      <c r="Z726" s="195"/>
      <c r="AB726" s="235"/>
      <c r="AD726" s="236"/>
      <c r="AF726" s="236"/>
      <c r="AH726" s="236"/>
      <c r="AJ726" s="236"/>
      <c r="AM726" s="197"/>
      <c r="AO726" s="236"/>
      <c r="AQ726" s="236"/>
    </row>
    <row r="727" spans="26:43" x14ac:dyDescent="0.25">
      <c r="Z727" s="195"/>
      <c r="AB727" s="235"/>
      <c r="AD727" s="236"/>
      <c r="AF727" s="236"/>
      <c r="AH727" s="236"/>
      <c r="AJ727" s="236"/>
      <c r="AM727" s="197"/>
      <c r="AO727" s="236"/>
      <c r="AQ727" s="236"/>
    </row>
    <row r="728" spans="26:43" x14ac:dyDescent="0.25">
      <c r="Z728" s="195"/>
      <c r="AB728" s="235"/>
      <c r="AD728" s="236"/>
      <c r="AF728" s="236"/>
      <c r="AH728" s="236"/>
      <c r="AJ728" s="236"/>
      <c r="AM728" s="197"/>
      <c r="AO728" s="236"/>
      <c r="AQ728" s="236"/>
    </row>
    <row r="729" spans="26:43" x14ac:dyDescent="0.25">
      <c r="Z729" s="195"/>
      <c r="AB729" s="235"/>
      <c r="AD729" s="236"/>
      <c r="AF729" s="236"/>
      <c r="AH729" s="236"/>
      <c r="AJ729" s="236"/>
      <c r="AM729" s="197"/>
      <c r="AO729" s="236"/>
      <c r="AQ729" s="236"/>
    </row>
    <row r="730" spans="26:43" x14ac:dyDescent="0.25">
      <c r="Z730" s="195"/>
      <c r="AB730" s="235"/>
      <c r="AD730" s="236"/>
      <c r="AF730" s="236"/>
      <c r="AH730" s="236"/>
      <c r="AJ730" s="236"/>
      <c r="AM730" s="197"/>
      <c r="AO730" s="236"/>
      <c r="AQ730" s="236"/>
    </row>
    <row r="731" spans="26:43" x14ac:dyDescent="0.25">
      <c r="Z731" s="195"/>
      <c r="AB731" s="235"/>
      <c r="AD731" s="236"/>
      <c r="AF731" s="236"/>
      <c r="AH731" s="236"/>
      <c r="AJ731" s="236"/>
      <c r="AM731" s="197"/>
      <c r="AO731" s="236"/>
      <c r="AQ731" s="236"/>
    </row>
    <row r="732" spans="26:43" x14ac:dyDescent="0.25">
      <c r="Z732" s="195"/>
      <c r="AB732" s="235"/>
      <c r="AD732" s="236"/>
      <c r="AF732" s="236"/>
      <c r="AH732" s="236"/>
      <c r="AJ732" s="236"/>
      <c r="AM732" s="197"/>
      <c r="AO732" s="236"/>
      <c r="AQ732" s="236"/>
    </row>
    <row r="733" spans="26:43" x14ac:dyDescent="0.25">
      <c r="Z733" s="195"/>
      <c r="AB733" s="235"/>
      <c r="AD733" s="236"/>
      <c r="AF733" s="236"/>
      <c r="AH733" s="236"/>
      <c r="AJ733" s="236"/>
      <c r="AM733" s="197"/>
      <c r="AO733" s="236"/>
      <c r="AQ733" s="236"/>
    </row>
    <row r="734" spans="26:43" x14ac:dyDescent="0.25">
      <c r="Z734" s="195"/>
      <c r="AB734" s="235"/>
      <c r="AD734" s="236"/>
      <c r="AF734" s="236"/>
      <c r="AH734" s="236"/>
      <c r="AJ734" s="236"/>
      <c r="AM734" s="197"/>
      <c r="AO734" s="236"/>
      <c r="AQ734" s="236"/>
    </row>
    <row r="735" spans="26:43" x14ac:dyDescent="0.25">
      <c r="Z735" s="195"/>
      <c r="AB735" s="235"/>
      <c r="AD735" s="236"/>
      <c r="AF735" s="236"/>
      <c r="AH735" s="236"/>
      <c r="AJ735" s="236"/>
      <c r="AM735" s="197"/>
      <c r="AO735" s="236"/>
      <c r="AQ735" s="236"/>
    </row>
    <row r="736" spans="26:43" x14ac:dyDescent="0.25">
      <c r="Z736" s="195"/>
      <c r="AB736" s="235"/>
      <c r="AD736" s="236"/>
      <c r="AF736" s="236"/>
      <c r="AH736" s="236"/>
      <c r="AJ736" s="236"/>
      <c r="AM736" s="197"/>
      <c r="AO736" s="236"/>
      <c r="AQ736" s="236"/>
    </row>
    <row r="737" spans="26:43" x14ac:dyDescent="0.25">
      <c r="Z737" s="195"/>
      <c r="AB737" s="235"/>
      <c r="AD737" s="236"/>
      <c r="AF737" s="236"/>
      <c r="AH737" s="236"/>
      <c r="AJ737" s="236"/>
      <c r="AM737" s="197"/>
      <c r="AO737" s="236"/>
      <c r="AQ737" s="236"/>
    </row>
    <row r="738" spans="26:43" x14ac:dyDescent="0.25">
      <c r="Z738" s="195"/>
      <c r="AB738" s="235"/>
      <c r="AD738" s="236"/>
      <c r="AF738" s="236"/>
      <c r="AH738" s="236"/>
      <c r="AJ738" s="236"/>
      <c r="AM738" s="197"/>
      <c r="AO738" s="236"/>
      <c r="AQ738" s="236"/>
    </row>
    <row r="739" spans="26:43" x14ac:dyDescent="0.25">
      <c r="Z739" s="195"/>
      <c r="AB739" s="235"/>
      <c r="AD739" s="236"/>
      <c r="AF739" s="236"/>
      <c r="AH739" s="236"/>
      <c r="AJ739" s="236"/>
      <c r="AM739" s="197"/>
      <c r="AO739" s="236"/>
      <c r="AQ739" s="236"/>
    </row>
    <row r="740" spans="26:43" x14ac:dyDescent="0.25">
      <c r="Z740" s="195"/>
      <c r="AB740" s="235"/>
      <c r="AD740" s="236"/>
      <c r="AF740" s="236"/>
      <c r="AH740" s="236"/>
      <c r="AJ740" s="236"/>
      <c r="AM740" s="197"/>
      <c r="AO740" s="236"/>
      <c r="AQ740" s="236"/>
    </row>
    <row r="741" spans="26:43" x14ac:dyDescent="0.25">
      <c r="Z741" s="195"/>
      <c r="AB741" s="235"/>
      <c r="AD741" s="236"/>
      <c r="AF741" s="236"/>
      <c r="AH741" s="236"/>
      <c r="AJ741" s="236"/>
      <c r="AM741" s="197"/>
      <c r="AO741" s="236"/>
      <c r="AQ741" s="236"/>
    </row>
    <row r="742" spans="26:43" x14ac:dyDescent="0.25">
      <c r="Z742" s="195"/>
      <c r="AB742" s="235"/>
      <c r="AD742" s="236"/>
      <c r="AF742" s="236"/>
      <c r="AH742" s="236"/>
      <c r="AJ742" s="236"/>
      <c r="AM742" s="197"/>
      <c r="AO742" s="236"/>
      <c r="AQ742" s="236"/>
    </row>
    <row r="743" spans="26:43" x14ac:dyDescent="0.25">
      <c r="Z743" s="195"/>
      <c r="AB743" s="235"/>
      <c r="AD743" s="236"/>
      <c r="AF743" s="236"/>
      <c r="AH743" s="236"/>
      <c r="AJ743" s="236"/>
      <c r="AM743" s="197"/>
      <c r="AO743" s="236"/>
      <c r="AQ743" s="236"/>
    </row>
    <row r="744" spans="26:43" x14ac:dyDescent="0.25">
      <c r="Z744" s="195"/>
      <c r="AB744" s="235"/>
      <c r="AD744" s="236"/>
      <c r="AF744" s="236"/>
      <c r="AH744" s="236"/>
      <c r="AJ744" s="236"/>
      <c r="AM744" s="197"/>
      <c r="AO744" s="236"/>
      <c r="AQ744" s="236"/>
    </row>
    <row r="745" spans="26:43" x14ac:dyDescent="0.25">
      <c r="Z745" s="195"/>
      <c r="AB745" s="235"/>
      <c r="AD745" s="236"/>
      <c r="AF745" s="236"/>
      <c r="AH745" s="236"/>
      <c r="AJ745" s="236"/>
      <c r="AM745" s="197"/>
      <c r="AO745" s="236"/>
      <c r="AQ745" s="236"/>
    </row>
    <row r="746" spans="26:43" x14ac:dyDescent="0.25">
      <c r="Z746" s="195"/>
      <c r="AB746" s="235"/>
      <c r="AD746" s="236"/>
      <c r="AF746" s="236"/>
      <c r="AH746" s="236"/>
      <c r="AJ746" s="236"/>
      <c r="AM746" s="197"/>
      <c r="AO746" s="236"/>
      <c r="AQ746" s="236"/>
    </row>
    <row r="747" spans="26:43" x14ac:dyDescent="0.25">
      <c r="Z747" s="195"/>
      <c r="AB747" s="235"/>
      <c r="AD747" s="236"/>
      <c r="AF747" s="236"/>
      <c r="AH747" s="236"/>
      <c r="AJ747" s="236"/>
      <c r="AM747" s="197"/>
      <c r="AO747" s="236"/>
      <c r="AQ747" s="236"/>
    </row>
    <row r="748" spans="26:43" x14ac:dyDescent="0.25">
      <c r="Z748" s="195"/>
      <c r="AB748" s="235"/>
      <c r="AD748" s="236"/>
      <c r="AF748" s="236"/>
      <c r="AH748" s="236"/>
      <c r="AJ748" s="236"/>
      <c r="AM748" s="197"/>
      <c r="AO748" s="236"/>
      <c r="AQ748" s="236"/>
    </row>
    <row r="749" spans="26:43" x14ac:dyDescent="0.25">
      <c r="Z749" s="195"/>
      <c r="AB749" s="235"/>
      <c r="AD749" s="236"/>
      <c r="AF749" s="236"/>
      <c r="AH749" s="236"/>
      <c r="AJ749" s="236"/>
      <c r="AM749" s="197"/>
      <c r="AO749" s="236"/>
      <c r="AQ749" s="236"/>
    </row>
    <row r="750" spans="26:43" x14ac:dyDescent="0.25">
      <c r="Z750" s="195"/>
      <c r="AB750" s="235"/>
      <c r="AD750" s="236"/>
      <c r="AF750" s="236"/>
      <c r="AH750" s="236"/>
      <c r="AJ750" s="236"/>
      <c r="AM750" s="197"/>
      <c r="AO750" s="236"/>
      <c r="AQ750" s="236"/>
    </row>
    <row r="751" spans="26:43" x14ac:dyDescent="0.25">
      <c r="Z751" s="195"/>
      <c r="AB751" s="235"/>
      <c r="AD751" s="236"/>
      <c r="AF751" s="236"/>
      <c r="AH751" s="236"/>
      <c r="AJ751" s="236"/>
      <c r="AM751" s="197"/>
      <c r="AO751" s="236"/>
      <c r="AQ751" s="236"/>
    </row>
    <row r="752" spans="26:43" x14ac:dyDescent="0.25">
      <c r="Z752" s="195"/>
      <c r="AB752" s="235"/>
      <c r="AD752" s="236"/>
      <c r="AF752" s="236"/>
      <c r="AH752" s="236"/>
      <c r="AJ752" s="236"/>
      <c r="AM752" s="197"/>
      <c r="AO752" s="236"/>
      <c r="AQ752" s="236"/>
    </row>
    <row r="753" spans="26:43" x14ac:dyDescent="0.25">
      <c r="Z753" s="195"/>
      <c r="AB753" s="235"/>
      <c r="AD753" s="236"/>
      <c r="AF753" s="236"/>
      <c r="AH753" s="236"/>
      <c r="AJ753" s="236"/>
      <c r="AM753" s="197"/>
      <c r="AO753" s="236"/>
      <c r="AQ753" s="236"/>
    </row>
    <row r="754" spans="26:43" x14ac:dyDescent="0.25">
      <c r="Z754" s="195"/>
      <c r="AB754" s="235"/>
      <c r="AD754" s="236"/>
      <c r="AF754" s="236"/>
      <c r="AH754" s="236"/>
      <c r="AJ754" s="236"/>
      <c r="AM754" s="197"/>
      <c r="AO754" s="236"/>
      <c r="AQ754" s="236"/>
    </row>
    <row r="755" spans="26:43" x14ac:dyDescent="0.25">
      <c r="Z755" s="195"/>
      <c r="AB755" s="235"/>
      <c r="AD755" s="236"/>
      <c r="AF755" s="236"/>
      <c r="AH755" s="236"/>
      <c r="AJ755" s="236"/>
      <c r="AM755" s="197"/>
      <c r="AO755" s="236"/>
      <c r="AQ755" s="236"/>
    </row>
    <row r="756" spans="26:43" x14ac:dyDescent="0.25">
      <c r="Z756" s="195"/>
      <c r="AB756" s="235"/>
      <c r="AD756" s="236"/>
      <c r="AF756" s="236"/>
      <c r="AH756" s="236"/>
      <c r="AJ756" s="236"/>
      <c r="AM756" s="197"/>
      <c r="AO756" s="236"/>
      <c r="AQ756" s="236"/>
    </row>
    <row r="757" spans="26:43" x14ac:dyDescent="0.25">
      <c r="Z757" s="195"/>
      <c r="AB757" s="235"/>
      <c r="AD757" s="236"/>
      <c r="AF757" s="236"/>
      <c r="AH757" s="236"/>
      <c r="AJ757" s="236"/>
      <c r="AM757" s="197"/>
      <c r="AO757" s="236"/>
      <c r="AQ757" s="236"/>
    </row>
    <row r="758" spans="26:43" x14ac:dyDescent="0.25">
      <c r="Z758" s="195"/>
      <c r="AB758" s="235"/>
      <c r="AD758" s="236"/>
      <c r="AF758" s="236"/>
      <c r="AH758" s="236"/>
      <c r="AJ758" s="236"/>
      <c r="AM758" s="197"/>
      <c r="AO758" s="236"/>
      <c r="AQ758" s="236"/>
    </row>
    <row r="759" spans="26:43" x14ac:dyDescent="0.25">
      <c r="Z759" s="195"/>
      <c r="AB759" s="235"/>
      <c r="AD759" s="236"/>
      <c r="AF759" s="236"/>
      <c r="AH759" s="236"/>
      <c r="AJ759" s="236"/>
      <c r="AM759" s="197"/>
      <c r="AO759" s="236"/>
      <c r="AQ759" s="236"/>
    </row>
    <row r="760" spans="26:43" x14ac:dyDescent="0.25">
      <c r="Z760" s="195"/>
      <c r="AB760" s="235"/>
      <c r="AD760" s="236"/>
      <c r="AF760" s="236"/>
      <c r="AH760" s="236"/>
      <c r="AJ760" s="236"/>
      <c r="AM760" s="197"/>
      <c r="AO760" s="236"/>
      <c r="AQ760" s="236"/>
    </row>
    <row r="761" spans="26:43" x14ac:dyDescent="0.25">
      <c r="Z761" s="195"/>
      <c r="AB761" s="235"/>
      <c r="AD761" s="236"/>
      <c r="AF761" s="236"/>
      <c r="AH761" s="236"/>
      <c r="AJ761" s="236"/>
      <c r="AM761" s="197"/>
      <c r="AO761" s="236"/>
      <c r="AQ761" s="236"/>
    </row>
    <row r="762" spans="26:43" x14ac:dyDescent="0.25">
      <c r="Z762" s="195"/>
      <c r="AB762" s="235"/>
      <c r="AD762" s="236"/>
      <c r="AF762" s="236"/>
      <c r="AH762" s="236"/>
      <c r="AJ762" s="236"/>
      <c r="AM762" s="197"/>
      <c r="AO762" s="236"/>
      <c r="AQ762" s="236"/>
    </row>
    <row r="763" spans="26:43" x14ac:dyDescent="0.25">
      <c r="Z763" s="195"/>
      <c r="AB763" s="235"/>
      <c r="AD763" s="236"/>
      <c r="AF763" s="236"/>
      <c r="AH763" s="236"/>
      <c r="AJ763" s="236"/>
      <c r="AM763" s="197"/>
      <c r="AO763" s="236"/>
      <c r="AQ763" s="236"/>
    </row>
    <row r="764" spans="26:43" x14ac:dyDescent="0.25">
      <c r="Z764" s="195"/>
      <c r="AB764" s="235"/>
      <c r="AD764" s="236"/>
      <c r="AF764" s="236"/>
      <c r="AH764" s="236"/>
      <c r="AJ764" s="236"/>
      <c r="AM764" s="197"/>
      <c r="AO764" s="236"/>
      <c r="AQ764" s="236"/>
    </row>
    <row r="765" spans="26:43" x14ac:dyDescent="0.25">
      <c r="Z765" s="195"/>
      <c r="AB765" s="235"/>
      <c r="AD765" s="236"/>
      <c r="AF765" s="236"/>
      <c r="AH765" s="236"/>
      <c r="AJ765" s="236"/>
      <c r="AM765" s="197"/>
      <c r="AO765" s="236"/>
      <c r="AQ765" s="236"/>
    </row>
    <row r="766" spans="26:43" x14ac:dyDescent="0.25">
      <c r="Z766" s="195"/>
      <c r="AB766" s="235"/>
      <c r="AD766" s="236"/>
      <c r="AF766" s="236"/>
      <c r="AH766" s="236"/>
      <c r="AJ766" s="236"/>
      <c r="AM766" s="197"/>
      <c r="AO766" s="236"/>
      <c r="AQ766" s="236"/>
    </row>
    <row r="767" spans="26:43" x14ac:dyDescent="0.25">
      <c r="Z767" s="195"/>
      <c r="AB767" s="235"/>
      <c r="AD767" s="236"/>
      <c r="AF767" s="236"/>
      <c r="AH767" s="236"/>
      <c r="AJ767" s="236"/>
      <c r="AM767" s="197"/>
      <c r="AO767" s="236"/>
      <c r="AQ767" s="236"/>
    </row>
    <row r="768" spans="26:43" x14ac:dyDescent="0.25">
      <c r="Z768" s="195"/>
      <c r="AB768" s="235"/>
      <c r="AD768" s="236"/>
      <c r="AF768" s="236"/>
      <c r="AH768" s="236"/>
      <c r="AJ768" s="236"/>
      <c r="AM768" s="197"/>
      <c r="AO768" s="236"/>
      <c r="AQ768" s="236"/>
    </row>
    <row r="769" spans="26:43" x14ac:dyDescent="0.25">
      <c r="Z769" s="195"/>
      <c r="AB769" s="235"/>
      <c r="AD769" s="236"/>
      <c r="AF769" s="236"/>
      <c r="AH769" s="236"/>
      <c r="AJ769" s="236"/>
      <c r="AM769" s="197"/>
      <c r="AO769" s="236"/>
      <c r="AQ769" s="236"/>
    </row>
    <row r="770" spans="26:43" x14ac:dyDescent="0.25">
      <c r="Z770" s="195"/>
      <c r="AB770" s="235"/>
      <c r="AD770" s="236"/>
      <c r="AF770" s="236"/>
      <c r="AH770" s="236"/>
      <c r="AJ770" s="236"/>
      <c r="AM770" s="197"/>
      <c r="AO770" s="236"/>
      <c r="AQ770" s="236"/>
    </row>
    <row r="771" spans="26:43" x14ac:dyDescent="0.25">
      <c r="Z771" s="195"/>
      <c r="AB771" s="235"/>
      <c r="AD771" s="236"/>
      <c r="AF771" s="236"/>
      <c r="AH771" s="236"/>
      <c r="AJ771" s="236"/>
      <c r="AM771" s="197"/>
      <c r="AO771" s="236"/>
      <c r="AQ771" s="236"/>
    </row>
    <row r="772" spans="26:43" x14ac:dyDescent="0.25">
      <c r="Z772" s="195"/>
      <c r="AB772" s="235"/>
      <c r="AD772" s="236"/>
      <c r="AF772" s="236"/>
      <c r="AH772" s="236"/>
      <c r="AJ772" s="236"/>
      <c r="AM772" s="197"/>
      <c r="AO772" s="236"/>
      <c r="AQ772" s="236"/>
    </row>
    <row r="773" spans="26:43" x14ac:dyDescent="0.25">
      <c r="Z773" s="195"/>
      <c r="AB773" s="235"/>
      <c r="AD773" s="236"/>
      <c r="AF773" s="236"/>
      <c r="AH773" s="236"/>
      <c r="AJ773" s="236"/>
      <c r="AM773" s="197"/>
      <c r="AO773" s="236"/>
      <c r="AQ773" s="236"/>
    </row>
    <row r="774" spans="26:43" x14ac:dyDescent="0.25">
      <c r="Z774" s="195"/>
      <c r="AB774" s="235"/>
      <c r="AD774" s="236"/>
      <c r="AF774" s="236"/>
      <c r="AH774" s="236"/>
      <c r="AJ774" s="236"/>
      <c r="AM774" s="197"/>
      <c r="AO774" s="236"/>
      <c r="AQ774" s="236"/>
    </row>
    <row r="775" spans="26:43" x14ac:dyDescent="0.25">
      <c r="Z775" s="195"/>
      <c r="AB775" s="235"/>
      <c r="AD775" s="236"/>
      <c r="AF775" s="236"/>
      <c r="AH775" s="236"/>
      <c r="AJ775" s="236"/>
      <c r="AM775" s="197"/>
      <c r="AO775" s="236"/>
      <c r="AQ775" s="236"/>
    </row>
    <row r="776" spans="26:43" x14ac:dyDescent="0.25">
      <c r="Z776" s="195"/>
      <c r="AB776" s="235"/>
      <c r="AD776" s="236"/>
      <c r="AF776" s="236"/>
      <c r="AH776" s="236"/>
      <c r="AJ776" s="236"/>
      <c r="AM776" s="197"/>
      <c r="AO776" s="236"/>
      <c r="AQ776" s="236"/>
    </row>
    <row r="777" spans="26:43" x14ac:dyDescent="0.25">
      <c r="Z777" s="195"/>
      <c r="AB777" s="235"/>
      <c r="AD777" s="236"/>
      <c r="AF777" s="236"/>
      <c r="AH777" s="236"/>
      <c r="AJ777" s="236"/>
      <c r="AM777" s="197"/>
      <c r="AO777" s="236"/>
      <c r="AQ777" s="236"/>
    </row>
    <row r="778" spans="26:43" x14ac:dyDescent="0.25">
      <c r="Z778" s="195"/>
      <c r="AB778" s="235"/>
      <c r="AD778" s="236"/>
      <c r="AF778" s="236"/>
      <c r="AH778" s="236"/>
      <c r="AJ778" s="236"/>
      <c r="AM778" s="197"/>
      <c r="AO778" s="236"/>
      <c r="AQ778" s="236"/>
    </row>
    <row r="779" spans="26:43" x14ac:dyDescent="0.25">
      <c r="Z779" s="195"/>
      <c r="AB779" s="235"/>
      <c r="AD779" s="236"/>
      <c r="AF779" s="236"/>
      <c r="AH779" s="236"/>
      <c r="AJ779" s="236"/>
      <c r="AM779" s="197"/>
      <c r="AO779" s="236"/>
      <c r="AQ779" s="236"/>
    </row>
    <row r="780" spans="26:43" x14ac:dyDescent="0.25">
      <c r="Z780" s="195"/>
      <c r="AB780" s="235"/>
      <c r="AD780" s="236"/>
      <c r="AF780" s="236"/>
      <c r="AH780" s="236"/>
      <c r="AJ780" s="236"/>
      <c r="AM780" s="197"/>
      <c r="AO780" s="236"/>
      <c r="AQ780" s="236"/>
    </row>
    <row r="781" spans="26:43" x14ac:dyDescent="0.25">
      <c r="Z781" s="195"/>
      <c r="AB781" s="235"/>
      <c r="AD781" s="236"/>
      <c r="AF781" s="236"/>
      <c r="AH781" s="236"/>
      <c r="AJ781" s="236"/>
      <c r="AM781" s="197"/>
      <c r="AO781" s="236"/>
      <c r="AQ781" s="236"/>
    </row>
    <row r="782" spans="26:43" x14ac:dyDescent="0.25">
      <c r="Z782" s="195"/>
      <c r="AB782" s="235"/>
      <c r="AD782" s="236"/>
      <c r="AF782" s="236"/>
      <c r="AH782" s="236"/>
      <c r="AJ782" s="236"/>
      <c r="AM782" s="197"/>
      <c r="AO782" s="236"/>
      <c r="AQ782" s="236"/>
    </row>
    <row r="783" spans="26:43" x14ac:dyDescent="0.25">
      <c r="Z783" s="195"/>
      <c r="AB783" s="235"/>
      <c r="AD783" s="236"/>
      <c r="AF783" s="236"/>
      <c r="AH783" s="236"/>
      <c r="AJ783" s="236"/>
      <c r="AM783" s="197"/>
      <c r="AO783" s="236"/>
      <c r="AQ783" s="236"/>
    </row>
    <row r="784" spans="26:43" x14ac:dyDescent="0.25">
      <c r="Z784" s="195"/>
      <c r="AB784" s="235"/>
      <c r="AD784" s="236"/>
      <c r="AF784" s="236"/>
      <c r="AH784" s="236"/>
      <c r="AJ784" s="236"/>
      <c r="AM784" s="197"/>
      <c r="AO784" s="236"/>
      <c r="AQ784" s="236"/>
    </row>
    <row r="785" spans="26:43" x14ac:dyDescent="0.25">
      <c r="Z785" s="195"/>
      <c r="AB785" s="235"/>
      <c r="AD785" s="236"/>
      <c r="AF785" s="236"/>
      <c r="AH785" s="236"/>
      <c r="AJ785" s="236"/>
      <c r="AM785" s="197"/>
      <c r="AO785" s="236"/>
      <c r="AQ785" s="236"/>
    </row>
    <row r="786" spans="26:43" x14ac:dyDescent="0.25">
      <c r="Z786" s="195"/>
      <c r="AB786" s="235"/>
      <c r="AD786" s="236"/>
      <c r="AF786" s="236"/>
      <c r="AH786" s="236"/>
      <c r="AJ786" s="236"/>
      <c r="AM786" s="197"/>
      <c r="AO786" s="236"/>
      <c r="AQ786" s="236"/>
    </row>
    <row r="787" spans="26:43" x14ac:dyDescent="0.25">
      <c r="Z787" s="195"/>
      <c r="AB787" s="235"/>
      <c r="AD787" s="236"/>
      <c r="AF787" s="236"/>
      <c r="AH787" s="236"/>
      <c r="AJ787" s="236"/>
      <c r="AM787" s="197"/>
      <c r="AO787" s="236"/>
      <c r="AQ787" s="236"/>
    </row>
    <row r="788" spans="26:43" x14ac:dyDescent="0.25">
      <c r="Z788" s="195"/>
      <c r="AB788" s="235"/>
      <c r="AD788" s="236"/>
      <c r="AF788" s="236"/>
      <c r="AH788" s="236"/>
      <c r="AJ788" s="236"/>
      <c r="AM788" s="197"/>
      <c r="AO788" s="236"/>
      <c r="AQ788" s="236"/>
    </row>
    <row r="789" spans="26:43" x14ac:dyDescent="0.25">
      <c r="Z789" s="195"/>
      <c r="AB789" s="235"/>
      <c r="AD789" s="236"/>
      <c r="AF789" s="236"/>
      <c r="AH789" s="236"/>
      <c r="AJ789" s="236"/>
      <c r="AM789" s="197"/>
      <c r="AO789" s="236"/>
      <c r="AQ789" s="236"/>
    </row>
    <row r="790" spans="26:43" x14ac:dyDescent="0.25">
      <c r="Z790" s="195"/>
      <c r="AB790" s="235"/>
      <c r="AD790" s="236"/>
      <c r="AF790" s="236"/>
      <c r="AH790" s="236"/>
      <c r="AJ790" s="236"/>
      <c r="AM790" s="197"/>
      <c r="AO790" s="236"/>
      <c r="AQ790" s="236"/>
    </row>
    <row r="791" spans="26:43" x14ac:dyDescent="0.25">
      <c r="Z791" s="195"/>
      <c r="AB791" s="235"/>
      <c r="AD791" s="236"/>
      <c r="AF791" s="236"/>
      <c r="AH791" s="236"/>
      <c r="AJ791" s="236"/>
      <c r="AM791" s="197"/>
      <c r="AO791" s="236"/>
      <c r="AQ791" s="236"/>
    </row>
    <row r="792" spans="26:43" x14ac:dyDescent="0.25">
      <c r="Z792" s="195"/>
      <c r="AB792" s="235"/>
      <c r="AD792" s="236"/>
      <c r="AF792" s="236"/>
      <c r="AH792" s="236"/>
      <c r="AJ792" s="236"/>
      <c r="AM792" s="197"/>
      <c r="AO792" s="236"/>
      <c r="AQ792" s="236"/>
    </row>
    <row r="793" spans="26:43" x14ac:dyDescent="0.25">
      <c r="Z793" s="195"/>
      <c r="AB793" s="235"/>
      <c r="AD793" s="236"/>
      <c r="AF793" s="236"/>
      <c r="AH793" s="236"/>
      <c r="AJ793" s="236"/>
      <c r="AM793" s="197"/>
      <c r="AO793" s="236"/>
      <c r="AQ793" s="236"/>
    </row>
    <row r="794" spans="26:43" x14ac:dyDescent="0.25">
      <c r="Z794" s="195"/>
      <c r="AB794" s="235"/>
      <c r="AD794" s="236"/>
      <c r="AF794" s="236"/>
      <c r="AH794" s="236"/>
      <c r="AJ794" s="236"/>
      <c r="AM794" s="197"/>
      <c r="AO794" s="236"/>
      <c r="AQ794" s="236"/>
    </row>
    <row r="795" spans="26:43" x14ac:dyDescent="0.25">
      <c r="Z795" s="195"/>
      <c r="AB795" s="235"/>
      <c r="AD795" s="236"/>
      <c r="AF795" s="236"/>
      <c r="AH795" s="236"/>
      <c r="AJ795" s="236"/>
      <c r="AM795" s="197"/>
      <c r="AO795" s="236"/>
      <c r="AQ795" s="236"/>
    </row>
    <row r="796" spans="26:43" x14ac:dyDescent="0.25">
      <c r="Z796" s="195"/>
      <c r="AB796" s="235"/>
      <c r="AD796" s="236"/>
      <c r="AF796" s="236"/>
      <c r="AH796" s="236"/>
      <c r="AJ796" s="236"/>
      <c r="AM796" s="197"/>
      <c r="AO796" s="236"/>
      <c r="AQ796" s="236"/>
    </row>
    <row r="797" spans="26:43" x14ac:dyDescent="0.25">
      <c r="Z797" s="195"/>
      <c r="AB797" s="235"/>
      <c r="AD797" s="236"/>
      <c r="AF797" s="236"/>
      <c r="AH797" s="236"/>
      <c r="AJ797" s="236"/>
      <c r="AM797" s="197"/>
      <c r="AO797" s="236"/>
      <c r="AQ797" s="236"/>
    </row>
    <row r="798" spans="26:43" x14ac:dyDescent="0.25">
      <c r="Z798" s="195"/>
      <c r="AB798" s="235"/>
      <c r="AD798" s="236"/>
      <c r="AF798" s="236"/>
      <c r="AH798" s="236"/>
      <c r="AJ798" s="236"/>
      <c r="AM798" s="197"/>
      <c r="AO798" s="236"/>
      <c r="AQ798" s="236"/>
    </row>
    <row r="799" spans="26:43" x14ac:dyDescent="0.25">
      <c r="Z799" s="195"/>
      <c r="AB799" s="235"/>
      <c r="AD799" s="236"/>
      <c r="AF799" s="236"/>
      <c r="AH799" s="236"/>
      <c r="AJ799" s="236"/>
      <c r="AM799" s="197"/>
      <c r="AO799" s="236"/>
      <c r="AQ799" s="236"/>
    </row>
    <row r="800" spans="26:43" x14ac:dyDescent="0.25">
      <c r="Z800" s="195"/>
      <c r="AB800" s="235"/>
      <c r="AD800" s="236"/>
      <c r="AF800" s="236"/>
      <c r="AH800" s="236"/>
      <c r="AJ800" s="236"/>
      <c r="AM800" s="197"/>
      <c r="AO800" s="236"/>
      <c r="AQ800" s="236"/>
    </row>
    <row r="801" spans="26:43" x14ac:dyDescent="0.25">
      <c r="Z801" s="195"/>
      <c r="AB801" s="235"/>
      <c r="AD801" s="236"/>
      <c r="AF801" s="236"/>
      <c r="AH801" s="236"/>
      <c r="AJ801" s="236"/>
      <c r="AM801" s="197"/>
      <c r="AO801" s="236"/>
      <c r="AQ801" s="236"/>
    </row>
    <row r="802" spans="26:43" x14ac:dyDescent="0.25">
      <c r="Z802" s="195"/>
      <c r="AB802" s="235"/>
      <c r="AD802" s="236"/>
      <c r="AF802" s="236"/>
      <c r="AH802" s="236"/>
      <c r="AJ802" s="236"/>
      <c r="AM802" s="197"/>
      <c r="AO802" s="236"/>
      <c r="AQ802" s="236"/>
    </row>
    <row r="803" spans="26:43" x14ac:dyDescent="0.25">
      <c r="Z803" s="195"/>
      <c r="AB803" s="235"/>
      <c r="AD803" s="236"/>
      <c r="AF803" s="236"/>
      <c r="AH803" s="236"/>
      <c r="AJ803" s="236"/>
      <c r="AM803" s="197"/>
      <c r="AO803" s="236"/>
      <c r="AQ803" s="236"/>
    </row>
    <row r="804" spans="26:43" x14ac:dyDescent="0.25">
      <c r="Z804" s="195"/>
      <c r="AB804" s="235"/>
      <c r="AD804" s="236"/>
      <c r="AF804" s="236"/>
      <c r="AH804" s="236"/>
      <c r="AJ804" s="236"/>
      <c r="AM804" s="197"/>
      <c r="AO804" s="236"/>
      <c r="AQ804" s="236"/>
    </row>
    <row r="805" spans="26:43" x14ac:dyDescent="0.25">
      <c r="Z805" s="195"/>
      <c r="AB805" s="235"/>
      <c r="AD805" s="236"/>
      <c r="AF805" s="236"/>
      <c r="AH805" s="236"/>
      <c r="AJ805" s="236"/>
      <c r="AM805" s="197"/>
      <c r="AO805" s="236"/>
      <c r="AQ805" s="236"/>
    </row>
    <row r="806" spans="26:43" x14ac:dyDescent="0.25">
      <c r="Z806" s="195"/>
      <c r="AB806" s="235"/>
      <c r="AD806" s="236"/>
      <c r="AF806" s="236"/>
      <c r="AH806" s="236"/>
      <c r="AJ806" s="236"/>
      <c r="AM806" s="197"/>
      <c r="AO806" s="236"/>
      <c r="AQ806" s="236"/>
    </row>
    <row r="807" spans="26:43" x14ac:dyDescent="0.25">
      <c r="Z807" s="195"/>
      <c r="AB807" s="235"/>
      <c r="AD807" s="236"/>
      <c r="AF807" s="236"/>
      <c r="AH807" s="236"/>
      <c r="AJ807" s="236"/>
      <c r="AM807" s="197"/>
      <c r="AO807" s="236"/>
      <c r="AQ807" s="236"/>
    </row>
    <row r="808" spans="26:43" x14ac:dyDescent="0.25">
      <c r="Z808" s="195"/>
      <c r="AB808" s="235"/>
      <c r="AD808" s="236"/>
      <c r="AF808" s="236"/>
      <c r="AH808" s="236"/>
      <c r="AJ808" s="236"/>
      <c r="AM808" s="197"/>
      <c r="AO808" s="236"/>
      <c r="AQ808" s="236"/>
    </row>
    <row r="809" spans="26:43" x14ac:dyDescent="0.25">
      <c r="Z809" s="195"/>
      <c r="AB809" s="235"/>
      <c r="AD809" s="236"/>
      <c r="AF809" s="236"/>
      <c r="AH809" s="236"/>
      <c r="AJ809" s="236"/>
      <c r="AM809" s="197"/>
      <c r="AO809" s="236"/>
      <c r="AQ809" s="236"/>
    </row>
    <row r="810" spans="26:43" x14ac:dyDescent="0.25">
      <c r="Z810" s="195"/>
      <c r="AB810" s="235"/>
      <c r="AD810" s="236"/>
      <c r="AF810" s="236"/>
      <c r="AH810" s="236"/>
      <c r="AJ810" s="236"/>
      <c r="AM810" s="197"/>
      <c r="AO810" s="236"/>
      <c r="AQ810" s="236"/>
    </row>
    <row r="811" spans="26:43" x14ac:dyDescent="0.25">
      <c r="Z811" s="195"/>
      <c r="AB811" s="235"/>
      <c r="AD811" s="236"/>
      <c r="AF811" s="236"/>
      <c r="AH811" s="236"/>
      <c r="AJ811" s="236"/>
      <c r="AM811" s="197"/>
      <c r="AO811" s="236"/>
      <c r="AQ811" s="236"/>
    </row>
    <row r="812" spans="26:43" x14ac:dyDescent="0.25">
      <c r="Z812" s="195"/>
      <c r="AB812" s="235"/>
      <c r="AD812" s="236"/>
      <c r="AF812" s="236"/>
      <c r="AH812" s="236"/>
      <c r="AJ812" s="236"/>
      <c r="AM812" s="197"/>
      <c r="AO812" s="236"/>
      <c r="AQ812" s="236"/>
    </row>
    <row r="813" spans="26:43" x14ac:dyDescent="0.25">
      <c r="Z813" s="195"/>
      <c r="AB813" s="235"/>
      <c r="AD813" s="236"/>
      <c r="AF813" s="236"/>
      <c r="AH813" s="236"/>
      <c r="AJ813" s="236"/>
      <c r="AM813" s="197"/>
      <c r="AO813" s="236"/>
      <c r="AQ813" s="236"/>
    </row>
    <row r="814" spans="26:43" x14ac:dyDescent="0.25">
      <c r="Z814" s="195"/>
      <c r="AB814" s="235"/>
      <c r="AD814" s="236"/>
      <c r="AF814" s="236"/>
      <c r="AH814" s="236"/>
      <c r="AJ814" s="236"/>
      <c r="AM814" s="197"/>
      <c r="AO814" s="236"/>
      <c r="AQ814" s="236"/>
    </row>
    <row r="815" spans="26:43" x14ac:dyDescent="0.25">
      <c r="Z815" s="195"/>
      <c r="AB815" s="235"/>
      <c r="AD815" s="236"/>
      <c r="AF815" s="236"/>
      <c r="AH815" s="236"/>
      <c r="AJ815" s="236"/>
      <c r="AM815" s="197"/>
      <c r="AO815" s="236"/>
      <c r="AQ815" s="236"/>
    </row>
    <row r="816" spans="26:43" x14ac:dyDescent="0.25">
      <c r="Z816" s="195"/>
      <c r="AB816" s="235"/>
      <c r="AD816" s="236"/>
      <c r="AF816" s="236"/>
      <c r="AH816" s="236"/>
      <c r="AJ816" s="236"/>
      <c r="AM816" s="197"/>
      <c r="AO816" s="236"/>
      <c r="AQ816" s="236"/>
    </row>
    <row r="817" spans="26:43" x14ac:dyDescent="0.25">
      <c r="Z817" s="195"/>
      <c r="AB817" s="235"/>
      <c r="AD817" s="236"/>
      <c r="AF817" s="236"/>
      <c r="AH817" s="236"/>
      <c r="AJ817" s="236"/>
      <c r="AM817" s="197"/>
      <c r="AO817" s="236"/>
      <c r="AQ817" s="236"/>
    </row>
    <row r="818" spans="26:43" x14ac:dyDescent="0.25">
      <c r="Z818" s="195"/>
      <c r="AB818" s="235"/>
      <c r="AD818" s="236"/>
      <c r="AF818" s="236"/>
      <c r="AH818" s="236"/>
      <c r="AJ818" s="236"/>
      <c r="AM818" s="197"/>
      <c r="AO818" s="236"/>
      <c r="AQ818" s="236"/>
    </row>
    <row r="819" spans="26:43" x14ac:dyDescent="0.25">
      <c r="Z819" s="195"/>
      <c r="AB819" s="235"/>
      <c r="AD819" s="236"/>
      <c r="AF819" s="236"/>
      <c r="AH819" s="236"/>
      <c r="AJ819" s="236"/>
      <c r="AM819" s="197"/>
      <c r="AO819" s="236"/>
      <c r="AQ819" s="236"/>
    </row>
    <row r="820" spans="26:43" x14ac:dyDescent="0.25">
      <c r="Z820" s="195"/>
      <c r="AB820" s="235"/>
      <c r="AD820" s="236"/>
      <c r="AF820" s="236"/>
      <c r="AH820" s="236"/>
      <c r="AJ820" s="236"/>
      <c r="AM820" s="197"/>
      <c r="AO820" s="236"/>
      <c r="AQ820" s="236"/>
    </row>
    <row r="821" spans="26:43" x14ac:dyDescent="0.25">
      <c r="Z821" s="195"/>
      <c r="AB821" s="235"/>
      <c r="AD821" s="236"/>
      <c r="AF821" s="236"/>
      <c r="AH821" s="236"/>
      <c r="AJ821" s="236"/>
      <c r="AM821" s="197"/>
      <c r="AO821" s="236"/>
      <c r="AQ821" s="236"/>
    </row>
    <row r="822" spans="26:43" x14ac:dyDescent="0.25">
      <c r="Z822" s="195"/>
      <c r="AB822" s="235"/>
      <c r="AD822" s="236"/>
      <c r="AF822" s="236"/>
      <c r="AH822" s="236"/>
      <c r="AJ822" s="236"/>
      <c r="AM822" s="197"/>
      <c r="AO822" s="236"/>
      <c r="AQ822" s="236"/>
    </row>
    <row r="823" spans="26:43" x14ac:dyDescent="0.25">
      <c r="Z823" s="195"/>
      <c r="AB823" s="235"/>
      <c r="AD823" s="236"/>
      <c r="AF823" s="236"/>
      <c r="AH823" s="236"/>
      <c r="AJ823" s="236"/>
      <c r="AM823" s="197"/>
      <c r="AO823" s="236"/>
      <c r="AQ823" s="236"/>
    </row>
    <row r="824" spans="26:43" x14ac:dyDescent="0.25">
      <c r="Z824" s="195"/>
      <c r="AB824" s="235"/>
      <c r="AD824" s="236"/>
      <c r="AF824" s="236"/>
      <c r="AH824" s="236"/>
      <c r="AJ824" s="236"/>
      <c r="AM824" s="197"/>
      <c r="AO824" s="236"/>
      <c r="AQ824" s="236"/>
    </row>
    <row r="825" spans="26:43" x14ac:dyDescent="0.25">
      <c r="Z825" s="195"/>
      <c r="AB825" s="235"/>
      <c r="AD825" s="236"/>
      <c r="AF825" s="236"/>
      <c r="AH825" s="236"/>
      <c r="AJ825" s="236"/>
      <c r="AM825" s="197"/>
      <c r="AO825" s="236"/>
      <c r="AQ825" s="236"/>
    </row>
    <row r="826" spans="26:43" x14ac:dyDescent="0.25">
      <c r="Z826" s="195"/>
      <c r="AB826" s="235"/>
      <c r="AD826" s="236"/>
      <c r="AF826" s="236"/>
      <c r="AH826" s="236"/>
      <c r="AJ826" s="236"/>
      <c r="AM826" s="197"/>
      <c r="AO826" s="236"/>
      <c r="AQ826" s="236"/>
    </row>
    <row r="827" spans="26:43" x14ac:dyDescent="0.25">
      <c r="Z827" s="195"/>
      <c r="AB827" s="235"/>
      <c r="AD827" s="236"/>
      <c r="AF827" s="236"/>
      <c r="AH827" s="236"/>
      <c r="AJ827" s="236"/>
      <c r="AM827" s="197"/>
      <c r="AO827" s="236"/>
      <c r="AQ827" s="236"/>
    </row>
    <row r="828" spans="26:43" x14ac:dyDescent="0.25">
      <c r="Z828" s="195"/>
      <c r="AB828" s="235"/>
      <c r="AD828" s="236"/>
      <c r="AF828" s="236"/>
      <c r="AH828" s="236"/>
      <c r="AJ828" s="236"/>
      <c r="AM828" s="197"/>
      <c r="AO828" s="236"/>
      <c r="AQ828" s="236"/>
    </row>
    <row r="829" spans="26:43" x14ac:dyDescent="0.25">
      <c r="Z829" s="195"/>
      <c r="AB829" s="235"/>
      <c r="AD829" s="236"/>
      <c r="AF829" s="236"/>
      <c r="AH829" s="236"/>
      <c r="AJ829" s="236"/>
      <c r="AM829" s="197"/>
      <c r="AO829" s="236"/>
      <c r="AQ829" s="236"/>
    </row>
    <row r="830" spans="26:43" x14ac:dyDescent="0.25">
      <c r="Z830" s="195"/>
      <c r="AB830" s="235"/>
      <c r="AD830" s="236"/>
      <c r="AF830" s="236"/>
      <c r="AH830" s="236"/>
      <c r="AJ830" s="236"/>
      <c r="AM830" s="197"/>
      <c r="AO830" s="236"/>
      <c r="AQ830" s="236"/>
    </row>
    <row r="831" spans="26:43" x14ac:dyDescent="0.25">
      <c r="Z831" s="195"/>
      <c r="AB831" s="235"/>
      <c r="AD831" s="236"/>
      <c r="AF831" s="236"/>
      <c r="AH831" s="236"/>
      <c r="AJ831" s="236"/>
      <c r="AM831" s="197"/>
      <c r="AO831" s="236"/>
      <c r="AQ831" s="236"/>
    </row>
    <row r="832" spans="26:43" x14ac:dyDescent="0.25">
      <c r="Z832" s="195"/>
      <c r="AB832" s="235"/>
      <c r="AD832" s="236"/>
      <c r="AF832" s="236"/>
      <c r="AH832" s="236"/>
      <c r="AJ832" s="236"/>
      <c r="AM832" s="197"/>
      <c r="AO832" s="236"/>
      <c r="AQ832" s="236"/>
    </row>
    <row r="833" spans="26:43" x14ac:dyDescent="0.25">
      <c r="Z833" s="195"/>
      <c r="AB833" s="235"/>
      <c r="AD833" s="236"/>
      <c r="AF833" s="236"/>
      <c r="AH833" s="236"/>
      <c r="AJ833" s="236"/>
      <c r="AM833" s="197"/>
      <c r="AO833" s="236"/>
      <c r="AQ833" s="236"/>
    </row>
    <row r="834" spans="26:43" x14ac:dyDescent="0.25">
      <c r="Z834" s="195"/>
      <c r="AB834" s="235"/>
      <c r="AD834" s="236"/>
      <c r="AF834" s="236"/>
      <c r="AH834" s="236"/>
      <c r="AJ834" s="236"/>
      <c r="AM834" s="197"/>
      <c r="AO834" s="236"/>
      <c r="AQ834" s="236"/>
    </row>
    <row r="835" spans="26:43" x14ac:dyDescent="0.25">
      <c r="Z835" s="195"/>
      <c r="AB835" s="235"/>
      <c r="AD835" s="236"/>
      <c r="AF835" s="236"/>
      <c r="AH835" s="236"/>
      <c r="AJ835" s="236"/>
      <c r="AM835" s="197"/>
      <c r="AO835" s="236"/>
      <c r="AQ835" s="236"/>
    </row>
    <row r="836" spans="26:43" x14ac:dyDescent="0.25">
      <c r="Z836" s="195"/>
      <c r="AB836" s="235"/>
      <c r="AD836" s="236"/>
      <c r="AF836" s="236"/>
      <c r="AH836" s="236"/>
      <c r="AJ836" s="236"/>
      <c r="AM836" s="197"/>
      <c r="AO836" s="236"/>
      <c r="AQ836" s="236"/>
    </row>
    <row r="837" spans="26:43" x14ac:dyDescent="0.25">
      <c r="Z837" s="195"/>
      <c r="AB837" s="235"/>
      <c r="AD837" s="236"/>
      <c r="AF837" s="236"/>
      <c r="AH837" s="236"/>
      <c r="AJ837" s="236"/>
      <c r="AM837" s="197"/>
      <c r="AO837" s="236"/>
      <c r="AQ837" s="236"/>
    </row>
    <row r="838" spans="26:43" x14ac:dyDescent="0.25">
      <c r="Z838" s="195"/>
      <c r="AB838" s="235"/>
      <c r="AD838" s="236"/>
      <c r="AF838" s="236"/>
      <c r="AH838" s="236"/>
      <c r="AJ838" s="236"/>
      <c r="AM838" s="197"/>
      <c r="AO838" s="236"/>
      <c r="AQ838" s="236"/>
    </row>
    <row r="839" spans="26:43" x14ac:dyDescent="0.25">
      <c r="Z839" s="195"/>
      <c r="AB839" s="235"/>
      <c r="AD839" s="236"/>
      <c r="AF839" s="236"/>
      <c r="AH839" s="236"/>
      <c r="AJ839" s="236"/>
      <c r="AM839" s="197"/>
      <c r="AO839" s="236"/>
      <c r="AQ839" s="236"/>
    </row>
    <row r="840" spans="26:43" x14ac:dyDescent="0.25">
      <c r="Z840" s="195"/>
      <c r="AB840" s="235"/>
      <c r="AD840" s="236"/>
      <c r="AF840" s="236"/>
      <c r="AH840" s="236"/>
      <c r="AJ840" s="236"/>
      <c r="AM840" s="197"/>
      <c r="AO840" s="236"/>
      <c r="AQ840" s="236"/>
    </row>
    <row r="841" spans="26:43" x14ac:dyDescent="0.25">
      <c r="Z841" s="195"/>
      <c r="AB841" s="235"/>
      <c r="AD841" s="236"/>
      <c r="AF841" s="236"/>
      <c r="AH841" s="236"/>
      <c r="AJ841" s="236"/>
      <c r="AM841" s="197"/>
      <c r="AO841" s="236"/>
      <c r="AQ841" s="236"/>
    </row>
    <row r="842" spans="26:43" x14ac:dyDescent="0.25">
      <c r="Z842" s="195"/>
      <c r="AB842" s="235"/>
      <c r="AD842" s="236"/>
      <c r="AF842" s="236"/>
      <c r="AH842" s="236"/>
      <c r="AJ842" s="236"/>
      <c r="AM842" s="197"/>
      <c r="AO842" s="236"/>
      <c r="AQ842" s="236"/>
    </row>
    <row r="843" spans="26:43" x14ac:dyDescent="0.25">
      <c r="Z843" s="195"/>
      <c r="AB843" s="235"/>
      <c r="AD843" s="236"/>
      <c r="AF843" s="236"/>
      <c r="AH843" s="236"/>
      <c r="AJ843" s="236"/>
      <c r="AM843" s="197"/>
      <c r="AO843" s="236"/>
      <c r="AQ843" s="236"/>
    </row>
    <row r="844" spans="26:43" x14ac:dyDescent="0.25">
      <c r="Z844" s="195"/>
      <c r="AB844" s="235"/>
      <c r="AD844" s="236"/>
      <c r="AF844" s="236"/>
      <c r="AH844" s="236"/>
      <c r="AJ844" s="236"/>
      <c r="AM844" s="197"/>
      <c r="AO844" s="236"/>
      <c r="AQ844" s="236"/>
    </row>
    <row r="845" spans="26:43" x14ac:dyDescent="0.25">
      <c r="Z845" s="195"/>
      <c r="AB845" s="235"/>
      <c r="AD845" s="236"/>
      <c r="AF845" s="236"/>
      <c r="AH845" s="236"/>
      <c r="AJ845" s="236"/>
      <c r="AM845" s="197"/>
      <c r="AO845" s="236"/>
      <c r="AQ845" s="236"/>
    </row>
    <row r="846" spans="26:43" x14ac:dyDescent="0.25">
      <c r="Z846" s="195"/>
      <c r="AB846" s="235"/>
      <c r="AD846" s="236"/>
      <c r="AF846" s="236"/>
      <c r="AH846" s="236"/>
      <c r="AJ846" s="236"/>
      <c r="AM846" s="197"/>
      <c r="AO846" s="236"/>
      <c r="AQ846" s="236"/>
    </row>
    <row r="847" spans="26:43" x14ac:dyDescent="0.25">
      <c r="Z847" s="195"/>
      <c r="AB847" s="235"/>
      <c r="AD847" s="236"/>
      <c r="AF847" s="236"/>
      <c r="AH847" s="236"/>
      <c r="AJ847" s="236"/>
      <c r="AM847" s="197"/>
      <c r="AO847" s="236"/>
      <c r="AQ847" s="236"/>
    </row>
    <row r="848" spans="26:43" x14ac:dyDescent="0.25">
      <c r="Z848" s="195"/>
      <c r="AB848" s="235"/>
      <c r="AD848" s="236"/>
      <c r="AF848" s="236"/>
      <c r="AH848" s="236"/>
      <c r="AJ848" s="236"/>
      <c r="AM848" s="197"/>
      <c r="AO848" s="236"/>
      <c r="AQ848" s="236"/>
    </row>
    <row r="849" spans="26:43" x14ac:dyDescent="0.25">
      <c r="Z849" s="195"/>
      <c r="AB849" s="235"/>
      <c r="AD849" s="236"/>
      <c r="AF849" s="236"/>
      <c r="AH849" s="236"/>
      <c r="AJ849" s="236"/>
      <c r="AM849" s="197"/>
      <c r="AO849" s="236"/>
      <c r="AQ849" s="236"/>
    </row>
    <row r="850" spans="26:43" x14ac:dyDescent="0.25">
      <c r="Z850" s="195"/>
      <c r="AB850" s="235"/>
      <c r="AD850" s="236"/>
      <c r="AF850" s="236"/>
      <c r="AH850" s="236"/>
      <c r="AJ850" s="236"/>
      <c r="AM850" s="197"/>
      <c r="AO850" s="236"/>
      <c r="AQ850" s="236"/>
    </row>
    <row r="851" spans="26:43" x14ac:dyDescent="0.25">
      <c r="Z851" s="195"/>
      <c r="AB851" s="235"/>
      <c r="AD851" s="236"/>
      <c r="AF851" s="236"/>
      <c r="AH851" s="236"/>
      <c r="AJ851" s="236"/>
      <c r="AM851" s="197"/>
      <c r="AO851" s="236"/>
      <c r="AQ851" s="236"/>
    </row>
    <row r="852" spans="26:43" x14ac:dyDescent="0.25">
      <c r="Z852" s="195"/>
      <c r="AB852" s="235"/>
      <c r="AD852" s="236"/>
      <c r="AF852" s="236"/>
      <c r="AH852" s="236"/>
      <c r="AJ852" s="236"/>
      <c r="AM852" s="197"/>
      <c r="AO852" s="236"/>
      <c r="AQ852" s="236"/>
    </row>
    <row r="853" spans="26:43" x14ac:dyDescent="0.25">
      <c r="Z853" s="195"/>
      <c r="AB853" s="235"/>
      <c r="AD853" s="236"/>
      <c r="AF853" s="236"/>
      <c r="AH853" s="236"/>
      <c r="AJ853" s="236"/>
      <c r="AM853" s="197"/>
      <c r="AO853" s="236"/>
      <c r="AQ853" s="236"/>
    </row>
    <row r="854" spans="26:43" x14ac:dyDescent="0.25">
      <c r="Z854" s="195"/>
      <c r="AB854" s="235"/>
      <c r="AD854" s="236"/>
      <c r="AF854" s="236"/>
      <c r="AH854" s="236"/>
      <c r="AJ854" s="236"/>
      <c r="AM854" s="197"/>
      <c r="AO854" s="236"/>
      <c r="AQ854" s="236"/>
    </row>
    <row r="855" spans="26:43" x14ac:dyDescent="0.25">
      <c r="Z855" s="195"/>
      <c r="AB855" s="235"/>
      <c r="AD855" s="236"/>
      <c r="AF855" s="236"/>
      <c r="AH855" s="236"/>
      <c r="AJ855" s="236"/>
      <c r="AM855" s="197"/>
      <c r="AO855" s="236"/>
      <c r="AQ855" s="236"/>
    </row>
    <row r="856" spans="26:43" x14ac:dyDescent="0.25">
      <c r="Z856" s="195"/>
      <c r="AB856" s="235"/>
      <c r="AD856" s="236"/>
      <c r="AF856" s="236"/>
      <c r="AH856" s="236"/>
      <c r="AJ856" s="236"/>
      <c r="AM856" s="197"/>
      <c r="AO856" s="236"/>
      <c r="AQ856" s="236"/>
    </row>
    <row r="857" spans="26:43" x14ac:dyDescent="0.25">
      <c r="Z857" s="195"/>
      <c r="AB857" s="235"/>
      <c r="AD857" s="236"/>
      <c r="AF857" s="236"/>
      <c r="AH857" s="236"/>
      <c r="AJ857" s="236"/>
      <c r="AM857" s="197"/>
      <c r="AO857" s="236"/>
      <c r="AQ857" s="236"/>
    </row>
    <row r="858" spans="26:43" x14ac:dyDescent="0.25">
      <c r="Z858" s="195"/>
      <c r="AB858" s="235"/>
      <c r="AD858" s="236"/>
      <c r="AF858" s="236"/>
      <c r="AH858" s="236"/>
      <c r="AJ858" s="236"/>
      <c r="AM858" s="197"/>
      <c r="AO858" s="236"/>
      <c r="AQ858" s="236"/>
    </row>
    <row r="859" spans="26:43" x14ac:dyDescent="0.25">
      <c r="Z859" s="195"/>
      <c r="AB859" s="235"/>
      <c r="AD859" s="236"/>
      <c r="AF859" s="236"/>
      <c r="AH859" s="236"/>
      <c r="AJ859" s="236"/>
      <c r="AM859" s="197"/>
      <c r="AO859" s="236"/>
      <c r="AQ859" s="236"/>
    </row>
    <row r="860" spans="26:43" x14ac:dyDescent="0.25">
      <c r="Z860" s="195"/>
      <c r="AB860" s="235"/>
      <c r="AD860" s="236"/>
      <c r="AF860" s="236"/>
      <c r="AH860" s="236"/>
      <c r="AJ860" s="236"/>
      <c r="AM860" s="197"/>
      <c r="AO860" s="236"/>
      <c r="AQ860" s="236"/>
    </row>
    <row r="861" spans="26:43" x14ac:dyDescent="0.25">
      <c r="Z861" s="195"/>
      <c r="AB861" s="235"/>
      <c r="AD861" s="236"/>
      <c r="AF861" s="236"/>
      <c r="AH861" s="236"/>
      <c r="AJ861" s="236"/>
      <c r="AM861" s="197"/>
      <c r="AO861" s="236"/>
      <c r="AQ861" s="236"/>
    </row>
    <row r="862" spans="26:43" x14ac:dyDescent="0.25">
      <c r="Z862" s="195"/>
      <c r="AB862" s="235"/>
      <c r="AD862" s="236"/>
      <c r="AF862" s="236"/>
      <c r="AH862" s="236"/>
      <c r="AJ862" s="236"/>
      <c r="AM862" s="197"/>
      <c r="AO862" s="236"/>
      <c r="AQ862" s="236"/>
    </row>
    <row r="863" spans="26:43" x14ac:dyDescent="0.25">
      <c r="Z863" s="195"/>
      <c r="AB863" s="235"/>
      <c r="AD863" s="236"/>
      <c r="AF863" s="236"/>
      <c r="AH863" s="236"/>
      <c r="AJ863" s="236"/>
      <c r="AM863" s="197"/>
      <c r="AO863" s="236"/>
      <c r="AQ863" s="236"/>
    </row>
    <row r="864" spans="26:43" x14ac:dyDescent="0.25">
      <c r="Z864" s="195"/>
      <c r="AB864" s="235"/>
      <c r="AD864" s="236"/>
      <c r="AF864" s="236"/>
      <c r="AH864" s="236"/>
      <c r="AJ864" s="236"/>
      <c r="AM864" s="197"/>
      <c r="AO864" s="236"/>
      <c r="AQ864" s="236"/>
    </row>
    <row r="865" spans="26:43" x14ac:dyDescent="0.25">
      <c r="Z865" s="195"/>
      <c r="AB865" s="235"/>
      <c r="AD865" s="236"/>
      <c r="AF865" s="236"/>
      <c r="AH865" s="236"/>
      <c r="AJ865" s="236"/>
      <c r="AM865" s="197"/>
      <c r="AO865" s="236"/>
      <c r="AQ865" s="236"/>
    </row>
    <row r="866" spans="26:43" x14ac:dyDescent="0.25">
      <c r="Z866" s="195"/>
      <c r="AB866" s="235"/>
      <c r="AD866" s="236"/>
      <c r="AF866" s="236"/>
      <c r="AH866" s="236"/>
      <c r="AJ866" s="236"/>
      <c r="AM866" s="197"/>
      <c r="AO866" s="236"/>
      <c r="AQ866" s="236"/>
    </row>
    <row r="867" spans="26:43" x14ac:dyDescent="0.25">
      <c r="Z867" s="195"/>
      <c r="AB867" s="235"/>
      <c r="AD867" s="236"/>
      <c r="AF867" s="236"/>
      <c r="AH867" s="236"/>
      <c r="AJ867" s="236"/>
      <c r="AM867" s="197"/>
      <c r="AO867" s="236"/>
      <c r="AQ867" s="236"/>
    </row>
    <row r="868" spans="26:43" x14ac:dyDescent="0.25">
      <c r="Z868" s="195"/>
      <c r="AB868" s="235"/>
      <c r="AD868" s="236"/>
      <c r="AF868" s="236"/>
      <c r="AH868" s="236"/>
      <c r="AJ868" s="236"/>
      <c r="AM868" s="197"/>
      <c r="AO868" s="236"/>
      <c r="AQ868" s="236"/>
    </row>
    <row r="869" spans="26:43" x14ac:dyDescent="0.25">
      <c r="Z869" s="195"/>
      <c r="AB869" s="235"/>
      <c r="AD869" s="236"/>
      <c r="AF869" s="236"/>
      <c r="AH869" s="236"/>
      <c r="AJ869" s="236"/>
      <c r="AM869" s="197"/>
      <c r="AO869" s="236"/>
      <c r="AQ869" s="236"/>
    </row>
    <row r="870" spans="26:43" x14ac:dyDescent="0.25">
      <c r="Z870" s="195"/>
      <c r="AB870" s="235"/>
      <c r="AD870" s="236"/>
      <c r="AF870" s="236"/>
      <c r="AH870" s="236"/>
      <c r="AJ870" s="236"/>
      <c r="AM870" s="197"/>
      <c r="AO870" s="236"/>
      <c r="AQ870" s="236"/>
    </row>
    <row r="871" spans="26:43" x14ac:dyDescent="0.25">
      <c r="Z871" s="195"/>
      <c r="AB871" s="235"/>
      <c r="AD871" s="236"/>
      <c r="AF871" s="236"/>
      <c r="AH871" s="236"/>
      <c r="AJ871" s="236"/>
      <c r="AM871" s="197"/>
      <c r="AO871" s="236"/>
      <c r="AQ871" s="236"/>
    </row>
    <row r="872" spans="26:43" x14ac:dyDescent="0.25">
      <c r="Z872" s="195"/>
      <c r="AB872" s="235"/>
      <c r="AD872" s="236"/>
      <c r="AF872" s="236"/>
      <c r="AH872" s="236"/>
      <c r="AJ872" s="236"/>
      <c r="AM872" s="197"/>
      <c r="AO872" s="236"/>
      <c r="AQ872" s="236"/>
    </row>
    <row r="873" spans="26:43" x14ac:dyDescent="0.25">
      <c r="Z873" s="195"/>
      <c r="AB873" s="235"/>
      <c r="AD873" s="236"/>
      <c r="AF873" s="236"/>
      <c r="AH873" s="236"/>
      <c r="AJ873" s="236"/>
      <c r="AM873" s="197"/>
      <c r="AO873" s="236"/>
      <c r="AQ873" s="236"/>
    </row>
    <row r="874" spans="26:43" x14ac:dyDescent="0.25">
      <c r="Z874" s="195"/>
      <c r="AB874" s="235"/>
      <c r="AD874" s="236"/>
      <c r="AF874" s="236"/>
      <c r="AH874" s="236"/>
      <c r="AJ874" s="236"/>
      <c r="AM874" s="197"/>
      <c r="AO874" s="236"/>
      <c r="AQ874" s="236"/>
    </row>
    <row r="875" spans="26:43" x14ac:dyDescent="0.25">
      <c r="Z875" s="195"/>
      <c r="AB875" s="235"/>
      <c r="AD875" s="236"/>
      <c r="AF875" s="236"/>
      <c r="AH875" s="236"/>
      <c r="AJ875" s="236"/>
      <c r="AM875" s="197"/>
      <c r="AO875" s="236"/>
      <c r="AQ875" s="236"/>
    </row>
    <row r="876" spans="26:43" x14ac:dyDescent="0.25">
      <c r="Z876" s="195"/>
      <c r="AB876" s="235"/>
      <c r="AD876" s="236"/>
      <c r="AF876" s="236"/>
      <c r="AH876" s="236"/>
      <c r="AJ876" s="236"/>
      <c r="AM876" s="197"/>
      <c r="AO876" s="236"/>
      <c r="AQ876" s="236"/>
    </row>
    <row r="877" spans="26:43" x14ac:dyDescent="0.25">
      <c r="Z877" s="195"/>
      <c r="AB877" s="235"/>
      <c r="AD877" s="236"/>
      <c r="AF877" s="236"/>
      <c r="AH877" s="236"/>
      <c r="AJ877" s="236"/>
      <c r="AM877" s="197"/>
      <c r="AO877" s="236"/>
      <c r="AQ877" s="236"/>
    </row>
    <row r="878" spans="26:43" x14ac:dyDescent="0.25">
      <c r="Z878" s="195"/>
      <c r="AB878" s="235"/>
      <c r="AD878" s="236"/>
      <c r="AF878" s="236"/>
      <c r="AH878" s="236"/>
      <c r="AJ878" s="236"/>
      <c r="AM878" s="197"/>
      <c r="AO878" s="236"/>
      <c r="AQ878" s="236"/>
    </row>
    <row r="879" spans="26:43" x14ac:dyDescent="0.25">
      <c r="Z879" s="195"/>
      <c r="AB879" s="235"/>
      <c r="AD879" s="236"/>
      <c r="AF879" s="236"/>
      <c r="AH879" s="236"/>
      <c r="AJ879" s="236"/>
      <c r="AM879" s="197"/>
      <c r="AO879" s="236"/>
      <c r="AQ879" s="236"/>
    </row>
    <row r="880" spans="26:43" x14ac:dyDescent="0.25">
      <c r="Z880" s="195"/>
      <c r="AB880" s="235"/>
      <c r="AD880" s="236"/>
      <c r="AF880" s="236"/>
      <c r="AH880" s="236"/>
      <c r="AJ880" s="236"/>
      <c r="AM880" s="197"/>
      <c r="AO880" s="236"/>
      <c r="AQ880" s="236"/>
    </row>
    <row r="881" spans="26:43" x14ac:dyDescent="0.25">
      <c r="Z881" s="195"/>
      <c r="AB881" s="235"/>
      <c r="AD881" s="236"/>
      <c r="AF881" s="236"/>
      <c r="AH881" s="236"/>
      <c r="AJ881" s="236"/>
      <c r="AM881" s="197"/>
      <c r="AO881" s="236"/>
      <c r="AQ881" s="236"/>
    </row>
    <row r="882" spans="26:43" x14ac:dyDescent="0.25">
      <c r="Z882" s="195"/>
      <c r="AB882" s="235"/>
      <c r="AD882" s="236"/>
      <c r="AF882" s="236"/>
      <c r="AH882" s="236"/>
      <c r="AJ882" s="236"/>
      <c r="AM882" s="197"/>
      <c r="AO882" s="236"/>
      <c r="AQ882" s="236"/>
    </row>
    <row r="883" spans="26:43" x14ac:dyDescent="0.25">
      <c r="Z883" s="195"/>
      <c r="AB883" s="235"/>
      <c r="AD883" s="236"/>
      <c r="AF883" s="236"/>
      <c r="AH883" s="236"/>
      <c r="AJ883" s="236"/>
      <c r="AM883" s="197"/>
      <c r="AO883" s="236"/>
      <c r="AQ883" s="236"/>
    </row>
    <row r="884" spans="26:43" x14ac:dyDescent="0.25">
      <c r="Z884" s="195"/>
      <c r="AB884" s="235"/>
      <c r="AD884" s="236"/>
      <c r="AF884" s="236"/>
      <c r="AH884" s="236"/>
      <c r="AJ884" s="236"/>
      <c r="AM884" s="197"/>
      <c r="AO884" s="236"/>
      <c r="AQ884" s="236"/>
    </row>
    <row r="885" spans="26:43" x14ac:dyDescent="0.25">
      <c r="Z885" s="195"/>
      <c r="AB885" s="235"/>
      <c r="AD885" s="236"/>
      <c r="AF885" s="236"/>
      <c r="AH885" s="236"/>
      <c r="AJ885" s="236"/>
      <c r="AM885" s="197"/>
      <c r="AO885" s="236"/>
      <c r="AQ885" s="236"/>
    </row>
    <row r="886" spans="26:43" x14ac:dyDescent="0.25">
      <c r="Z886" s="195"/>
      <c r="AB886" s="235"/>
      <c r="AD886" s="236"/>
      <c r="AF886" s="236"/>
      <c r="AH886" s="236"/>
      <c r="AJ886" s="236"/>
      <c r="AM886" s="197"/>
      <c r="AO886" s="236"/>
      <c r="AQ886" s="236"/>
    </row>
    <row r="887" spans="26:43" x14ac:dyDescent="0.25">
      <c r="Z887" s="195"/>
      <c r="AB887" s="235"/>
      <c r="AD887" s="236"/>
      <c r="AF887" s="236"/>
      <c r="AH887" s="236"/>
      <c r="AJ887" s="236"/>
      <c r="AM887" s="197"/>
      <c r="AO887" s="236"/>
      <c r="AQ887" s="236"/>
    </row>
    <row r="888" spans="26:43" x14ac:dyDescent="0.25">
      <c r="Z888" s="195"/>
      <c r="AB888" s="235"/>
      <c r="AD888" s="236"/>
      <c r="AF888" s="236"/>
      <c r="AH888" s="236"/>
      <c r="AJ888" s="236"/>
      <c r="AM888" s="197"/>
      <c r="AO888" s="236"/>
      <c r="AQ888" s="236"/>
    </row>
    <row r="889" spans="26:43" x14ac:dyDescent="0.25">
      <c r="Z889" s="195"/>
      <c r="AB889" s="235"/>
      <c r="AD889" s="236"/>
      <c r="AF889" s="236"/>
      <c r="AH889" s="236"/>
      <c r="AJ889" s="236"/>
      <c r="AM889" s="197"/>
      <c r="AO889" s="236"/>
      <c r="AQ889" s="236"/>
    </row>
    <row r="890" spans="26:43" x14ac:dyDescent="0.25">
      <c r="Z890" s="195"/>
      <c r="AB890" s="235"/>
      <c r="AD890" s="236"/>
      <c r="AF890" s="236"/>
      <c r="AH890" s="236"/>
      <c r="AJ890" s="236"/>
      <c r="AM890" s="197"/>
      <c r="AO890" s="236"/>
      <c r="AQ890" s="236"/>
    </row>
    <row r="891" spans="26:43" x14ac:dyDescent="0.25">
      <c r="Z891" s="195"/>
      <c r="AB891" s="235"/>
      <c r="AD891" s="236"/>
      <c r="AF891" s="236"/>
      <c r="AH891" s="236"/>
      <c r="AJ891" s="236"/>
      <c r="AM891" s="197"/>
      <c r="AO891" s="236"/>
      <c r="AQ891" s="236"/>
    </row>
    <row r="892" spans="26:43" x14ac:dyDescent="0.25">
      <c r="Z892" s="195"/>
      <c r="AB892" s="235"/>
      <c r="AD892" s="236"/>
      <c r="AF892" s="236"/>
      <c r="AH892" s="236"/>
      <c r="AJ892" s="236"/>
      <c r="AM892" s="197"/>
      <c r="AO892" s="236"/>
      <c r="AQ892" s="236"/>
    </row>
    <row r="893" spans="26:43" x14ac:dyDescent="0.25">
      <c r="Z893" s="195"/>
      <c r="AB893" s="235"/>
      <c r="AD893" s="236"/>
      <c r="AF893" s="236"/>
      <c r="AH893" s="236"/>
      <c r="AJ893" s="236"/>
      <c r="AM893" s="197"/>
      <c r="AO893" s="236"/>
      <c r="AQ893" s="236"/>
    </row>
    <row r="894" spans="26:43" x14ac:dyDescent="0.25">
      <c r="Z894" s="195"/>
      <c r="AB894" s="235"/>
      <c r="AD894" s="236"/>
      <c r="AF894" s="236"/>
      <c r="AH894" s="236"/>
      <c r="AJ894" s="236"/>
      <c r="AM894" s="197"/>
      <c r="AO894" s="236"/>
      <c r="AQ894" s="236"/>
    </row>
    <row r="895" spans="26:43" x14ac:dyDescent="0.25">
      <c r="Z895" s="195"/>
      <c r="AB895" s="235"/>
      <c r="AD895" s="236"/>
      <c r="AF895" s="236"/>
      <c r="AH895" s="236"/>
      <c r="AJ895" s="236"/>
      <c r="AM895" s="197"/>
      <c r="AO895" s="236"/>
      <c r="AQ895" s="236"/>
    </row>
    <row r="896" spans="26:43" x14ac:dyDescent="0.25">
      <c r="Z896" s="195"/>
      <c r="AB896" s="235"/>
      <c r="AD896" s="236"/>
      <c r="AF896" s="236"/>
      <c r="AH896" s="236"/>
      <c r="AJ896" s="236"/>
      <c r="AM896" s="197"/>
      <c r="AO896" s="236"/>
      <c r="AQ896" s="236"/>
    </row>
    <row r="897" spans="26:43" x14ac:dyDescent="0.25">
      <c r="Z897" s="195"/>
      <c r="AB897" s="235"/>
      <c r="AD897" s="236"/>
      <c r="AF897" s="236"/>
      <c r="AH897" s="236"/>
      <c r="AJ897" s="236"/>
      <c r="AM897" s="197"/>
      <c r="AO897" s="236"/>
      <c r="AQ897" s="236"/>
    </row>
    <row r="898" spans="26:43" x14ac:dyDescent="0.25">
      <c r="Z898" s="195"/>
      <c r="AB898" s="235"/>
      <c r="AD898" s="236"/>
      <c r="AF898" s="236"/>
      <c r="AH898" s="236"/>
      <c r="AJ898" s="236"/>
      <c r="AM898" s="197"/>
      <c r="AO898" s="236"/>
      <c r="AQ898" s="236"/>
    </row>
    <row r="899" spans="26:43" x14ac:dyDescent="0.25">
      <c r="Z899" s="195"/>
      <c r="AB899" s="235"/>
      <c r="AD899" s="236"/>
      <c r="AF899" s="236"/>
      <c r="AH899" s="236"/>
      <c r="AJ899" s="236"/>
      <c r="AM899" s="197"/>
      <c r="AO899" s="236"/>
      <c r="AQ899" s="236"/>
    </row>
    <row r="900" spans="26:43" x14ac:dyDescent="0.25">
      <c r="Z900" s="195"/>
      <c r="AB900" s="235"/>
      <c r="AD900" s="236"/>
      <c r="AF900" s="236"/>
      <c r="AH900" s="236"/>
      <c r="AJ900" s="236"/>
      <c r="AM900" s="197"/>
      <c r="AO900" s="236"/>
      <c r="AQ900" s="236"/>
    </row>
    <row r="901" spans="26:43" x14ac:dyDescent="0.25">
      <c r="Z901" s="195"/>
      <c r="AB901" s="235"/>
      <c r="AD901" s="236"/>
      <c r="AF901" s="236"/>
      <c r="AH901" s="236"/>
      <c r="AJ901" s="236"/>
      <c r="AM901" s="197"/>
      <c r="AO901" s="236"/>
      <c r="AQ901" s="236"/>
    </row>
    <row r="902" spans="26:43" x14ac:dyDescent="0.25">
      <c r="Z902" s="195"/>
      <c r="AB902" s="235"/>
      <c r="AD902" s="236"/>
      <c r="AF902" s="236"/>
      <c r="AH902" s="236"/>
      <c r="AJ902" s="236"/>
      <c r="AM902" s="197"/>
      <c r="AO902" s="236"/>
      <c r="AQ902" s="236"/>
    </row>
    <row r="903" spans="26:43" x14ac:dyDescent="0.25">
      <c r="Z903" s="195"/>
      <c r="AB903" s="235"/>
      <c r="AD903" s="236"/>
      <c r="AF903" s="236"/>
      <c r="AH903" s="236"/>
      <c r="AJ903" s="236"/>
      <c r="AM903" s="197"/>
      <c r="AO903" s="236"/>
      <c r="AQ903" s="236"/>
    </row>
    <row r="904" spans="26:43" x14ac:dyDescent="0.25">
      <c r="Z904" s="195"/>
      <c r="AB904" s="235"/>
      <c r="AD904" s="236"/>
      <c r="AF904" s="236"/>
      <c r="AH904" s="236"/>
      <c r="AJ904" s="236"/>
      <c r="AM904" s="197"/>
      <c r="AO904" s="236"/>
      <c r="AQ904" s="236"/>
    </row>
    <row r="905" spans="26:43" x14ac:dyDescent="0.25">
      <c r="Z905" s="195"/>
      <c r="AB905" s="235"/>
      <c r="AD905" s="236"/>
      <c r="AF905" s="236"/>
      <c r="AH905" s="236"/>
      <c r="AJ905" s="236"/>
      <c r="AM905" s="197"/>
      <c r="AO905" s="236"/>
      <c r="AQ905" s="236"/>
    </row>
    <row r="906" spans="26:43" x14ac:dyDescent="0.25">
      <c r="Z906" s="195"/>
      <c r="AB906" s="235"/>
      <c r="AD906" s="236"/>
      <c r="AF906" s="236"/>
      <c r="AH906" s="236"/>
      <c r="AJ906" s="236"/>
      <c r="AM906" s="197"/>
      <c r="AO906" s="236"/>
      <c r="AQ906" s="236"/>
    </row>
    <row r="907" spans="26:43" x14ac:dyDescent="0.25">
      <c r="Z907" s="195"/>
      <c r="AB907" s="235"/>
      <c r="AD907" s="236"/>
      <c r="AF907" s="236"/>
      <c r="AH907" s="236"/>
      <c r="AJ907" s="236"/>
      <c r="AM907" s="197"/>
      <c r="AO907" s="236"/>
      <c r="AQ907" s="236"/>
    </row>
    <row r="908" spans="26:43" x14ac:dyDescent="0.25">
      <c r="Z908" s="195"/>
      <c r="AB908" s="235"/>
      <c r="AD908" s="236"/>
      <c r="AF908" s="236"/>
      <c r="AH908" s="236"/>
      <c r="AJ908" s="236"/>
      <c r="AM908" s="197"/>
      <c r="AO908" s="236"/>
      <c r="AQ908" s="236"/>
    </row>
    <row r="909" spans="26:43" x14ac:dyDescent="0.25">
      <c r="Z909" s="195"/>
      <c r="AB909" s="235"/>
      <c r="AD909" s="236"/>
      <c r="AF909" s="236"/>
      <c r="AH909" s="236"/>
      <c r="AJ909" s="236"/>
      <c r="AM909" s="197"/>
      <c r="AO909" s="236"/>
      <c r="AQ909" s="236"/>
    </row>
    <row r="910" spans="26:43" x14ac:dyDescent="0.25">
      <c r="Z910" s="195"/>
      <c r="AB910" s="235"/>
      <c r="AD910" s="236"/>
      <c r="AF910" s="236"/>
      <c r="AH910" s="236"/>
      <c r="AJ910" s="236"/>
      <c r="AM910" s="197"/>
      <c r="AO910" s="236"/>
      <c r="AQ910" s="236"/>
    </row>
    <row r="911" spans="26:43" x14ac:dyDescent="0.25">
      <c r="Z911" s="195"/>
      <c r="AB911" s="235"/>
      <c r="AD911" s="236"/>
      <c r="AF911" s="236"/>
      <c r="AH911" s="236"/>
      <c r="AJ911" s="236"/>
      <c r="AM911" s="197"/>
      <c r="AO911" s="236"/>
      <c r="AQ911" s="236"/>
    </row>
    <row r="912" spans="26:43" x14ac:dyDescent="0.25">
      <c r="Z912" s="195"/>
      <c r="AB912" s="235"/>
      <c r="AD912" s="236"/>
      <c r="AF912" s="236"/>
      <c r="AH912" s="236"/>
      <c r="AJ912" s="236"/>
      <c r="AM912" s="197"/>
      <c r="AO912" s="236"/>
      <c r="AQ912" s="236"/>
    </row>
    <row r="913" spans="26:43" x14ac:dyDescent="0.25">
      <c r="Z913" s="195"/>
      <c r="AB913" s="235"/>
      <c r="AD913" s="236"/>
      <c r="AF913" s="236"/>
      <c r="AH913" s="236"/>
      <c r="AJ913" s="236"/>
      <c r="AM913" s="197"/>
      <c r="AO913" s="236"/>
      <c r="AQ913" s="236"/>
    </row>
    <row r="914" spans="26:43" x14ac:dyDescent="0.25">
      <c r="Z914" s="195"/>
      <c r="AB914" s="235"/>
      <c r="AD914" s="236"/>
      <c r="AF914" s="236"/>
      <c r="AH914" s="236"/>
      <c r="AJ914" s="236"/>
      <c r="AM914" s="197"/>
      <c r="AO914" s="236"/>
      <c r="AQ914" s="236"/>
    </row>
    <row r="915" spans="26:43" x14ac:dyDescent="0.25">
      <c r="Z915" s="195"/>
      <c r="AB915" s="235"/>
      <c r="AD915" s="236"/>
      <c r="AF915" s="236"/>
      <c r="AH915" s="236"/>
      <c r="AJ915" s="236"/>
      <c r="AM915" s="197"/>
      <c r="AO915" s="236"/>
      <c r="AQ915" s="236"/>
    </row>
    <row r="916" spans="26:43" x14ac:dyDescent="0.25">
      <c r="Z916" s="195"/>
      <c r="AB916" s="235"/>
      <c r="AD916" s="236"/>
      <c r="AF916" s="236"/>
      <c r="AH916" s="236"/>
      <c r="AJ916" s="236"/>
      <c r="AM916" s="197"/>
      <c r="AO916" s="236"/>
      <c r="AQ916" s="236"/>
    </row>
    <row r="917" spans="26:43" x14ac:dyDescent="0.25">
      <c r="Z917" s="195"/>
      <c r="AB917" s="235"/>
      <c r="AD917" s="236"/>
      <c r="AF917" s="236"/>
      <c r="AH917" s="236"/>
      <c r="AJ917" s="236"/>
      <c r="AM917" s="197"/>
      <c r="AO917" s="236"/>
      <c r="AQ917" s="236"/>
    </row>
    <row r="918" spans="26:43" x14ac:dyDescent="0.25">
      <c r="Z918" s="195"/>
      <c r="AB918" s="235"/>
      <c r="AD918" s="236"/>
      <c r="AF918" s="236"/>
      <c r="AH918" s="236"/>
      <c r="AJ918" s="236"/>
      <c r="AM918" s="197"/>
      <c r="AO918" s="236"/>
      <c r="AQ918" s="236"/>
    </row>
    <row r="919" spans="26:43" x14ac:dyDescent="0.25">
      <c r="Z919" s="195"/>
      <c r="AB919" s="235"/>
      <c r="AD919" s="236"/>
      <c r="AF919" s="236"/>
      <c r="AH919" s="236"/>
      <c r="AJ919" s="236"/>
      <c r="AM919" s="197"/>
      <c r="AO919" s="236"/>
      <c r="AQ919" s="236"/>
    </row>
    <row r="920" spans="26:43" x14ac:dyDescent="0.25">
      <c r="Z920" s="195"/>
      <c r="AB920" s="235"/>
      <c r="AD920" s="236"/>
      <c r="AF920" s="236"/>
      <c r="AH920" s="236"/>
      <c r="AJ920" s="236"/>
      <c r="AM920" s="197"/>
      <c r="AO920" s="236"/>
      <c r="AQ920" s="236"/>
    </row>
    <row r="921" spans="26:43" x14ac:dyDescent="0.25">
      <c r="Z921" s="195"/>
      <c r="AB921" s="235"/>
      <c r="AD921" s="236"/>
      <c r="AF921" s="236"/>
      <c r="AH921" s="236"/>
      <c r="AJ921" s="236"/>
      <c r="AM921" s="197"/>
      <c r="AO921" s="236"/>
      <c r="AQ921" s="236"/>
    </row>
    <row r="922" spans="26:43" x14ac:dyDescent="0.25">
      <c r="Z922" s="195"/>
      <c r="AB922" s="235"/>
      <c r="AD922" s="236"/>
      <c r="AF922" s="236"/>
      <c r="AH922" s="236"/>
      <c r="AJ922" s="236"/>
      <c r="AM922" s="197"/>
      <c r="AO922" s="236"/>
      <c r="AQ922" s="236"/>
    </row>
    <row r="923" spans="26:43" x14ac:dyDescent="0.25">
      <c r="Z923" s="195"/>
      <c r="AB923" s="235"/>
      <c r="AD923" s="236"/>
      <c r="AF923" s="236"/>
      <c r="AH923" s="236"/>
      <c r="AJ923" s="236"/>
      <c r="AM923" s="197"/>
      <c r="AO923" s="236"/>
      <c r="AQ923" s="236"/>
    </row>
    <row r="924" spans="26:43" x14ac:dyDescent="0.25">
      <c r="Z924" s="195"/>
      <c r="AB924" s="235"/>
      <c r="AD924" s="236"/>
      <c r="AF924" s="236"/>
      <c r="AH924" s="236"/>
      <c r="AJ924" s="236"/>
      <c r="AM924" s="197"/>
      <c r="AO924" s="236"/>
      <c r="AQ924" s="236"/>
    </row>
    <row r="925" spans="26:43" x14ac:dyDescent="0.25">
      <c r="Z925" s="195"/>
      <c r="AB925" s="235"/>
      <c r="AD925" s="236"/>
      <c r="AF925" s="236"/>
      <c r="AH925" s="236"/>
      <c r="AJ925" s="236"/>
      <c r="AM925" s="197"/>
      <c r="AO925" s="236"/>
      <c r="AQ925" s="236"/>
    </row>
    <row r="926" spans="26:43" x14ac:dyDescent="0.25">
      <c r="Z926" s="195"/>
      <c r="AB926" s="235"/>
      <c r="AD926" s="236"/>
      <c r="AF926" s="236"/>
      <c r="AH926" s="236"/>
      <c r="AJ926" s="236"/>
      <c r="AM926" s="197"/>
      <c r="AO926" s="236"/>
      <c r="AQ926" s="236"/>
    </row>
    <row r="927" spans="26:43" x14ac:dyDescent="0.25">
      <c r="Z927" s="195"/>
      <c r="AB927" s="235"/>
      <c r="AD927" s="236"/>
      <c r="AF927" s="236"/>
      <c r="AH927" s="236"/>
      <c r="AJ927" s="236"/>
      <c r="AM927" s="197"/>
      <c r="AO927" s="236"/>
      <c r="AQ927" s="236"/>
    </row>
    <row r="928" spans="26:43" x14ac:dyDescent="0.25">
      <c r="Z928" s="195"/>
      <c r="AB928" s="235"/>
      <c r="AD928" s="236"/>
      <c r="AF928" s="236"/>
      <c r="AH928" s="236"/>
      <c r="AJ928" s="236"/>
      <c r="AM928" s="197"/>
      <c r="AO928" s="236"/>
      <c r="AQ928" s="236"/>
    </row>
    <row r="929" spans="26:43" x14ac:dyDescent="0.25">
      <c r="Z929" s="195"/>
      <c r="AB929" s="235"/>
      <c r="AD929" s="236"/>
      <c r="AF929" s="236"/>
      <c r="AH929" s="236"/>
      <c r="AJ929" s="236"/>
      <c r="AM929" s="197"/>
      <c r="AO929" s="236"/>
      <c r="AQ929" s="236"/>
    </row>
    <row r="930" spans="26:43" x14ac:dyDescent="0.25">
      <c r="Z930" s="195"/>
      <c r="AB930" s="235"/>
      <c r="AD930" s="236"/>
      <c r="AF930" s="236"/>
      <c r="AH930" s="236"/>
      <c r="AJ930" s="236"/>
      <c r="AM930" s="197"/>
      <c r="AO930" s="236"/>
      <c r="AQ930" s="236"/>
    </row>
    <row r="931" spans="26:43" x14ac:dyDescent="0.25">
      <c r="Z931" s="195"/>
      <c r="AB931" s="235"/>
      <c r="AD931" s="236"/>
      <c r="AF931" s="236"/>
      <c r="AH931" s="236"/>
      <c r="AJ931" s="236"/>
      <c r="AM931" s="197"/>
      <c r="AO931" s="236"/>
      <c r="AQ931" s="236"/>
    </row>
    <row r="932" spans="26:43" x14ac:dyDescent="0.25">
      <c r="Z932" s="195"/>
      <c r="AB932" s="235"/>
      <c r="AD932" s="236"/>
      <c r="AF932" s="236"/>
      <c r="AH932" s="236"/>
      <c r="AJ932" s="236"/>
      <c r="AM932" s="197"/>
      <c r="AO932" s="236"/>
      <c r="AQ932" s="236"/>
    </row>
    <row r="933" spans="26:43" x14ac:dyDescent="0.25">
      <c r="Z933" s="195"/>
      <c r="AB933" s="235"/>
      <c r="AD933" s="236"/>
      <c r="AF933" s="236"/>
      <c r="AH933" s="236"/>
      <c r="AJ933" s="236"/>
      <c r="AM933" s="197"/>
      <c r="AO933" s="236"/>
      <c r="AQ933" s="236"/>
    </row>
    <row r="934" spans="26:43" x14ac:dyDescent="0.25">
      <c r="Z934" s="195"/>
      <c r="AB934" s="235"/>
      <c r="AD934" s="236"/>
      <c r="AF934" s="236"/>
      <c r="AH934" s="236"/>
      <c r="AJ934" s="236"/>
      <c r="AM934" s="197"/>
      <c r="AO934" s="236"/>
      <c r="AQ934" s="236"/>
    </row>
    <row r="935" spans="26:43" x14ac:dyDescent="0.25">
      <c r="Z935" s="195"/>
      <c r="AB935" s="235"/>
      <c r="AD935" s="236"/>
      <c r="AF935" s="236"/>
      <c r="AH935" s="236"/>
      <c r="AJ935" s="236"/>
      <c r="AM935" s="197"/>
      <c r="AO935" s="236"/>
      <c r="AQ935" s="236"/>
    </row>
    <row r="936" spans="26:43" x14ac:dyDescent="0.25">
      <c r="Z936" s="195"/>
      <c r="AB936" s="235"/>
      <c r="AD936" s="236"/>
      <c r="AF936" s="236"/>
      <c r="AH936" s="236"/>
      <c r="AJ936" s="236"/>
      <c r="AM936" s="197"/>
      <c r="AO936" s="236"/>
      <c r="AQ936" s="236"/>
    </row>
    <row r="937" spans="26:43" x14ac:dyDescent="0.25">
      <c r="Z937" s="195"/>
      <c r="AB937" s="235"/>
      <c r="AD937" s="236"/>
      <c r="AF937" s="236"/>
      <c r="AH937" s="236"/>
      <c r="AJ937" s="236"/>
      <c r="AM937" s="197"/>
      <c r="AO937" s="236"/>
      <c r="AQ937" s="236"/>
    </row>
    <row r="938" spans="26:43" x14ac:dyDescent="0.25">
      <c r="Z938" s="195"/>
      <c r="AB938" s="235"/>
      <c r="AD938" s="236"/>
      <c r="AF938" s="236"/>
      <c r="AH938" s="236"/>
      <c r="AJ938" s="236"/>
      <c r="AM938" s="197"/>
      <c r="AO938" s="236"/>
      <c r="AQ938" s="236"/>
    </row>
    <row r="939" spans="26:43" x14ac:dyDescent="0.25">
      <c r="Z939" s="195"/>
      <c r="AB939" s="235"/>
      <c r="AD939" s="236"/>
      <c r="AF939" s="236"/>
      <c r="AH939" s="236"/>
      <c r="AJ939" s="236"/>
      <c r="AM939" s="197"/>
      <c r="AO939" s="236"/>
      <c r="AQ939" s="236"/>
    </row>
    <row r="940" spans="26:43" x14ac:dyDescent="0.25">
      <c r="Z940" s="195"/>
      <c r="AB940" s="235"/>
      <c r="AD940" s="236"/>
      <c r="AF940" s="236"/>
      <c r="AH940" s="236"/>
      <c r="AJ940" s="236"/>
      <c r="AM940" s="197"/>
      <c r="AO940" s="236"/>
      <c r="AQ940" s="236"/>
    </row>
    <row r="941" spans="26:43" x14ac:dyDescent="0.25">
      <c r="Z941" s="195"/>
      <c r="AB941" s="235"/>
      <c r="AD941" s="236"/>
      <c r="AF941" s="236"/>
      <c r="AH941" s="236"/>
      <c r="AJ941" s="236"/>
      <c r="AM941" s="197"/>
      <c r="AO941" s="236"/>
      <c r="AQ941" s="236"/>
    </row>
    <row r="942" spans="26:43" x14ac:dyDescent="0.25">
      <c r="Z942" s="195"/>
      <c r="AB942" s="235"/>
      <c r="AD942" s="236"/>
      <c r="AF942" s="236"/>
      <c r="AH942" s="236"/>
      <c r="AJ942" s="236"/>
      <c r="AM942" s="197"/>
      <c r="AO942" s="236"/>
      <c r="AQ942" s="236"/>
    </row>
    <row r="943" spans="26:43" x14ac:dyDescent="0.25">
      <c r="Z943" s="195"/>
      <c r="AB943" s="235"/>
      <c r="AD943" s="236"/>
      <c r="AF943" s="236"/>
      <c r="AH943" s="236"/>
      <c r="AJ943" s="236"/>
      <c r="AM943" s="197"/>
      <c r="AO943" s="236"/>
      <c r="AQ943" s="236"/>
    </row>
    <row r="944" spans="26:43" x14ac:dyDescent="0.25">
      <c r="Z944" s="195"/>
      <c r="AB944" s="235"/>
      <c r="AD944" s="236"/>
      <c r="AF944" s="236"/>
      <c r="AH944" s="236"/>
      <c r="AJ944" s="236"/>
      <c r="AM944" s="197"/>
      <c r="AO944" s="236"/>
      <c r="AQ944" s="236"/>
    </row>
    <row r="945" spans="26:43" x14ac:dyDescent="0.25">
      <c r="Z945" s="195"/>
      <c r="AB945" s="235"/>
      <c r="AD945" s="236"/>
      <c r="AF945" s="236"/>
      <c r="AH945" s="236"/>
      <c r="AJ945" s="236"/>
      <c r="AM945" s="197"/>
      <c r="AO945" s="236"/>
      <c r="AQ945" s="236"/>
    </row>
    <row r="946" spans="26:43" x14ac:dyDescent="0.25">
      <c r="Z946" s="195"/>
      <c r="AB946" s="235"/>
      <c r="AD946" s="236"/>
      <c r="AF946" s="236"/>
      <c r="AH946" s="236"/>
      <c r="AJ946" s="236"/>
      <c r="AM946" s="197"/>
      <c r="AO946" s="236"/>
      <c r="AQ946" s="236"/>
    </row>
    <row r="947" spans="26:43" x14ac:dyDescent="0.25">
      <c r="Z947" s="195"/>
      <c r="AB947" s="235"/>
      <c r="AD947" s="236"/>
      <c r="AF947" s="236"/>
      <c r="AH947" s="236"/>
      <c r="AJ947" s="236"/>
      <c r="AM947" s="197"/>
      <c r="AO947" s="236"/>
      <c r="AQ947" s="236"/>
    </row>
    <row r="948" spans="26:43" x14ac:dyDescent="0.25">
      <c r="Z948" s="195"/>
      <c r="AB948" s="235"/>
      <c r="AD948" s="236"/>
      <c r="AF948" s="236"/>
      <c r="AH948" s="236"/>
      <c r="AJ948" s="236"/>
      <c r="AM948" s="197"/>
      <c r="AO948" s="236"/>
      <c r="AQ948" s="236"/>
    </row>
    <row r="949" spans="26:43" x14ac:dyDescent="0.25">
      <c r="Z949" s="195"/>
      <c r="AB949" s="235"/>
      <c r="AD949" s="236"/>
      <c r="AF949" s="236"/>
      <c r="AH949" s="236"/>
      <c r="AJ949" s="236"/>
      <c r="AM949" s="197"/>
      <c r="AO949" s="236"/>
      <c r="AQ949" s="236"/>
    </row>
    <row r="950" spans="26:43" x14ac:dyDescent="0.25">
      <c r="Z950" s="195"/>
      <c r="AB950" s="235"/>
      <c r="AD950" s="236"/>
      <c r="AF950" s="236"/>
      <c r="AH950" s="236"/>
      <c r="AJ950" s="236"/>
      <c r="AM950" s="197"/>
      <c r="AO950" s="236"/>
      <c r="AQ950" s="236"/>
    </row>
    <row r="951" spans="26:43" x14ac:dyDescent="0.25">
      <c r="Z951" s="195"/>
      <c r="AB951" s="235"/>
      <c r="AD951" s="236"/>
      <c r="AF951" s="236"/>
      <c r="AH951" s="236"/>
      <c r="AJ951" s="236"/>
      <c r="AM951" s="197"/>
      <c r="AO951" s="236"/>
      <c r="AQ951" s="236"/>
    </row>
    <row r="952" spans="26:43" x14ac:dyDescent="0.25">
      <c r="Z952" s="195"/>
      <c r="AB952" s="235"/>
      <c r="AD952" s="236"/>
      <c r="AF952" s="236"/>
      <c r="AH952" s="236"/>
      <c r="AJ952" s="236"/>
      <c r="AM952" s="197"/>
      <c r="AO952" s="236"/>
      <c r="AQ952" s="236"/>
    </row>
    <row r="953" spans="26:43" x14ac:dyDescent="0.25">
      <c r="Z953" s="195"/>
      <c r="AB953" s="235"/>
      <c r="AD953" s="236"/>
      <c r="AF953" s="236"/>
      <c r="AH953" s="236"/>
      <c r="AJ953" s="236"/>
      <c r="AM953" s="197"/>
      <c r="AO953" s="236"/>
      <c r="AQ953" s="236"/>
    </row>
    <row r="954" spans="26:43" x14ac:dyDescent="0.25">
      <c r="Z954" s="195"/>
      <c r="AB954" s="235"/>
      <c r="AD954" s="236"/>
      <c r="AF954" s="236"/>
      <c r="AH954" s="236"/>
      <c r="AJ954" s="236"/>
      <c r="AM954" s="197"/>
      <c r="AO954" s="236"/>
      <c r="AQ954" s="236"/>
    </row>
    <row r="955" spans="26:43" x14ac:dyDescent="0.25">
      <c r="Z955" s="195"/>
      <c r="AB955" s="235"/>
      <c r="AD955" s="236"/>
      <c r="AF955" s="236"/>
      <c r="AH955" s="236"/>
      <c r="AJ955" s="236"/>
      <c r="AM955" s="197"/>
      <c r="AO955" s="236"/>
      <c r="AQ955" s="236"/>
    </row>
    <row r="956" spans="26:43" x14ac:dyDescent="0.25">
      <c r="Z956" s="195"/>
      <c r="AB956" s="235"/>
      <c r="AD956" s="236"/>
      <c r="AF956" s="236"/>
      <c r="AH956" s="236"/>
      <c r="AJ956" s="236"/>
      <c r="AM956" s="197"/>
      <c r="AO956" s="236"/>
      <c r="AQ956" s="236"/>
    </row>
    <row r="957" spans="26:43" x14ac:dyDescent="0.25">
      <c r="Z957" s="195"/>
      <c r="AB957" s="235"/>
      <c r="AD957" s="236"/>
      <c r="AF957" s="236"/>
      <c r="AH957" s="236"/>
      <c r="AJ957" s="236"/>
      <c r="AM957" s="197"/>
      <c r="AO957" s="236"/>
      <c r="AQ957" s="236"/>
    </row>
    <row r="958" spans="26:43" x14ac:dyDescent="0.25">
      <c r="Z958" s="195"/>
      <c r="AB958" s="235"/>
      <c r="AD958" s="236"/>
      <c r="AF958" s="236"/>
      <c r="AH958" s="236"/>
      <c r="AJ958" s="236"/>
      <c r="AM958" s="197"/>
      <c r="AO958" s="236"/>
      <c r="AQ958" s="236"/>
    </row>
    <row r="959" spans="26:43" x14ac:dyDescent="0.25">
      <c r="Z959" s="195"/>
      <c r="AB959" s="235"/>
      <c r="AD959" s="236"/>
      <c r="AF959" s="236"/>
      <c r="AH959" s="236"/>
      <c r="AJ959" s="236"/>
      <c r="AM959" s="197"/>
      <c r="AO959" s="236"/>
      <c r="AQ959" s="236"/>
    </row>
    <row r="960" spans="26:43" x14ac:dyDescent="0.25">
      <c r="Z960" s="195"/>
      <c r="AB960" s="235"/>
      <c r="AD960" s="236"/>
      <c r="AF960" s="236"/>
      <c r="AH960" s="236"/>
      <c r="AJ960" s="236"/>
      <c r="AM960" s="197"/>
      <c r="AO960" s="236"/>
      <c r="AQ960" s="236"/>
    </row>
    <row r="961" spans="26:43" x14ac:dyDescent="0.25">
      <c r="Z961" s="195"/>
      <c r="AB961" s="235"/>
      <c r="AD961" s="236"/>
      <c r="AF961" s="236"/>
      <c r="AH961" s="236"/>
      <c r="AJ961" s="236"/>
      <c r="AM961" s="197"/>
      <c r="AO961" s="236"/>
      <c r="AQ961" s="236"/>
    </row>
    <row r="962" spans="26:43" x14ac:dyDescent="0.25">
      <c r="Z962" s="195"/>
      <c r="AB962" s="235"/>
      <c r="AD962" s="236"/>
      <c r="AF962" s="236"/>
      <c r="AH962" s="236"/>
      <c r="AJ962" s="236"/>
      <c r="AM962" s="197"/>
      <c r="AO962" s="236"/>
      <c r="AQ962" s="236"/>
    </row>
    <row r="963" spans="26:43" x14ac:dyDescent="0.25">
      <c r="Z963" s="195"/>
      <c r="AB963" s="235"/>
      <c r="AD963" s="236"/>
      <c r="AF963" s="236"/>
      <c r="AH963" s="236"/>
      <c r="AJ963" s="236"/>
      <c r="AM963" s="197"/>
      <c r="AO963" s="236"/>
      <c r="AQ963" s="236"/>
    </row>
    <row r="964" spans="26:43" x14ac:dyDescent="0.25">
      <c r="Z964" s="195"/>
      <c r="AB964" s="235"/>
      <c r="AD964" s="236"/>
      <c r="AF964" s="236"/>
      <c r="AH964" s="236"/>
      <c r="AJ964" s="236"/>
      <c r="AM964" s="197"/>
      <c r="AO964" s="236"/>
      <c r="AQ964" s="236"/>
    </row>
    <row r="965" spans="26:43" x14ac:dyDescent="0.25">
      <c r="Z965" s="195"/>
      <c r="AB965" s="235"/>
      <c r="AD965" s="236"/>
      <c r="AF965" s="236"/>
      <c r="AH965" s="236"/>
      <c r="AJ965" s="236"/>
      <c r="AM965" s="197"/>
      <c r="AO965" s="236"/>
      <c r="AQ965" s="236"/>
    </row>
    <row r="966" spans="26:43" x14ac:dyDescent="0.25">
      <c r="Z966" s="195"/>
      <c r="AB966" s="235"/>
      <c r="AD966" s="236"/>
      <c r="AF966" s="236"/>
      <c r="AH966" s="236"/>
      <c r="AJ966" s="236"/>
      <c r="AM966" s="197"/>
      <c r="AO966" s="236"/>
      <c r="AQ966" s="236"/>
    </row>
    <row r="967" spans="26:43" x14ac:dyDescent="0.25">
      <c r="Z967" s="195"/>
      <c r="AB967" s="235"/>
      <c r="AD967" s="236"/>
      <c r="AF967" s="236"/>
      <c r="AH967" s="236"/>
      <c r="AJ967" s="236"/>
      <c r="AM967" s="197"/>
      <c r="AO967" s="236"/>
      <c r="AQ967" s="236"/>
    </row>
    <row r="968" spans="26:43" x14ac:dyDescent="0.25">
      <c r="Z968" s="195"/>
      <c r="AB968" s="235"/>
      <c r="AD968" s="236"/>
      <c r="AF968" s="236"/>
      <c r="AH968" s="236"/>
      <c r="AJ968" s="236"/>
      <c r="AM968" s="197"/>
      <c r="AO968" s="236"/>
      <c r="AQ968" s="236"/>
    </row>
    <row r="969" spans="26:43" x14ac:dyDescent="0.25">
      <c r="Z969" s="195"/>
      <c r="AB969" s="235"/>
      <c r="AD969" s="236"/>
      <c r="AF969" s="236"/>
      <c r="AH969" s="236"/>
      <c r="AJ969" s="236"/>
      <c r="AM969" s="197"/>
      <c r="AO969" s="236"/>
      <c r="AQ969" s="236"/>
    </row>
    <row r="970" spans="26:43" x14ac:dyDescent="0.25">
      <c r="Z970" s="195"/>
      <c r="AB970" s="235"/>
      <c r="AD970" s="236"/>
      <c r="AF970" s="236"/>
      <c r="AH970" s="236"/>
      <c r="AJ970" s="236"/>
      <c r="AM970" s="197"/>
      <c r="AO970" s="236"/>
      <c r="AQ970" s="236"/>
    </row>
    <row r="971" spans="26:43" x14ac:dyDescent="0.25">
      <c r="Z971" s="195"/>
      <c r="AB971" s="235"/>
      <c r="AD971" s="236"/>
      <c r="AF971" s="236"/>
      <c r="AH971" s="236"/>
      <c r="AJ971" s="236"/>
      <c r="AM971" s="197"/>
      <c r="AO971" s="236"/>
      <c r="AQ971" s="236"/>
    </row>
    <row r="972" spans="26:43" x14ac:dyDescent="0.25">
      <c r="Z972" s="195"/>
      <c r="AB972" s="235"/>
      <c r="AD972" s="236"/>
      <c r="AF972" s="236"/>
      <c r="AH972" s="236"/>
      <c r="AJ972" s="236"/>
      <c r="AM972" s="197"/>
      <c r="AO972" s="236"/>
      <c r="AQ972" s="236"/>
    </row>
    <row r="973" spans="26:43" x14ac:dyDescent="0.25">
      <c r="Z973" s="195"/>
      <c r="AB973" s="235"/>
      <c r="AD973" s="236"/>
      <c r="AF973" s="236"/>
      <c r="AH973" s="236"/>
      <c r="AJ973" s="236"/>
      <c r="AM973" s="197"/>
      <c r="AO973" s="236"/>
      <c r="AQ973" s="236"/>
    </row>
    <row r="974" spans="26:43" x14ac:dyDescent="0.25">
      <c r="Z974" s="195"/>
      <c r="AB974" s="235"/>
      <c r="AD974" s="236"/>
      <c r="AF974" s="236"/>
      <c r="AH974" s="236"/>
      <c r="AJ974" s="236"/>
      <c r="AM974" s="197"/>
      <c r="AO974" s="236"/>
      <c r="AQ974" s="236"/>
    </row>
    <row r="975" spans="26:43" x14ac:dyDescent="0.25">
      <c r="Z975" s="195"/>
      <c r="AB975" s="235"/>
      <c r="AD975" s="236"/>
      <c r="AF975" s="236"/>
      <c r="AH975" s="236"/>
      <c r="AJ975" s="236"/>
      <c r="AM975" s="197"/>
      <c r="AO975" s="236"/>
      <c r="AQ975" s="236"/>
    </row>
    <row r="976" spans="26:43" x14ac:dyDescent="0.25">
      <c r="Z976" s="195"/>
      <c r="AB976" s="235"/>
      <c r="AD976" s="236"/>
      <c r="AF976" s="236"/>
      <c r="AH976" s="236"/>
      <c r="AJ976" s="236"/>
      <c r="AM976" s="197"/>
      <c r="AO976" s="236"/>
      <c r="AQ976" s="236"/>
    </row>
    <row r="977" spans="26:43" x14ac:dyDescent="0.25">
      <c r="Z977" s="195"/>
      <c r="AB977" s="235"/>
      <c r="AD977" s="236"/>
      <c r="AF977" s="236"/>
      <c r="AH977" s="236"/>
      <c r="AJ977" s="236"/>
      <c r="AM977" s="197"/>
      <c r="AO977" s="236"/>
      <c r="AQ977" s="236"/>
    </row>
    <row r="978" spans="26:43" x14ac:dyDescent="0.25">
      <c r="Z978" s="195"/>
      <c r="AB978" s="235"/>
      <c r="AD978" s="236"/>
      <c r="AF978" s="236"/>
      <c r="AH978" s="236"/>
      <c r="AJ978" s="236"/>
      <c r="AM978" s="197"/>
      <c r="AO978" s="236"/>
      <c r="AQ978" s="236"/>
    </row>
    <row r="979" spans="26:43" x14ac:dyDescent="0.25">
      <c r="Z979" s="195"/>
      <c r="AB979" s="235"/>
      <c r="AD979" s="236"/>
      <c r="AF979" s="236"/>
      <c r="AH979" s="236"/>
      <c r="AJ979" s="236"/>
      <c r="AM979" s="197"/>
      <c r="AO979" s="236"/>
      <c r="AQ979" s="236"/>
    </row>
    <row r="980" spans="26:43" x14ac:dyDescent="0.25">
      <c r="Z980" s="195"/>
      <c r="AB980" s="235"/>
      <c r="AD980" s="236"/>
      <c r="AF980" s="236"/>
      <c r="AH980" s="236"/>
      <c r="AJ980" s="236"/>
      <c r="AM980" s="197"/>
      <c r="AO980" s="236"/>
      <c r="AQ980" s="236"/>
    </row>
    <row r="981" spans="26:43" x14ac:dyDescent="0.25">
      <c r="Z981" s="195"/>
      <c r="AB981" s="235"/>
      <c r="AD981" s="236"/>
      <c r="AF981" s="236"/>
      <c r="AH981" s="236"/>
      <c r="AJ981" s="236"/>
      <c r="AM981" s="197"/>
      <c r="AO981" s="236"/>
      <c r="AQ981" s="236"/>
    </row>
    <row r="982" spans="26:43" x14ac:dyDescent="0.25">
      <c r="Z982" s="195"/>
      <c r="AB982" s="235"/>
      <c r="AD982" s="236"/>
      <c r="AF982" s="236"/>
      <c r="AH982" s="236"/>
      <c r="AJ982" s="236"/>
      <c r="AM982" s="197"/>
      <c r="AO982" s="236"/>
      <c r="AQ982" s="236"/>
    </row>
    <row r="983" spans="26:43" x14ac:dyDescent="0.25">
      <c r="Z983" s="195"/>
      <c r="AB983" s="235"/>
      <c r="AD983" s="236"/>
      <c r="AF983" s="236"/>
      <c r="AH983" s="236"/>
      <c r="AJ983" s="236"/>
      <c r="AM983" s="197"/>
      <c r="AO983" s="236"/>
      <c r="AQ983" s="236"/>
    </row>
    <row r="984" spans="26:43" x14ac:dyDescent="0.25">
      <c r="Z984" s="195"/>
      <c r="AB984" s="235"/>
      <c r="AD984" s="236"/>
      <c r="AF984" s="236"/>
      <c r="AH984" s="236"/>
      <c r="AJ984" s="236"/>
      <c r="AM984" s="197"/>
      <c r="AO984" s="236"/>
      <c r="AQ984" s="236"/>
    </row>
    <row r="985" spans="26:43" x14ac:dyDescent="0.25">
      <c r="Z985" s="195"/>
      <c r="AB985" s="235"/>
      <c r="AD985" s="236"/>
      <c r="AF985" s="236"/>
      <c r="AH985" s="236"/>
      <c r="AJ985" s="236"/>
      <c r="AM985" s="197"/>
      <c r="AO985" s="236"/>
      <c r="AQ985" s="236"/>
    </row>
    <row r="986" spans="26:43" x14ac:dyDescent="0.25">
      <c r="Z986" s="195"/>
      <c r="AB986" s="235"/>
      <c r="AD986" s="236"/>
      <c r="AF986" s="236"/>
      <c r="AH986" s="236"/>
      <c r="AJ986" s="236"/>
      <c r="AM986" s="197"/>
      <c r="AO986" s="236"/>
      <c r="AQ986" s="236"/>
    </row>
    <row r="987" spans="26:43" x14ac:dyDescent="0.25">
      <c r="Z987" s="195"/>
      <c r="AB987" s="235"/>
      <c r="AD987" s="236"/>
      <c r="AF987" s="236"/>
      <c r="AH987" s="236"/>
      <c r="AJ987" s="236"/>
      <c r="AM987" s="197"/>
      <c r="AO987" s="236"/>
      <c r="AQ987" s="236"/>
    </row>
    <row r="988" spans="26:43" x14ac:dyDescent="0.25">
      <c r="Z988" s="195"/>
      <c r="AB988" s="235"/>
      <c r="AD988" s="236"/>
      <c r="AF988" s="236"/>
      <c r="AH988" s="236"/>
      <c r="AJ988" s="236"/>
      <c r="AM988" s="197"/>
      <c r="AO988" s="236"/>
      <c r="AQ988" s="236"/>
    </row>
    <row r="989" spans="26:43" x14ac:dyDescent="0.25">
      <c r="Z989" s="195"/>
      <c r="AB989" s="235"/>
      <c r="AD989" s="236"/>
      <c r="AF989" s="236"/>
      <c r="AH989" s="236"/>
      <c r="AJ989" s="236"/>
      <c r="AM989" s="197"/>
      <c r="AO989" s="236"/>
      <c r="AQ989" s="236"/>
    </row>
    <row r="990" spans="26:43" x14ac:dyDescent="0.25">
      <c r="Z990" s="195"/>
      <c r="AB990" s="235"/>
      <c r="AD990" s="236"/>
      <c r="AF990" s="236"/>
      <c r="AH990" s="236"/>
      <c r="AJ990" s="236"/>
      <c r="AM990" s="197"/>
      <c r="AO990" s="236"/>
      <c r="AQ990" s="236"/>
    </row>
    <row r="991" spans="26:43" x14ac:dyDescent="0.25">
      <c r="Z991" s="195"/>
      <c r="AB991" s="235"/>
      <c r="AD991" s="236"/>
      <c r="AF991" s="236"/>
      <c r="AH991" s="236"/>
      <c r="AJ991" s="236"/>
      <c r="AM991" s="197"/>
      <c r="AO991" s="236"/>
      <c r="AQ991" s="236"/>
    </row>
    <row r="992" spans="26:43" x14ac:dyDescent="0.25">
      <c r="Z992" s="195"/>
      <c r="AB992" s="235"/>
      <c r="AD992" s="236"/>
      <c r="AF992" s="236"/>
      <c r="AH992" s="236"/>
      <c r="AJ992" s="236"/>
      <c r="AM992" s="197"/>
      <c r="AO992" s="236"/>
      <c r="AQ992" s="236"/>
    </row>
    <row r="993" spans="26:43" x14ac:dyDescent="0.25">
      <c r="Z993" s="195"/>
      <c r="AB993" s="235"/>
      <c r="AD993" s="236"/>
      <c r="AF993" s="236"/>
      <c r="AH993" s="236"/>
      <c r="AJ993" s="236"/>
      <c r="AM993" s="197"/>
      <c r="AO993" s="236"/>
      <c r="AQ993" s="236"/>
    </row>
    <row r="994" spans="26:43" x14ac:dyDescent="0.25">
      <c r="Z994" s="195"/>
      <c r="AB994" s="235"/>
      <c r="AD994" s="236"/>
      <c r="AF994" s="236"/>
      <c r="AH994" s="236"/>
      <c r="AJ994" s="236"/>
      <c r="AM994" s="197"/>
      <c r="AO994" s="236"/>
      <c r="AQ994" s="236"/>
    </row>
    <row r="995" spans="26:43" x14ac:dyDescent="0.25">
      <c r="Z995" s="195"/>
      <c r="AB995" s="235"/>
      <c r="AD995" s="236"/>
      <c r="AF995" s="236"/>
      <c r="AH995" s="236"/>
      <c r="AJ995" s="236"/>
      <c r="AM995" s="197"/>
      <c r="AO995" s="236"/>
      <c r="AQ995" s="236"/>
    </row>
    <row r="996" spans="26:43" x14ac:dyDescent="0.25">
      <c r="Z996" s="195"/>
      <c r="AB996" s="235"/>
      <c r="AD996" s="236"/>
      <c r="AF996" s="236"/>
      <c r="AH996" s="236"/>
      <c r="AJ996" s="236"/>
      <c r="AM996" s="197"/>
      <c r="AO996" s="236"/>
      <c r="AQ996" s="236"/>
    </row>
    <row r="997" spans="26:43" x14ac:dyDescent="0.25">
      <c r="Z997" s="195"/>
      <c r="AB997" s="235"/>
      <c r="AD997" s="236"/>
      <c r="AF997" s="236"/>
      <c r="AH997" s="236"/>
      <c r="AJ997" s="236"/>
      <c r="AM997" s="197"/>
      <c r="AO997" s="236"/>
      <c r="AQ997" s="236"/>
    </row>
    <row r="998" spans="26:43" x14ac:dyDescent="0.25">
      <c r="Z998" s="195"/>
      <c r="AB998" s="235"/>
      <c r="AD998" s="236"/>
      <c r="AF998" s="236"/>
      <c r="AH998" s="236"/>
      <c r="AJ998" s="236"/>
      <c r="AM998" s="197"/>
      <c r="AO998" s="236"/>
      <c r="AQ998" s="236"/>
    </row>
    <row r="999" spans="26:43" x14ac:dyDescent="0.25">
      <c r="Z999" s="195"/>
      <c r="AB999" s="235"/>
      <c r="AD999" s="236"/>
      <c r="AF999" s="236"/>
      <c r="AH999" s="236"/>
      <c r="AJ999" s="236"/>
      <c r="AM999" s="197"/>
      <c r="AO999" s="236"/>
      <c r="AQ999" s="236"/>
    </row>
    <row r="1000" spans="26:43" x14ac:dyDescent="0.25">
      <c r="Z1000" s="195"/>
      <c r="AB1000" s="235"/>
      <c r="AD1000" s="236"/>
      <c r="AF1000" s="236"/>
      <c r="AH1000" s="236"/>
      <c r="AJ1000" s="236"/>
      <c r="AM1000" s="197"/>
      <c r="AO1000" s="236"/>
      <c r="AQ1000" s="236"/>
    </row>
    <row r="1001" spans="26:43" x14ac:dyDescent="0.25">
      <c r="Z1001" s="195"/>
      <c r="AB1001" s="235"/>
      <c r="AD1001" s="236"/>
      <c r="AF1001" s="236"/>
      <c r="AH1001" s="236"/>
      <c r="AJ1001" s="236"/>
      <c r="AM1001" s="197"/>
      <c r="AO1001" s="236"/>
      <c r="AQ1001" s="236"/>
    </row>
    <row r="1002" spans="26:43" x14ac:dyDescent="0.25">
      <c r="Z1002" s="195"/>
      <c r="AB1002" s="235"/>
      <c r="AD1002" s="236"/>
      <c r="AF1002" s="236"/>
      <c r="AH1002" s="236"/>
      <c r="AJ1002" s="236"/>
      <c r="AM1002" s="197"/>
      <c r="AO1002" s="236"/>
      <c r="AQ1002" s="236"/>
    </row>
    <row r="1003" spans="26:43" x14ac:dyDescent="0.25">
      <c r="Z1003" s="195"/>
      <c r="AB1003" s="235"/>
      <c r="AD1003" s="236"/>
      <c r="AF1003" s="236"/>
      <c r="AH1003" s="236"/>
      <c r="AJ1003" s="236"/>
      <c r="AM1003" s="197"/>
      <c r="AO1003" s="236"/>
      <c r="AQ1003" s="236"/>
    </row>
    <row r="1004" spans="26:43" x14ac:dyDescent="0.25">
      <c r="Z1004" s="195"/>
      <c r="AB1004" s="235"/>
      <c r="AD1004" s="236"/>
      <c r="AF1004" s="236"/>
      <c r="AH1004" s="236"/>
      <c r="AJ1004" s="236"/>
      <c r="AM1004" s="197"/>
      <c r="AO1004" s="236"/>
      <c r="AQ1004" s="236"/>
    </row>
    <row r="1005" spans="26:43" x14ac:dyDescent="0.25">
      <c r="Z1005" s="195"/>
      <c r="AB1005" s="235"/>
      <c r="AD1005" s="236"/>
      <c r="AF1005" s="236"/>
      <c r="AH1005" s="236"/>
      <c r="AJ1005" s="236"/>
      <c r="AM1005" s="197"/>
      <c r="AO1005" s="236"/>
      <c r="AQ1005" s="236"/>
    </row>
    <row r="1006" spans="26:43" x14ac:dyDescent="0.25">
      <c r="Z1006" s="195"/>
      <c r="AB1006" s="235"/>
      <c r="AD1006" s="236"/>
      <c r="AF1006" s="236"/>
      <c r="AH1006" s="236"/>
      <c r="AJ1006" s="236"/>
      <c r="AM1006" s="197"/>
      <c r="AO1006" s="236"/>
      <c r="AQ1006" s="236"/>
    </row>
    <row r="1007" spans="26:43" x14ac:dyDescent="0.25">
      <c r="Z1007" s="195"/>
      <c r="AB1007" s="235"/>
      <c r="AD1007" s="236"/>
      <c r="AF1007" s="236"/>
      <c r="AH1007" s="236"/>
      <c r="AJ1007" s="236"/>
      <c r="AM1007" s="197"/>
      <c r="AO1007" s="236"/>
      <c r="AQ1007" s="236"/>
    </row>
    <row r="1008" spans="26:43" x14ac:dyDescent="0.25">
      <c r="Z1008" s="195"/>
      <c r="AB1008" s="235"/>
      <c r="AD1008" s="236"/>
      <c r="AF1008" s="236"/>
      <c r="AH1008" s="236"/>
      <c r="AJ1008" s="236"/>
      <c r="AM1008" s="197"/>
      <c r="AO1008" s="236"/>
      <c r="AQ1008" s="236"/>
    </row>
    <row r="1009" spans="26:43" x14ac:dyDescent="0.25">
      <c r="Z1009" s="195"/>
      <c r="AB1009" s="235"/>
      <c r="AD1009" s="236"/>
      <c r="AF1009" s="236"/>
      <c r="AH1009" s="236"/>
      <c r="AJ1009" s="236"/>
      <c r="AM1009" s="197"/>
      <c r="AO1009" s="236"/>
      <c r="AQ1009" s="236"/>
    </row>
    <row r="1010" spans="26:43" x14ac:dyDescent="0.25">
      <c r="Z1010" s="195"/>
      <c r="AB1010" s="235"/>
      <c r="AD1010" s="236"/>
      <c r="AF1010" s="236"/>
      <c r="AH1010" s="236"/>
      <c r="AJ1010" s="236"/>
      <c r="AM1010" s="197"/>
      <c r="AO1010" s="236"/>
      <c r="AQ1010" s="236"/>
    </row>
    <row r="1011" spans="26:43" x14ac:dyDescent="0.25">
      <c r="Z1011" s="195"/>
      <c r="AB1011" s="235"/>
      <c r="AD1011" s="236"/>
      <c r="AF1011" s="236"/>
      <c r="AH1011" s="236"/>
      <c r="AJ1011" s="236"/>
      <c r="AM1011" s="197"/>
      <c r="AO1011" s="236"/>
      <c r="AQ1011" s="236"/>
    </row>
    <row r="1012" spans="26:43" x14ac:dyDescent="0.25">
      <c r="Z1012" s="195"/>
      <c r="AB1012" s="235"/>
      <c r="AD1012" s="236"/>
      <c r="AF1012" s="236"/>
      <c r="AH1012" s="236"/>
      <c r="AJ1012" s="236"/>
      <c r="AM1012" s="197"/>
      <c r="AO1012" s="236"/>
      <c r="AQ1012" s="236"/>
    </row>
    <row r="1013" spans="26:43" x14ac:dyDescent="0.25">
      <c r="Z1013" s="195"/>
      <c r="AB1013" s="235"/>
      <c r="AD1013" s="236"/>
      <c r="AF1013" s="236"/>
      <c r="AH1013" s="236"/>
      <c r="AJ1013" s="236"/>
      <c r="AM1013" s="197"/>
      <c r="AO1013" s="236"/>
      <c r="AQ1013" s="236"/>
    </row>
    <row r="1014" spans="26:43" x14ac:dyDescent="0.25">
      <c r="Z1014" s="195"/>
      <c r="AB1014" s="235"/>
      <c r="AD1014" s="236"/>
      <c r="AF1014" s="236"/>
      <c r="AH1014" s="236"/>
      <c r="AJ1014" s="236"/>
      <c r="AM1014" s="197"/>
      <c r="AO1014" s="236"/>
      <c r="AQ1014" s="236"/>
    </row>
    <row r="1015" spans="26:43" x14ac:dyDescent="0.25">
      <c r="Z1015" s="195"/>
      <c r="AB1015" s="235"/>
      <c r="AD1015" s="236"/>
      <c r="AF1015" s="236"/>
      <c r="AH1015" s="236"/>
      <c r="AJ1015" s="236"/>
      <c r="AM1015" s="197"/>
      <c r="AO1015" s="236"/>
      <c r="AQ1015" s="236"/>
    </row>
    <row r="1016" spans="26:43" x14ac:dyDescent="0.25">
      <c r="Z1016" s="195"/>
      <c r="AB1016" s="235"/>
      <c r="AD1016" s="236"/>
      <c r="AF1016" s="236"/>
      <c r="AH1016" s="236"/>
      <c r="AJ1016" s="236"/>
      <c r="AM1016" s="197"/>
      <c r="AO1016" s="236"/>
      <c r="AQ1016" s="236"/>
    </row>
    <row r="1017" spans="26:43" x14ac:dyDescent="0.25">
      <c r="Z1017" s="195"/>
      <c r="AB1017" s="235"/>
      <c r="AD1017" s="236"/>
      <c r="AF1017" s="236"/>
      <c r="AH1017" s="236"/>
      <c r="AJ1017" s="236"/>
      <c r="AM1017" s="197"/>
      <c r="AO1017" s="236"/>
      <c r="AQ1017" s="236"/>
    </row>
    <row r="1018" spans="26:43" x14ac:dyDescent="0.25">
      <c r="Z1018" s="195"/>
      <c r="AB1018" s="235"/>
      <c r="AD1018" s="236"/>
      <c r="AF1018" s="236"/>
      <c r="AH1018" s="236"/>
      <c r="AJ1018" s="236"/>
      <c r="AM1018" s="197"/>
      <c r="AO1018" s="236"/>
      <c r="AQ1018" s="236"/>
    </row>
    <row r="1019" spans="26:43" x14ac:dyDescent="0.25">
      <c r="Z1019" s="195"/>
      <c r="AB1019" s="235"/>
      <c r="AD1019" s="236"/>
      <c r="AF1019" s="236"/>
      <c r="AH1019" s="236"/>
      <c r="AJ1019" s="236"/>
      <c r="AM1019" s="197"/>
      <c r="AO1019" s="236"/>
      <c r="AQ1019" s="236"/>
    </row>
    <row r="1020" spans="26:43" x14ac:dyDescent="0.25">
      <c r="Z1020" s="195"/>
      <c r="AB1020" s="235"/>
      <c r="AD1020" s="236"/>
      <c r="AF1020" s="236"/>
      <c r="AH1020" s="236"/>
      <c r="AJ1020" s="236"/>
      <c r="AM1020" s="197"/>
      <c r="AO1020" s="236"/>
      <c r="AQ1020" s="236"/>
    </row>
    <row r="1021" spans="26:43" x14ac:dyDescent="0.25">
      <c r="Z1021" s="195"/>
      <c r="AB1021" s="235"/>
      <c r="AD1021" s="236"/>
      <c r="AF1021" s="236"/>
      <c r="AH1021" s="236"/>
      <c r="AJ1021" s="236"/>
      <c r="AM1021" s="197"/>
      <c r="AO1021" s="236"/>
      <c r="AQ1021" s="236"/>
    </row>
    <row r="1022" spans="26:43" x14ac:dyDescent="0.25">
      <c r="Z1022" s="195"/>
      <c r="AB1022" s="235"/>
      <c r="AD1022" s="236"/>
      <c r="AF1022" s="236"/>
      <c r="AH1022" s="236"/>
      <c r="AJ1022" s="236"/>
      <c r="AM1022" s="197"/>
      <c r="AO1022" s="236"/>
      <c r="AQ1022" s="236"/>
    </row>
    <row r="1023" spans="26:43" x14ac:dyDescent="0.25">
      <c r="Z1023" s="195"/>
      <c r="AB1023" s="235"/>
      <c r="AD1023" s="236"/>
      <c r="AF1023" s="236"/>
      <c r="AH1023" s="236"/>
      <c r="AJ1023" s="236"/>
      <c r="AM1023" s="197"/>
      <c r="AO1023" s="236"/>
      <c r="AQ1023" s="236"/>
    </row>
    <row r="1024" spans="26:43" x14ac:dyDescent="0.25">
      <c r="Z1024" s="195"/>
      <c r="AB1024" s="235"/>
      <c r="AD1024" s="236"/>
      <c r="AF1024" s="236"/>
      <c r="AH1024" s="236"/>
      <c r="AJ1024" s="236"/>
      <c r="AM1024" s="197"/>
      <c r="AO1024" s="236"/>
      <c r="AQ1024" s="236"/>
    </row>
    <row r="1025" spans="26:43" x14ac:dyDescent="0.25">
      <c r="Z1025" s="195"/>
      <c r="AB1025" s="235"/>
      <c r="AD1025" s="236"/>
      <c r="AF1025" s="236"/>
      <c r="AH1025" s="236"/>
      <c r="AJ1025" s="236"/>
      <c r="AM1025" s="197"/>
      <c r="AO1025" s="236"/>
      <c r="AQ1025" s="236"/>
    </row>
    <row r="1026" spans="26:43" x14ac:dyDescent="0.25">
      <c r="Z1026" s="195"/>
      <c r="AB1026" s="235"/>
      <c r="AD1026" s="236"/>
      <c r="AF1026" s="236"/>
      <c r="AH1026" s="236"/>
      <c r="AJ1026" s="236"/>
      <c r="AM1026" s="197"/>
      <c r="AO1026" s="236"/>
      <c r="AQ1026" s="236"/>
    </row>
    <row r="1027" spans="26:43" x14ac:dyDescent="0.25">
      <c r="Z1027" s="195"/>
      <c r="AB1027" s="235"/>
      <c r="AD1027" s="236"/>
      <c r="AF1027" s="236"/>
      <c r="AH1027" s="236"/>
      <c r="AJ1027" s="236"/>
      <c r="AM1027" s="197"/>
      <c r="AO1027" s="236"/>
      <c r="AQ1027" s="236"/>
    </row>
    <row r="1028" spans="26:43" x14ac:dyDescent="0.25">
      <c r="Z1028" s="195"/>
      <c r="AB1028" s="235"/>
      <c r="AD1028" s="236"/>
      <c r="AF1028" s="236"/>
      <c r="AH1028" s="236"/>
      <c r="AJ1028" s="236"/>
      <c r="AM1028" s="197"/>
      <c r="AO1028" s="236"/>
      <c r="AQ1028" s="236"/>
    </row>
    <row r="1029" spans="26:43" x14ac:dyDescent="0.25">
      <c r="Z1029" s="195"/>
      <c r="AB1029" s="235"/>
      <c r="AD1029" s="236"/>
      <c r="AF1029" s="236"/>
      <c r="AH1029" s="236"/>
      <c r="AJ1029" s="236"/>
      <c r="AM1029" s="197"/>
      <c r="AO1029" s="236"/>
      <c r="AQ1029" s="236"/>
    </row>
    <row r="1030" spans="26:43" x14ac:dyDescent="0.25">
      <c r="Z1030" s="195"/>
      <c r="AB1030" s="235"/>
      <c r="AD1030" s="236"/>
      <c r="AF1030" s="236"/>
      <c r="AH1030" s="236"/>
      <c r="AJ1030" s="236"/>
      <c r="AM1030" s="197"/>
      <c r="AO1030" s="236"/>
      <c r="AQ1030" s="236"/>
    </row>
    <row r="1031" spans="26:43" x14ac:dyDescent="0.25">
      <c r="Z1031" s="195"/>
      <c r="AB1031" s="235"/>
      <c r="AD1031" s="236"/>
      <c r="AF1031" s="236"/>
      <c r="AH1031" s="236"/>
      <c r="AJ1031" s="236"/>
      <c r="AM1031" s="197"/>
      <c r="AO1031" s="236"/>
      <c r="AQ1031" s="236"/>
    </row>
    <row r="1032" spans="26:43" x14ac:dyDescent="0.25">
      <c r="Z1032" s="195"/>
      <c r="AB1032" s="235"/>
      <c r="AD1032" s="236"/>
      <c r="AF1032" s="236"/>
      <c r="AH1032" s="236"/>
      <c r="AJ1032" s="236"/>
      <c r="AM1032" s="197"/>
      <c r="AO1032" s="236"/>
      <c r="AQ1032" s="236"/>
    </row>
    <row r="1033" spans="26:43" x14ac:dyDescent="0.25">
      <c r="Z1033" s="195"/>
      <c r="AB1033" s="235"/>
      <c r="AD1033" s="236"/>
      <c r="AF1033" s="236"/>
      <c r="AH1033" s="236"/>
      <c r="AJ1033" s="236"/>
      <c r="AM1033" s="197"/>
      <c r="AO1033" s="236"/>
      <c r="AQ1033" s="236"/>
    </row>
    <row r="1034" spans="26:43" x14ac:dyDescent="0.25">
      <c r="Z1034" s="195"/>
      <c r="AB1034" s="235"/>
      <c r="AD1034" s="236"/>
      <c r="AF1034" s="236"/>
      <c r="AH1034" s="236"/>
      <c r="AJ1034" s="236"/>
      <c r="AM1034" s="197"/>
      <c r="AO1034" s="236"/>
      <c r="AQ1034" s="236"/>
    </row>
    <row r="1035" spans="26:43" x14ac:dyDescent="0.25">
      <c r="Z1035" s="195"/>
      <c r="AB1035" s="235"/>
      <c r="AD1035" s="236"/>
      <c r="AF1035" s="236"/>
      <c r="AH1035" s="236"/>
      <c r="AJ1035" s="236"/>
      <c r="AM1035" s="197"/>
      <c r="AO1035" s="236"/>
      <c r="AQ1035" s="236"/>
    </row>
    <row r="1036" spans="26:43" x14ac:dyDescent="0.25">
      <c r="Z1036" s="195"/>
      <c r="AB1036" s="235"/>
      <c r="AD1036" s="236"/>
      <c r="AF1036" s="236"/>
      <c r="AH1036" s="236"/>
      <c r="AJ1036" s="236"/>
      <c r="AM1036" s="197"/>
      <c r="AO1036" s="236"/>
      <c r="AQ1036" s="236"/>
    </row>
    <row r="1037" spans="26:43" x14ac:dyDescent="0.25">
      <c r="Z1037" s="195"/>
      <c r="AB1037" s="235"/>
      <c r="AD1037" s="236"/>
      <c r="AF1037" s="236"/>
      <c r="AH1037" s="236"/>
      <c r="AJ1037" s="236"/>
      <c r="AM1037" s="197"/>
      <c r="AO1037" s="236"/>
      <c r="AQ1037" s="236"/>
    </row>
    <row r="1038" spans="26:43" x14ac:dyDescent="0.25">
      <c r="Z1038" s="195"/>
      <c r="AB1038" s="235"/>
      <c r="AD1038" s="236"/>
      <c r="AF1038" s="236"/>
      <c r="AH1038" s="236"/>
      <c r="AJ1038" s="236"/>
      <c r="AM1038" s="197"/>
      <c r="AO1038" s="236"/>
      <c r="AQ1038" s="236"/>
    </row>
    <row r="1039" spans="26:43" x14ac:dyDescent="0.25">
      <c r="Z1039" s="195"/>
      <c r="AB1039" s="235"/>
      <c r="AD1039" s="236"/>
      <c r="AF1039" s="236"/>
      <c r="AH1039" s="236"/>
      <c r="AJ1039" s="236"/>
      <c r="AM1039" s="197"/>
      <c r="AO1039" s="236"/>
      <c r="AQ1039" s="236"/>
    </row>
    <row r="1040" spans="26:43" x14ac:dyDescent="0.25">
      <c r="Z1040" s="195"/>
      <c r="AB1040" s="235"/>
      <c r="AD1040" s="236"/>
      <c r="AF1040" s="236"/>
      <c r="AH1040" s="236"/>
      <c r="AJ1040" s="236"/>
      <c r="AM1040" s="197"/>
      <c r="AO1040" s="236"/>
      <c r="AQ1040" s="236"/>
    </row>
    <row r="1041" spans="26:43" x14ac:dyDescent="0.25">
      <c r="Z1041" s="195"/>
      <c r="AB1041" s="235"/>
      <c r="AD1041" s="236"/>
      <c r="AF1041" s="236"/>
      <c r="AH1041" s="236"/>
      <c r="AJ1041" s="236"/>
      <c r="AM1041" s="197"/>
      <c r="AO1041" s="236"/>
      <c r="AQ1041" s="236"/>
    </row>
    <row r="1042" spans="26:43" x14ac:dyDescent="0.25">
      <c r="Z1042" s="195"/>
      <c r="AB1042" s="235"/>
      <c r="AD1042" s="236"/>
      <c r="AF1042" s="236"/>
      <c r="AH1042" s="236"/>
      <c r="AJ1042" s="236"/>
      <c r="AM1042" s="197"/>
      <c r="AO1042" s="236"/>
      <c r="AQ1042" s="236"/>
    </row>
    <row r="1043" spans="26:43" x14ac:dyDescent="0.25">
      <c r="Z1043" s="195"/>
      <c r="AB1043" s="235"/>
      <c r="AD1043" s="236"/>
      <c r="AF1043" s="236"/>
      <c r="AH1043" s="236"/>
      <c r="AJ1043" s="236"/>
      <c r="AM1043" s="197"/>
      <c r="AO1043" s="236"/>
      <c r="AQ1043" s="236"/>
    </row>
    <row r="1044" spans="26:43" x14ac:dyDescent="0.25">
      <c r="Z1044" s="195"/>
      <c r="AB1044" s="235"/>
      <c r="AD1044" s="236"/>
      <c r="AF1044" s="236"/>
      <c r="AH1044" s="236"/>
      <c r="AJ1044" s="236"/>
      <c r="AM1044" s="197"/>
      <c r="AO1044" s="236"/>
      <c r="AQ1044" s="236"/>
    </row>
    <row r="1045" spans="26:43" x14ac:dyDescent="0.25">
      <c r="Z1045" s="195"/>
      <c r="AB1045" s="235"/>
      <c r="AD1045" s="236"/>
      <c r="AF1045" s="236"/>
      <c r="AH1045" s="236"/>
      <c r="AJ1045" s="236"/>
      <c r="AM1045" s="197"/>
      <c r="AO1045" s="236"/>
      <c r="AQ1045" s="236"/>
    </row>
    <row r="1046" spans="26:43" x14ac:dyDescent="0.25">
      <c r="Z1046" s="195"/>
      <c r="AB1046" s="235"/>
      <c r="AD1046" s="236"/>
      <c r="AF1046" s="236"/>
      <c r="AH1046" s="236"/>
      <c r="AJ1046" s="236"/>
      <c r="AM1046" s="197"/>
      <c r="AO1046" s="236"/>
      <c r="AQ1046" s="236"/>
    </row>
    <row r="1047" spans="26:43" x14ac:dyDescent="0.25">
      <c r="Z1047" s="195"/>
      <c r="AB1047" s="235"/>
      <c r="AD1047" s="236"/>
      <c r="AF1047" s="236"/>
      <c r="AH1047" s="236"/>
      <c r="AJ1047" s="236"/>
      <c r="AM1047" s="197"/>
      <c r="AO1047" s="236"/>
      <c r="AQ1047" s="236"/>
    </row>
    <row r="1048" spans="26:43" x14ac:dyDescent="0.25">
      <c r="Z1048" s="195"/>
      <c r="AB1048" s="235"/>
      <c r="AD1048" s="236"/>
      <c r="AF1048" s="236"/>
      <c r="AH1048" s="236"/>
      <c r="AJ1048" s="236"/>
      <c r="AM1048" s="197"/>
      <c r="AO1048" s="236"/>
      <c r="AQ1048" s="236"/>
    </row>
    <row r="1049" spans="26:43" x14ac:dyDescent="0.25">
      <c r="Z1049" s="195"/>
      <c r="AB1049" s="235"/>
      <c r="AD1049" s="236"/>
      <c r="AF1049" s="236"/>
      <c r="AH1049" s="236"/>
      <c r="AJ1049" s="236"/>
      <c r="AM1049" s="197"/>
      <c r="AO1049" s="236"/>
      <c r="AQ1049" s="236"/>
    </row>
    <row r="1050" spans="26:43" x14ac:dyDescent="0.25">
      <c r="Z1050" s="195"/>
      <c r="AB1050" s="235"/>
      <c r="AD1050" s="236"/>
      <c r="AF1050" s="236"/>
      <c r="AH1050" s="236"/>
      <c r="AJ1050" s="236"/>
      <c r="AM1050" s="197"/>
      <c r="AO1050" s="236"/>
      <c r="AQ1050" s="236"/>
    </row>
    <row r="1051" spans="26:43" x14ac:dyDescent="0.25">
      <c r="Z1051" s="195"/>
      <c r="AB1051" s="235"/>
      <c r="AD1051" s="236"/>
      <c r="AF1051" s="236"/>
      <c r="AH1051" s="236"/>
      <c r="AJ1051" s="236"/>
      <c r="AM1051" s="197"/>
      <c r="AO1051" s="236"/>
      <c r="AQ1051" s="236"/>
    </row>
    <row r="1052" spans="26:43" x14ac:dyDescent="0.25">
      <c r="Z1052" s="195"/>
      <c r="AB1052" s="235"/>
      <c r="AD1052" s="236"/>
      <c r="AF1052" s="236"/>
      <c r="AH1052" s="236"/>
      <c r="AJ1052" s="236"/>
      <c r="AM1052" s="197"/>
      <c r="AO1052" s="236"/>
      <c r="AQ1052" s="236"/>
    </row>
    <row r="1053" spans="26:43" x14ac:dyDescent="0.25">
      <c r="Z1053" s="195"/>
      <c r="AB1053" s="235"/>
      <c r="AD1053" s="236"/>
      <c r="AF1053" s="236"/>
      <c r="AH1053" s="236"/>
      <c r="AJ1053" s="236"/>
      <c r="AM1053" s="197"/>
      <c r="AO1053" s="236"/>
      <c r="AQ1053" s="236"/>
    </row>
    <row r="1054" spans="26:43" x14ac:dyDescent="0.25">
      <c r="Z1054" s="195"/>
      <c r="AB1054" s="235"/>
      <c r="AD1054" s="236"/>
      <c r="AF1054" s="236"/>
      <c r="AH1054" s="236"/>
      <c r="AJ1054" s="236"/>
      <c r="AM1054" s="197"/>
      <c r="AO1054" s="236"/>
      <c r="AQ1054" s="236"/>
    </row>
    <row r="1055" spans="26:43" x14ac:dyDescent="0.25">
      <c r="Z1055" s="195"/>
      <c r="AB1055" s="235"/>
      <c r="AD1055" s="236"/>
      <c r="AF1055" s="236"/>
      <c r="AH1055" s="236"/>
      <c r="AJ1055" s="236"/>
      <c r="AM1055" s="197"/>
      <c r="AO1055" s="236"/>
      <c r="AQ1055" s="236"/>
    </row>
    <row r="1056" spans="26:43" x14ac:dyDescent="0.25">
      <c r="Z1056" s="195"/>
      <c r="AB1056" s="235"/>
      <c r="AD1056" s="236"/>
      <c r="AF1056" s="236"/>
      <c r="AH1056" s="236"/>
      <c r="AJ1056" s="236"/>
      <c r="AM1056" s="197"/>
      <c r="AO1056" s="236"/>
      <c r="AQ1056" s="236"/>
    </row>
    <row r="1057" spans="26:43" x14ac:dyDescent="0.25">
      <c r="Z1057" s="195"/>
      <c r="AB1057" s="235"/>
      <c r="AD1057" s="236"/>
      <c r="AF1057" s="236"/>
      <c r="AH1057" s="236"/>
      <c r="AJ1057" s="236"/>
      <c r="AM1057" s="197"/>
      <c r="AO1057" s="236"/>
      <c r="AQ1057" s="236"/>
    </row>
    <row r="1058" spans="26:43" x14ac:dyDescent="0.25">
      <c r="Z1058" s="195"/>
      <c r="AB1058" s="235"/>
      <c r="AD1058" s="236"/>
      <c r="AF1058" s="236"/>
      <c r="AH1058" s="236"/>
      <c r="AJ1058" s="236"/>
      <c r="AM1058" s="197"/>
      <c r="AO1058" s="236"/>
      <c r="AQ1058" s="236"/>
    </row>
    <row r="1059" spans="26:43" x14ac:dyDescent="0.25">
      <c r="Z1059" s="195"/>
      <c r="AB1059" s="235"/>
      <c r="AD1059" s="236"/>
      <c r="AF1059" s="236"/>
      <c r="AH1059" s="236"/>
      <c r="AJ1059" s="236"/>
      <c r="AM1059" s="197"/>
      <c r="AO1059" s="236"/>
      <c r="AQ1059" s="236"/>
    </row>
    <row r="1060" spans="26:43" x14ac:dyDescent="0.25">
      <c r="Z1060" s="195"/>
      <c r="AB1060" s="235"/>
      <c r="AD1060" s="236"/>
      <c r="AF1060" s="236"/>
      <c r="AH1060" s="236"/>
      <c r="AJ1060" s="236"/>
      <c r="AM1060" s="197"/>
      <c r="AO1060" s="236"/>
      <c r="AQ1060" s="236"/>
    </row>
    <row r="1061" spans="26:43" x14ac:dyDescent="0.25">
      <c r="Z1061" s="195"/>
      <c r="AB1061" s="235"/>
      <c r="AD1061" s="236"/>
      <c r="AF1061" s="236"/>
      <c r="AH1061" s="236"/>
      <c r="AJ1061" s="236"/>
      <c r="AM1061" s="197"/>
      <c r="AO1061" s="236"/>
      <c r="AQ1061" s="236"/>
    </row>
    <row r="1062" spans="26:43" x14ac:dyDescent="0.25">
      <c r="Z1062" s="195"/>
      <c r="AB1062" s="235"/>
      <c r="AD1062" s="236"/>
      <c r="AF1062" s="236"/>
      <c r="AH1062" s="236"/>
      <c r="AJ1062" s="236"/>
      <c r="AM1062" s="197"/>
      <c r="AO1062" s="236"/>
      <c r="AQ1062" s="236"/>
    </row>
    <row r="1063" spans="26:43" x14ac:dyDescent="0.25">
      <c r="Z1063" s="195"/>
      <c r="AB1063" s="235"/>
      <c r="AD1063" s="236"/>
      <c r="AF1063" s="236"/>
      <c r="AH1063" s="236"/>
      <c r="AJ1063" s="236"/>
      <c r="AM1063" s="197"/>
      <c r="AO1063" s="236"/>
      <c r="AQ1063" s="236"/>
    </row>
    <row r="1064" spans="26:43" x14ac:dyDescent="0.25">
      <c r="Z1064" s="195"/>
      <c r="AB1064" s="235"/>
      <c r="AD1064" s="236"/>
      <c r="AF1064" s="236"/>
      <c r="AH1064" s="236"/>
      <c r="AJ1064" s="236"/>
      <c r="AM1064" s="197"/>
      <c r="AO1064" s="236"/>
      <c r="AQ1064" s="236"/>
    </row>
    <row r="1065" spans="26:43" x14ac:dyDescent="0.25">
      <c r="Z1065" s="195"/>
      <c r="AB1065" s="235"/>
      <c r="AD1065" s="236"/>
      <c r="AF1065" s="236"/>
      <c r="AH1065" s="236"/>
      <c r="AJ1065" s="236"/>
      <c r="AM1065" s="197"/>
      <c r="AO1065" s="236"/>
      <c r="AQ1065" s="236"/>
    </row>
    <row r="1066" spans="26:43" x14ac:dyDescent="0.25">
      <c r="Z1066" s="195"/>
      <c r="AB1066" s="235"/>
      <c r="AD1066" s="236"/>
      <c r="AF1066" s="236"/>
      <c r="AH1066" s="236"/>
      <c r="AJ1066" s="236"/>
      <c r="AM1066" s="197"/>
      <c r="AO1066" s="236"/>
      <c r="AQ1066" s="236"/>
    </row>
    <row r="1067" spans="26:43" x14ac:dyDescent="0.25">
      <c r="Z1067" s="195"/>
      <c r="AB1067" s="235"/>
      <c r="AD1067" s="236"/>
      <c r="AF1067" s="236"/>
      <c r="AH1067" s="236"/>
      <c r="AJ1067" s="236"/>
      <c r="AM1067" s="197"/>
      <c r="AO1067" s="236"/>
      <c r="AQ1067" s="236"/>
    </row>
    <row r="1068" spans="26:43" x14ac:dyDescent="0.25">
      <c r="Z1068" s="195"/>
      <c r="AB1068" s="235"/>
      <c r="AD1068" s="236"/>
      <c r="AF1068" s="236"/>
      <c r="AH1068" s="236"/>
      <c r="AJ1068" s="236"/>
      <c r="AM1068" s="197"/>
      <c r="AO1068" s="236"/>
      <c r="AQ1068" s="236"/>
    </row>
    <row r="1069" spans="26:43" x14ac:dyDescent="0.25">
      <c r="Z1069" s="195"/>
      <c r="AB1069" s="235"/>
      <c r="AD1069" s="236"/>
      <c r="AF1069" s="236"/>
      <c r="AH1069" s="236"/>
      <c r="AJ1069" s="236"/>
      <c r="AM1069" s="197"/>
      <c r="AO1069" s="236"/>
      <c r="AQ1069" s="236"/>
    </row>
    <row r="1070" spans="26:43" x14ac:dyDescent="0.25">
      <c r="Z1070" s="195"/>
      <c r="AB1070" s="235"/>
      <c r="AD1070" s="236"/>
      <c r="AF1070" s="236"/>
      <c r="AH1070" s="236"/>
      <c r="AJ1070" s="236"/>
      <c r="AM1070" s="197"/>
      <c r="AO1070" s="236"/>
      <c r="AQ1070" s="236"/>
    </row>
    <row r="1071" spans="26:43" x14ac:dyDescent="0.25">
      <c r="Z1071" s="195"/>
      <c r="AB1071" s="235"/>
      <c r="AD1071" s="236"/>
      <c r="AF1071" s="236"/>
      <c r="AH1071" s="236"/>
      <c r="AJ1071" s="236"/>
      <c r="AM1071" s="197"/>
      <c r="AO1071" s="236"/>
      <c r="AQ1071" s="236"/>
    </row>
    <row r="1072" spans="26:43" x14ac:dyDescent="0.25">
      <c r="Z1072" s="195"/>
      <c r="AB1072" s="235"/>
      <c r="AD1072" s="236"/>
      <c r="AF1072" s="236"/>
      <c r="AH1072" s="236"/>
      <c r="AJ1072" s="236"/>
      <c r="AM1072" s="197"/>
      <c r="AO1072" s="236"/>
      <c r="AQ1072" s="236"/>
    </row>
    <row r="1073" spans="26:43" x14ac:dyDescent="0.25">
      <c r="Z1073" s="195"/>
      <c r="AB1073" s="235"/>
      <c r="AD1073" s="236"/>
      <c r="AF1073" s="236"/>
      <c r="AH1073" s="236"/>
      <c r="AJ1073" s="236"/>
      <c r="AM1073" s="197"/>
      <c r="AO1073" s="236"/>
      <c r="AQ1073" s="236"/>
    </row>
    <row r="1074" spans="26:43" x14ac:dyDescent="0.25">
      <c r="Z1074" s="195"/>
      <c r="AB1074" s="235"/>
      <c r="AD1074" s="236"/>
      <c r="AF1074" s="236"/>
      <c r="AH1074" s="236"/>
      <c r="AJ1074" s="236"/>
      <c r="AM1074" s="197"/>
      <c r="AO1074" s="236"/>
      <c r="AQ1074" s="236"/>
    </row>
    <row r="1075" spans="26:43" x14ac:dyDescent="0.25">
      <c r="Z1075" s="195"/>
      <c r="AB1075" s="235"/>
      <c r="AD1075" s="236"/>
      <c r="AF1075" s="236"/>
      <c r="AH1075" s="236"/>
      <c r="AJ1075" s="236"/>
      <c r="AM1075" s="197"/>
      <c r="AO1075" s="236"/>
      <c r="AQ1075" s="236"/>
    </row>
    <row r="1076" spans="26:43" x14ac:dyDescent="0.25">
      <c r="Z1076" s="195"/>
      <c r="AB1076" s="235"/>
      <c r="AD1076" s="236"/>
      <c r="AF1076" s="236"/>
      <c r="AH1076" s="236"/>
      <c r="AJ1076" s="236"/>
      <c r="AM1076" s="197"/>
      <c r="AO1076" s="236"/>
      <c r="AQ1076" s="236"/>
    </row>
    <row r="1077" spans="26:43" x14ac:dyDescent="0.25">
      <c r="Z1077" s="195"/>
      <c r="AB1077" s="235"/>
      <c r="AD1077" s="236"/>
      <c r="AF1077" s="236"/>
      <c r="AH1077" s="236"/>
      <c r="AJ1077" s="236"/>
      <c r="AM1077" s="197"/>
      <c r="AO1077" s="236"/>
      <c r="AQ1077" s="236"/>
    </row>
    <row r="1078" spans="26:43" x14ac:dyDescent="0.25">
      <c r="Z1078" s="195"/>
      <c r="AB1078" s="235"/>
      <c r="AD1078" s="236"/>
      <c r="AF1078" s="236"/>
      <c r="AH1078" s="236"/>
      <c r="AJ1078" s="236"/>
      <c r="AM1078" s="197"/>
      <c r="AO1078" s="236"/>
      <c r="AQ1078" s="236"/>
    </row>
    <row r="1079" spans="26:43" x14ac:dyDescent="0.25">
      <c r="Z1079" s="195"/>
      <c r="AB1079" s="235"/>
      <c r="AD1079" s="236"/>
      <c r="AF1079" s="236"/>
      <c r="AH1079" s="236"/>
      <c r="AJ1079" s="236"/>
      <c r="AM1079" s="197"/>
      <c r="AO1079" s="236"/>
      <c r="AQ1079" s="236"/>
    </row>
    <row r="1080" spans="26:43" x14ac:dyDescent="0.25">
      <c r="Z1080" s="195"/>
      <c r="AB1080" s="235"/>
      <c r="AD1080" s="236"/>
      <c r="AF1080" s="236"/>
      <c r="AH1080" s="236"/>
      <c r="AJ1080" s="236"/>
      <c r="AM1080" s="197"/>
      <c r="AO1080" s="236"/>
      <c r="AQ1080" s="236"/>
    </row>
    <row r="1081" spans="26:43" x14ac:dyDescent="0.25">
      <c r="Z1081" s="195"/>
      <c r="AB1081" s="235"/>
      <c r="AD1081" s="236"/>
      <c r="AF1081" s="236"/>
      <c r="AH1081" s="236"/>
      <c r="AJ1081" s="236"/>
      <c r="AM1081" s="197"/>
      <c r="AO1081" s="236"/>
      <c r="AQ1081" s="236"/>
    </row>
    <row r="1082" spans="26:43" x14ac:dyDescent="0.25">
      <c r="Z1082" s="195"/>
      <c r="AB1082" s="235"/>
      <c r="AD1082" s="236"/>
      <c r="AF1082" s="236"/>
      <c r="AH1082" s="236"/>
      <c r="AJ1082" s="236"/>
      <c r="AM1082" s="197"/>
      <c r="AO1082" s="236"/>
      <c r="AQ1082" s="236"/>
    </row>
    <row r="1083" spans="26:43" x14ac:dyDescent="0.25">
      <c r="Z1083" s="195"/>
      <c r="AB1083" s="235"/>
      <c r="AD1083" s="236"/>
      <c r="AF1083" s="236"/>
      <c r="AH1083" s="236"/>
      <c r="AJ1083" s="236"/>
      <c r="AM1083" s="197"/>
      <c r="AO1083" s="236"/>
      <c r="AQ1083" s="236"/>
    </row>
    <row r="1084" spans="26:43" x14ac:dyDescent="0.25">
      <c r="Z1084" s="195"/>
      <c r="AB1084" s="235"/>
      <c r="AD1084" s="236"/>
      <c r="AF1084" s="236"/>
      <c r="AH1084" s="236"/>
      <c r="AJ1084" s="236"/>
      <c r="AM1084" s="197"/>
      <c r="AO1084" s="236"/>
      <c r="AQ1084" s="236"/>
    </row>
    <row r="1085" spans="26:43" x14ac:dyDescent="0.25">
      <c r="Z1085" s="195"/>
      <c r="AB1085" s="235"/>
      <c r="AD1085" s="236"/>
      <c r="AF1085" s="236"/>
      <c r="AH1085" s="236"/>
      <c r="AJ1085" s="236"/>
      <c r="AM1085" s="197"/>
      <c r="AO1085" s="236"/>
      <c r="AQ1085" s="236"/>
    </row>
    <row r="1086" spans="26:43" x14ac:dyDescent="0.25">
      <c r="Z1086" s="195"/>
      <c r="AB1086" s="235"/>
      <c r="AD1086" s="236"/>
      <c r="AF1086" s="236"/>
      <c r="AH1086" s="236"/>
      <c r="AJ1086" s="236"/>
      <c r="AM1086" s="197"/>
      <c r="AO1086" s="236"/>
      <c r="AQ1086" s="236"/>
    </row>
    <row r="1087" spans="26:43" x14ac:dyDescent="0.25">
      <c r="Z1087" s="195"/>
      <c r="AB1087" s="235"/>
      <c r="AD1087" s="236"/>
      <c r="AF1087" s="236"/>
      <c r="AH1087" s="236"/>
      <c r="AJ1087" s="236"/>
      <c r="AM1087" s="197"/>
      <c r="AO1087" s="236"/>
      <c r="AQ1087" s="236"/>
    </row>
    <row r="1088" spans="26:43" x14ac:dyDescent="0.25">
      <c r="Z1088" s="195"/>
      <c r="AB1088" s="235"/>
      <c r="AD1088" s="236"/>
      <c r="AF1088" s="236"/>
      <c r="AH1088" s="236"/>
      <c r="AJ1088" s="236"/>
      <c r="AM1088" s="197"/>
      <c r="AO1088" s="236"/>
      <c r="AQ1088" s="236"/>
    </row>
    <row r="1089" spans="26:43" x14ac:dyDescent="0.25">
      <c r="Z1089" s="195"/>
      <c r="AB1089" s="235"/>
      <c r="AD1089" s="236"/>
      <c r="AF1089" s="236"/>
      <c r="AH1089" s="236"/>
      <c r="AJ1089" s="236"/>
      <c r="AM1089" s="197"/>
      <c r="AO1089" s="236"/>
      <c r="AQ1089" s="236"/>
    </row>
    <row r="1090" spans="26:43" x14ac:dyDescent="0.25">
      <c r="Z1090" s="195"/>
      <c r="AB1090" s="235"/>
      <c r="AD1090" s="236"/>
      <c r="AF1090" s="236"/>
      <c r="AH1090" s="236"/>
      <c r="AJ1090" s="236"/>
      <c r="AM1090" s="197"/>
      <c r="AO1090" s="236"/>
      <c r="AQ1090" s="236"/>
    </row>
    <row r="1091" spans="26:43" x14ac:dyDescent="0.25">
      <c r="Z1091" s="195"/>
      <c r="AB1091" s="235"/>
      <c r="AD1091" s="236"/>
      <c r="AF1091" s="236"/>
      <c r="AH1091" s="236"/>
      <c r="AJ1091" s="236"/>
      <c r="AM1091" s="197"/>
      <c r="AO1091" s="236"/>
      <c r="AQ1091" s="236"/>
    </row>
    <row r="1092" spans="26:43" x14ac:dyDescent="0.25">
      <c r="Z1092" s="195"/>
      <c r="AB1092" s="235"/>
      <c r="AD1092" s="236"/>
      <c r="AF1092" s="236"/>
      <c r="AH1092" s="236"/>
      <c r="AJ1092" s="236"/>
      <c r="AM1092" s="197"/>
      <c r="AO1092" s="236"/>
      <c r="AQ1092" s="236"/>
    </row>
    <row r="1093" spans="26:43" x14ac:dyDescent="0.25">
      <c r="Z1093" s="195"/>
      <c r="AB1093" s="235"/>
      <c r="AD1093" s="236"/>
      <c r="AF1093" s="236"/>
      <c r="AH1093" s="236"/>
      <c r="AJ1093" s="236"/>
      <c r="AM1093" s="197"/>
      <c r="AO1093" s="236"/>
      <c r="AQ1093" s="236"/>
    </row>
    <row r="1094" spans="26:43" x14ac:dyDescent="0.25">
      <c r="Z1094" s="195"/>
      <c r="AB1094" s="235"/>
      <c r="AD1094" s="236"/>
      <c r="AF1094" s="236"/>
      <c r="AH1094" s="236"/>
      <c r="AJ1094" s="236"/>
      <c r="AM1094" s="197"/>
      <c r="AO1094" s="236"/>
      <c r="AQ1094" s="236"/>
    </row>
    <row r="1095" spans="26:43" x14ac:dyDescent="0.25">
      <c r="Z1095" s="195"/>
      <c r="AB1095" s="235"/>
      <c r="AD1095" s="236"/>
      <c r="AF1095" s="236"/>
      <c r="AH1095" s="236"/>
      <c r="AJ1095" s="236"/>
      <c r="AM1095" s="197"/>
      <c r="AO1095" s="236"/>
      <c r="AQ1095" s="236"/>
    </row>
    <row r="1096" spans="26:43" x14ac:dyDescent="0.25">
      <c r="Z1096" s="195"/>
      <c r="AB1096" s="235"/>
      <c r="AD1096" s="236"/>
      <c r="AF1096" s="236"/>
      <c r="AH1096" s="236"/>
      <c r="AJ1096" s="236"/>
      <c r="AM1096" s="197"/>
      <c r="AO1096" s="236"/>
      <c r="AQ1096" s="236"/>
    </row>
    <row r="1097" spans="26:43" x14ac:dyDescent="0.25">
      <c r="Z1097" s="195"/>
      <c r="AB1097" s="235"/>
      <c r="AD1097" s="236"/>
      <c r="AF1097" s="236"/>
      <c r="AH1097" s="236"/>
      <c r="AJ1097" s="236"/>
      <c r="AM1097" s="197"/>
      <c r="AO1097" s="236"/>
      <c r="AQ1097" s="236"/>
    </row>
    <row r="1098" spans="26:43" x14ac:dyDescent="0.25">
      <c r="Z1098" s="195"/>
      <c r="AB1098" s="235"/>
      <c r="AD1098" s="236"/>
      <c r="AF1098" s="236"/>
      <c r="AH1098" s="236"/>
      <c r="AJ1098" s="236"/>
      <c r="AM1098" s="197"/>
      <c r="AO1098" s="236"/>
      <c r="AQ1098" s="236"/>
    </row>
    <row r="1099" spans="26:43" x14ac:dyDescent="0.25">
      <c r="Z1099" s="195"/>
      <c r="AB1099" s="235"/>
      <c r="AD1099" s="236"/>
      <c r="AF1099" s="236"/>
      <c r="AH1099" s="236"/>
      <c r="AJ1099" s="236"/>
      <c r="AM1099" s="197"/>
      <c r="AO1099" s="236"/>
      <c r="AQ1099" s="236"/>
    </row>
    <row r="1100" spans="26:43" x14ac:dyDescent="0.25">
      <c r="Z1100" s="195"/>
      <c r="AB1100" s="235"/>
      <c r="AD1100" s="236"/>
      <c r="AF1100" s="236"/>
      <c r="AH1100" s="236"/>
      <c r="AJ1100" s="236"/>
      <c r="AM1100" s="197"/>
      <c r="AO1100" s="236"/>
      <c r="AQ1100" s="236"/>
    </row>
    <row r="1101" spans="26:43" x14ac:dyDescent="0.25">
      <c r="Z1101" s="195"/>
      <c r="AB1101" s="235"/>
      <c r="AD1101" s="236"/>
      <c r="AF1101" s="236"/>
      <c r="AH1101" s="236"/>
      <c r="AJ1101" s="236"/>
      <c r="AM1101" s="197"/>
      <c r="AO1101" s="236"/>
      <c r="AQ1101" s="236"/>
    </row>
    <row r="1102" spans="26:43" x14ac:dyDescent="0.25">
      <c r="Z1102" s="195"/>
      <c r="AB1102" s="235"/>
      <c r="AD1102" s="236"/>
      <c r="AF1102" s="236"/>
      <c r="AH1102" s="236"/>
      <c r="AJ1102" s="236"/>
      <c r="AM1102" s="197"/>
      <c r="AO1102" s="236"/>
      <c r="AQ1102" s="236"/>
    </row>
    <row r="1103" spans="26:43" x14ac:dyDescent="0.25">
      <c r="Z1103" s="195"/>
      <c r="AB1103" s="235"/>
      <c r="AD1103" s="236"/>
      <c r="AF1103" s="236"/>
      <c r="AH1103" s="236"/>
      <c r="AJ1103" s="236"/>
      <c r="AM1103" s="197"/>
      <c r="AO1103" s="236"/>
      <c r="AQ1103" s="236"/>
    </row>
    <row r="1104" spans="26:43" x14ac:dyDescent="0.25">
      <c r="Z1104" s="195"/>
      <c r="AB1104" s="235"/>
      <c r="AD1104" s="236"/>
      <c r="AF1104" s="236"/>
      <c r="AH1104" s="236"/>
      <c r="AJ1104" s="236"/>
      <c r="AM1104" s="197"/>
      <c r="AO1104" s="236"/>
      <c r="AQ1104" s="236"/>
    </row>
    <row r="1105" spans="26:43" x14ac:dyDescent="0.25">
      <c r="Z1105" s="195"/>
      <c r="AB1105" s="235"/>
      <c r="AD1105" s="236"/>
      <c r="AF1105" s="236"/>
      <c r="AH1105" s="236"/>
      <c r="AJ1105" s="236"/>
      <c r="AM1105" s="197"/>
      <c r="AO1105" s="236"/>
      <c r="AQ1105" s="236"/>
    </row>
    <row r="1106" spans="26:43" x14ac:dyDescent="0.25">
      <c r="Z1106" s="195"/>
      <c r="AB1106" s="235"/>
      <c r="AD1106" s="236"/>
      <c r="AF1106" s="236"/>
      <c r="AH1106" s="236"/>
      <c r="AJ1106" s="236"/>
      <c r="AM1106" s="197"/>
      <c r="AO1106" s="236"/>
      <c r="AQ1106" s="236"/>
    </row>
    <row r="1107" spans="26:43" x14ac:dyDescent="0.25">
      <c r="Z1107" s="195"/>
      <c r="AB1107" s="235"/>
      <c r="AD1107" s="236"/>
      <c r="AF1107" s="236"/>
      <c r="AH1107" s="236"/>
      <c r="AJ1107" s="236"/>
      <c r="AM1107" s="197"/>
      <c r="AO1107" s="236"/>
      <c r="AQ1107" s="236"/>
    </row>
    <row r="1108" spans="26:43" x14ac:dyDescent="0.25">
      <c r="Z1108" s="195"/>
      <c r="AB1108" s="235"/>
      <c r="AD1108" s="236"/>
      <c r="AF1108" s="236"/>
      <c r="AH1108" s="236"/>
      <c r="AJ1108" s="236"/>
      <c r="AM1108" s="197"/>
      <c r="AO1108" s="236"/>
      <c r="AQ1108" s="236"/>
    </row>
    <row r="1109" spans="26:43" x14ac:dyDescent="0.25">
      <c r="Z1109" s="195"/>
      <c r="AB1109" s="235"/>
      <c r="AD1109" s="236"/>
      <c r="AF1109" s="236"/>
      <c r="AH1109" s="236"/>
      <c r="AJ1109" s="236"/>
      <c r="AM1109" s="197"/>
      <c r="AO1109" s="236"/>
      <c r="AQ1109" s="236"/>
    </row>
    <row r="1110" spans="26:43" x14ac:dyDescent="0.25">
      <c r="Z1110" s="195"/>
      <c r="AB1110" s="235"/>
      <c r="AD1110" s="236"/>
      <c r="AF1110" s="236"/>
      <c r="AH1110" s="236"/>
      <c r="AJ1110" s="236"/>
      <c r="AM1110" s="197"/>
      <c r="AO1110" s="236"/>
      <c r="AQ1110" s="236"/>
    </row>
    <row r="1111" spans="26:43" x14ac:dyDescent="0.25">
      <c r="Z1111" s="195"/>
      <c r="AB1111" s="235"/>
      <c r="AD1111" s="236"/>
      <c r="AF1111" s="236"/>
      <c r="AH1111" s="236"/>
      <c r="AJ1111" s="236"/>
      <c r="AM1111" s="197"/>
      <c r="AO1111" s="236"/>
      <c r="AQ1111" s="236"/>
    </row>
    <row r="1112" spans="26:43" x14ac:dyDescent="0.25">
      <c r="Z1112" s="195"/>
      <c r="AB1112" s="235"/>
      <c r="AD1112" s="236"/>
      <c r="AF1112" s="236"/>
      <c r="AH1112" s="236"/>
      <c r="AJ1112" s="236"/>
      <c r="AM1112" s="197"/>
      <c r="AO1112" s="236"/>
      <c r="AQ1112" s="236"/>
    </row>
    <row r="1113" spans="26:43" x14ac:dyDescent="0.25">
      <c r="Z1113" s="195"/>
      <c r="AB1113" s="235"/>
      <c r="AD1113" s="236"/>
      <c r="AF1113" s="236"/>
      <c r="AH1113" s="236"/>
      <c r="AJ1113" s="236"/>
      <c r="AM1113" s="197"/>
      <c r="AO1113" s="236"/>
      <c r="AQ1113" s="236"/>
    </row>
    <row r="1114" spans="26:43" x14ac:dyDescent="0.25">
      <c r="Z1114" s="195"/>
      <c r="AB1114" s="235"/>
      <c r="AD1114" s="236"/>
      <c r="AF1114" s="236"/>
      <c r="AH1114" s="236"/>
      <c r="AJ1114" s="236"/>
      <c r="AM1114" s="197"/>
      <c r="AO1114" s="236"/>
      <c r="AQ1114" s="236"/>
    </row>
    <row r="1115" spans="26:43" x14ac:dyDescent="0.25">
      <c r="Z1115" s="195"/>
      <c r="AB1115" s="235"/>
      <c r="AD1115" s="236"/>
      <c r="AF1115" s="236"/>
      <c r="AH1115" s="236"/>
      <c r="AJ1115" s="236"/>
      <c r="AM1115" s="197"/>
      <c r="AO1115" s="236"/>
      <c r="AQ1115" s="236"/>
    </row>
    <row r="1116" spans="26:43" x14ac:dyDescent="0.25">
      <c r="Z1116" s="195"/>
      <c r="AB1116" s="235"/>
      <c r="AD1116" s="236"/>
      <c r="AF1116" s="236"/>
      <c r="AH1116" s="236"/>
      <c r="AJ1116" s="236"/>
      <c r="AM1116" s="197"/>
      <c r="AO1116" s="236"/>
      <c r="AQ1116" s="236"/>
    </row>
    <row r="1117" spans="26:43" x14ac:dyDescent="0.25">
      <c r="Z1117" s="195"/>
      <c r="AB1117" s="235"/>
      <c r="AD1117" s="236"/>
      <c r="AF1117" s="236"/>
      <c r="AH1117" s="236"/>
      <c r="AJ1117" s="236"/>
      <c r="AM1117" s="197"/>
      <c r="AO1117" s="236"/>
      <c r="AQ1117" s="236"/>
    </row>
    <row r="1118" spans="26:43" x14ac:dyDescent="0.25">
      <c r="Z1118" s="195"/>
      <c r="AB1118" s="235"/>
      <c r="AD1118" s="236"/>
      <c r="AF1118" s="236"/>
      <c r="AH1118" s="236"/>
      <c r="AJ1118" s="236"/>
      <c r="AM1118" s="197"/>
      <c r="AO1118" s="236"/>
      <c r="AQ1118" s="236"/>
    </row>
    <row r="1119" spans="26:43" x14ac:dyDescent="0.25">
      <c r="Z1119" s="195"/>
      <c r="AB1119" s="235"/>
      <c r="AD1119" s="236"/>
      <c r="AF1119" s="236"/>
      <c r="AH1119" s="236"/>
      <c r="AJ1119" s="236"/>
      <c r="AM1119" s="197"/>
      <c r="AO1119" s="236"/>
      <c r="AQ1119" s="236"/>
    </row>
    <row r="1120" spans="26:43" x14ac:dyDescent="0.25">
      <c r="Z1120" s="195"/>
      <c r="AB1120" s="235"/>
      <c r="AD1120" s="236"/>
      <c r="AF1120" s="236"/>
      <c r="AH1120" s="236"/>
      <c r="AJ1120" s="236"/>
      <c r="AM1120" s="197"/>
      <c r="AO1120" s="236"/>
      <c r="AQ1120" s="236"/>
    </row>
    <row r="1121" spans="26:43" x14ac:dyDescent="0.25">
      <c r="Z1121" s="195"/>
      <c r="AB1121" s="235"/>
      <c r="AD1121" s="236"/>
      <c r="AF1121" s="236"/>
      <c r="AH1121" s="236"/>
      <c r="AJ1121" s="236"/>
      <c r="AM1121" s="197"/>
      <c r="AO1121" s="236"/>
      <c r="AQ1121" s="236"/>
    </row>
    <row r="1122" spans="26:43" x14ac:dyDescent="0.25">
      <c r="Z1122" s="195"/>
      <c r="AB1122" s="235"/>
      <c r="AD1122" s="236"/>
      <c r="AF1122" s="236"/>
      <c r="AH1122" s="236"/>
      <c r="AJ1122" s="236"/>
      <c r="AM1122" s="197"/>
      <c r="AO1122" s="236"/>
      <c r="AQ1122" s="236"/>
    </row>
    <row r="1123" spans="26:43" x14ac:dyDescent="0.25">
      <c r="Z1123" s="195"/>
      <c r="AB1123" s="235"/>
      <c r="AD1123" s="236"/>
      <c r="AF1123" s="236"/>
      <c r="AH1123" s="236"/>
      <c r="AJ1123" s="236"/>
      <c r="AM1123" s="197"/>
      <c r="AO1123" s="236"/>
      <c r="AQ1123" s="236"/>
    </row>
    <row r="1124" spans="26:43" x14ac:dyDescent="0.25">
      <c r="Z1124" s="195"/>
      <c r="AB1124" s="235"/>
      <c r="AD1124" s="236"/>
      <c r="AF1124" s="236"/>
      <c r="AH1124" s="236"/>
      <c r="AJ1124" s="236"/>
      <c r="AM1124" s="197"/>
      <c r="AO1124" s="236"/>
      <c r="AQ1124" s="236"/>
    </row>
    <row r="1125" spans="26:43" x14ac:dyDescent="0.25">
      <c r="Z1125" s="195"/>
      <c r="AB1125" s="235"/>
      <c r="AD1125" s="236"/>
      <c r="AF1125" s="236"/>
      <c r="AH1125" s="236"/>
      <c r="AJ1125" s="236"/>
      <c r="AM1125" s="197"/>
      <c r="AO1125" s="236"/>
      <c r="AQ1125" s="236"/>
    </row>
    <row r="1126" spans="26:43" x14ac:dyDescent="0.25">
      <c r="Z1126" s="195"/>
      <c r="AB1126" s="235"/>
      <c r="AD1126" s="236"/>
      <c r="AF1126" s="236"/>
      <c r="AH1126" s="236"/>
      <c r="AJ1126" s="236"/>
      <c r="AM1126" s="197"/>
      <c r="AO1126" s="236"/>
      <c r="AQ1126" s="236"/>
    </row>
    <row r="1127" spans="26:43" x14ac:dyDescent="0.25">
      <c r="Z1127" s="195"/>
      <c r="AB1127" s="235"/>
      <c r="AD1127" s="236"/>
      <c r="AF1127" s="236"/>
      <c r="AH1127" s="236"/>
      <c r="AJ1127" s="236"/>
      <c r="AM1127" s="197"/>
      <c r="AO1127" s="236"/>
      <c r="AQ1127" s="236"/>
    </row>
    <row r="1128" spans="26:43" x14ac:dyDescent="0.25">
      <c r="Z1128" s="195"/>
      <c r="AB1128" s="235"/>
      <c r="AD1128" s="236"/>
      <c r="AF1128" s="236"/>
      <c r="AH1128" s="236"/>
      <c r="AJ1128" s="236"/>
      <c r="AM1128" s="197"/>
      <c r="AO1128" s="236"/>
      <c r="AQ1128" s="236"/>
    </row>
    <row r="1129" spans="26:43" x14ac:dyDescent="0.25">
      <c r="Z1129" s="195"/>
      <c r="AB1129" s="235"/>
      <c r="AD1129" s="236"/>
      <c r="AF1129" s="236"/>
      <c r="AH1129" s="236"/>
      <c r="AJ1129" s="236"/>
      <c r="AM1129" s="197"/>
      <c r="AO1129" s="236"/>
      <c r="AQ1129" s="236"/>
    </row>
    <row r="1130" spans="26:43" x14ac:dyDescent="0.25">
      <c r="Z1130" s="195"/>
      <c r="AB1130" s="235"/>
      <c r="AD1130" s="236"/>
      <c r="AF1130" s="236"/>
      <c r="AH1130" s="236"/>
      <c r="AJ1130" s="236"/>
      <c r="AM1130" s="197"/>
      <c r="AO1130" s="236"/>
      <c r="AQ1130" s="236"/>
    </row>
    <row r="1131" spans="26:43" x14ac:dyDescent="0.25">
      <c r="Z1131" s="195"/>
      <c r="AB1131" s="235"/>
      <c r="AD1131" s="236"/>
      <c r="AF1131" s="236"/>
      <c r="AH1131" s="236"/>
      <c r="AJ1131" s="236"/>
      <c r="AM1131" s="197"/>
      <c r="AO1131" s="236"/>
      <c r="AQ1131" s="236"/>
    </row>
    <row r="1132" spans="26:43" x14ac:dyDescent="0.25">
      <c r="Z1132" s="195"/>
      <c r="AB1132" s="235"/>
      <c r="AD1132" s="236"/>
      <c r="AF1132" s="236"/>
      <c r="AH1132" s="236"/>
      <c r="AJ1132" s="236"/>
      <c r="AM1132" s="197"/>
      <c r="AO1132" s="236"/>
      <c r="AQ1132" s="236"/>
    </row>
    <row r="1133" spans="26:43" x14ac:dyDescent="0.25">
      <c r="Z1133" s="195"/>
      <c r="AB1133" s="235"/>
      <c r="AD1133" s="236"/>
      <c r="AF1133" s="236"/>
      <c r="AH1133" s="236"/>
      <c r="AJ1133" s="236"/>
      <c r="AM1133" s="197"/>
      <c r="AO1133" s="236"/>
      <c r="AQ1133" s="236"/>
    </row>
    <row r="1134" spans="26:43" x14ac:dyDescent="0.25">
      <c r="Z1134" s="195"/>
      <c r="AB1134" s="235"/>
      <c r="AD1134" s="236"/>
      <c r="AF1134" s="236"/>
      <c r="AH1134" s="236"/>
      <c r="AJ1134" s="236"/>
      <c r="AM1134" s="197"/>
      <c r="AO1134" s="236"/>
      <c r="AQ1134" s="236"/>
    </row>
    <row r="1135" spans="26:43" x14ac:dyDescent="0.25">
      <c r="Z1135" s="195"/>
      <c r="AB1135" s="235"/>
      <c r="AD1135" s="236"/>
      <c r="AF1135" s="236"/>
      <c r="AH1135" s="236"/>
      <c r="AJ1135" s="236"/>
      <c r="AM1135" s="197"/>
      <c r="AO1135" s="236"/>
      <c r="AQ1135" s="236"/>
    </row>
    <row r="1136" spans="26:43" x14ac:dyDescent="0.25">
      <c r="Z1136" s="195"/>
      <c r="AB1136" s="235"/>
      <c r="AD1136" s="236"/>
      <c r="AF1136" s="236"/>
      <c r="AH1136" s="236"/>
      <c r="AJ1136" s="236"/>
      <c r="AM1136" s="197"/>
      <c r="AO1136" s="236"/>
      <c r="AQ1136" s="236"/>
    </row>
    <row r="1137" spans="26:43" x14ac:dyDescent="0.25">
      <c r="Z1137" s="195"/>
      <c r="AB1137" s="235"/>
      <c r="AD1137" s="236"/>
      <c r="AF1137" s="236"/>
      <c r="AH1137" s="236"/>
      <c r="AJ1137" s="236"/>
      <c r="AM1137" s="197"/>
      <c r="AO1137" s="236"/>
      <c r="AQ1137" s="236"/>
    </row>
    <row r="1138" spans="26:43" x14ac:dyDescent="0.25">
      <c r="Z1138" s="195"/>
      <c r="AB1138" s="235"/>
      <c r="AD1138" s="236"/>
      <c r="AF1138" s="236"/>
      <c r="AH1138" s="236"/>
      <c r="AJ1138" s="236"/>
      <c r="AM1138" s="197"/>
      <c r="AO1138" s="236"/>
      <c r="AQ1138" s="236"/>
    </row>
    <row r="1139" spans="26:43" x14ac:dyDescent="0.25">
      <c r="Z1139" s="195"/>
      <c r="AB1139" s="235"/>
      <c r="AD1139" s="236"/>
      <c r="AF1139" s="236"/>
      <c r="AH1139" s="236"/>
      <c r="AJ1139" s="236"/>
      <c r="AM1139" s="197"/>
      <c r="AO1139" s="236"/>
      <c r="AQ1139" s="236"/>
    </row>
    <row r="1140" spans="26:43" x14ac:dyDescent="0.25">
      <c r="Z1140" s="195"/>
      <c r="AB1140" s="235"/>
      <c r="AD1140" s="236"/>
      <c r="AF1140" s="236"/>
      <c r="AH1140" s="236"/>
      <c r="AJ1140" s="236"/>
      <c r="AM1140" s="197"/>
      <c r="AO1140" s="236"/>
      <c r="AQ1140" s="236"/>
    </row>
    <row r="1141" spans="26:43" x14ac:dyDescent="0.25">
      <c r="Z1141" s="195"/>
      <c r="AB1141" s="235"/>
      <c r="AD1141" s="236"/>
      <c r="AF1141" s="236"/>
      <c r="AH1141" s="236"/>
      <c r="AJ1141" s="236"/>
      <c r="AM1141" s="197"/>
      <c r="AO1141" s="236"/>
      <c r="AQ1141" s="236"/>
    </row>
    <row r="1142" spans="26:43" x14ac:dyDescent="0.25">
      <c r="Z1142" s="195"/>
      <c r="AB1142" s="235"/>
      <c r="AD1142" s="236"/>
      <c r="AF1142" s="236"/>
      <c r="AH1142" s="236"/>
      <c r="AJ1142" s="236"/>
      <c r="AM1142" s="197"/>
      <c r="AO1142" s="236"/>
      <c r="AQ1142" s="236"/>
    </row>
    <row r="1143" spans="26:43" x14ac:dyDescent="0.25">
      <c r="Z1143" s="195"/>
      <c r="AB1143" s="235"/>
      <c r="AD1143" s="236"/>
      <c r="AF1143" s="236"/>
      <c r="AH1143" s="236"/>
      <c r="AJ1143" s="236"/>
      <c r="AM1143" s="197"/>
      <c r="AO1143" s="236"/>
      <c r="AQ1143" s="236"/>
    </row>
    <row r="1144" spans="26:43" x14ac:dyDescent="0.25">
      <c r="Z1144" s="195"/>
      <c r="AB1144" s="235"/>
      <c r="AD1144" s="236"/>
      <c r="AF1144" s="236"/>
      <c r="AH1144" s="236"/>
      <c r="AJ1144" s="236"/>
      <c r="AM1144" s="197"/>
      <c r="AO1144" s="236"/>
      <c r="AQ1144" s="236"/>
    </row>
    <row r="1145" spans="26:43" x14ac:dyDescent="0.25">
      <c r="Z1145" s="195"/>
      <c r="AB1145" s="235"/>
      <c r="AD1145" s="236"/>
      <c r="AF1145" s="236"/>
      <c r="AH1145" s="236"/>
      <c r="AJ1145" s="236"/>
      <c r="AM1145" s="197"/>
      <c r="AO1145" s="236"/>
      <c r="AQ1145" s="236"/>
    </row>
    <row r="1146" spans="26:43" x14ac:dyDescent="0.25">
      <c r="Z1146" s="195"/>
      <c r="AB1146" s="235"/>
      <c r="AD1146" s="236"/>
      <c r="AF1146" s="236"/>
      <c r="AH1146" s="236"/>
      <c r="AJ1146" s="236"/>
      <c r="AM1146" s="197"/>
      <c r="AO1146" s="236"/>
      <c r="AQ1146" s="236"/>
    </row>
    <row r="1147" spans="26:43" x14ac:dyDescent="0.25">
      <c r="Z1147" s="195"/>
      <c r="AB1147" s="235"/>
      <c r="AD1147" s="236"/>
      <c r="AF1147" s="236"/>
      <c r="AH1147" s="236"/>
      <c r="AJ1147" s="236"/>
      <c r="AM1147" s="197"/>
      <c r="AO1147" s="236"/>
      <c r="AQ1147" s="236"/>
    </row>
    <row r="1148" spans="26:43" x14ac:dyDescent="0.25">
      <c r="Z1148" s="195"/>
      <c r="AB1148" s="235"/>
      <c r="AD1148" s="236"/>
      <c r="AF1148" s="236"/>
      <c r="AH1148" s="236"/>
      <c r="AJ1148" s="236"/>
      <c r="AM1148" s="197"/>
      <c r="AO1148" s="236"/>
      <c r="AQ1148" s="236"/>
    </row>
    <row r="1149" spans="26:43" x14ac:dyDescent="0.25">
      <c r="Z1149" s="195"/>
      <c r="AB1149" s="235"/>
      <c r="AD1149" s="236"/>
      <c r="AF1149" s="236"/>
      <c r="AH1149" s="236"/>
      <c r="AJ1149" s="236"/>
      <c r="AM1149" s="197"/>
      <c r="AO1149" s="236"/>
      <c r="AQ1149" s="236"/>
    </row>
    <row r="1150" spans="26:43" x14ac:dyDescent="0.25">
      <c r="Z1150" s="195"/>
      <c r="AB1150" s="235"/>
      <c r="AD1150" s="236"/>
      <c r="AF1150" s="236"/>
      <c r="AH1150" s="236"/>
      <c r="AJ1150" s="236"/>
      <c r="AM1150" s="197"/>
      <c r="AO1150" s="236"/>
      <c r="AQ1150" s="236"/>
    </row>
    <row r="1151" spans="26:43" x14ac:dyDescent="0.25">
      <c r="Z1151" s="195"/>
      <c r="AB1151" s="235"/>
      <c r="AD1151" s="236"/>
      <c r="AF1151" s="236"/>
      <c r="AH1151" s="236"/>
      <c r="AJ1151" s="236"/>
      <c r="AM1151" s="197"/>
      <c r="AO1151" s="236"/>
      <c r="AQ1151" s="236"/>
    </row>
    <row r="1152" spans="26:43" x14ac:dyDescent="0.25">
      <c r="Z1152" s="195"/>
      <c r="AB1152" s="235"/>
      <c r="AD1152" s="236"/>
      <c r="AF1152" s="236"/>
      <c r="AH1152" s="236"/>
      <c r="AJ1152" s="236"/>
      <c r="AM1152" s="197"/>
      <c r="AO1152" s="236"/>
      <c r="AQ1152" s="236"/>
    </row>
    <row r="1153" spans="26:43" x14ac:dyDescent="0.25">
      <c r="Z1153" s="195"/>
      <c r="AB1153" s="235"/>
      <c r="AD1153" s="236"/>
      <c r="AF1153" s="236"/>
      <c r="AH1153" s="236"/>
      <c r="AJ1153" s="236"/>
      <c r="AM1153" s="197"/>
      <c r="AO1153" s="236"/>
      <c r="AQ1153" s="236"/>
    </row>
    <row r="1154" spans="26:43" x14ac:dyDescent="0.25">
      <c r="Z1154" s="195"/>
      <c r="AB1154" s="235"/>
      <c r="AD1154" s="236"/>
      <c r="AF1154" s="236"/>
      <c r="AH1154" s="236"/>
      <c r="AJ1154" s="236"/>
      <c r="AM1154" s="197"/>
      <c r="AO1154" s="236"/>
      <c r="AQ1154" s="236"/>
    </row>
    <row r="1155" spans="26:43" x14ac:dyDescent="0.25">
      <c r="Z1155" s="195"/>
      <c r="AB1155" s="235"/>
      <c r="AD1155" s="236"/>
      <c r="AF1155" s="236"/>
      <c r="AH1155" s="236"/>
      <c r="AJ1155" s="236"/>
      <c r="AM1155" s="197"/>
      <c r="AO1155" s="236"/>
      <c r="AQ1155" s="236"/>
    </row>
    <row r="1156" spans="26:43" x14ac:dyDescent="0.25">
      <c r="Z1156" s="195"/>
      <c r="AB1156" s="235"/>
      <c r="AD1156" s="236"/>
      <c r="AF1156" s="236"/>
      <c r="AH1156" s="236"/>
      <c r="AJ1156" s="236"/>
      <c r="AM1156" s="197"/>
      <c r="AO1156" s="236"/>
      <c r="AQ1156" s="236"/>
    </row>
    <row r="1157" spans="26:43" x14ac:dyDescent="0.25">
      <c r="Z1157" s="195"/>
      <c r="AB1157" s="235"/>
      <c r="AD1157" s="236"/>
      <c r="AF1157" s="236"/>
      <c r="AH1157" s="236"/>
      <c r="AJ1157" s="236"/>
      <c r="AM1157" s="197"/>
      <c r="AO1157" s="236"/>
      <c r="AQ1157" s="236"/>
    </row>
    <row r="1158" spans="26:43" x14ac:dyDescent="0.25">
      <c r="Z1158" s="195"/>
      <c r="AB1158" s="235"/>
      <c r="AD1158" s="236"/>
      <c r="AF1158" s="236"/>
      <c r="AH1158" s="236"/>
      <c r="AJ1158" s="236"/>
      <c r="AM1158" s="197"/>
      <c r="AO1158" s="236"/>
      <c r="AQ1158" s="236"/>
    </row>
    <row r="1159" spans="26:43" x14ac:dyDescent="0.25">
      <c r="Z1159" s="195"/>
      <c r="AB1159" s="235"/>
      <c r="AD1159" s="236"/>
      <c r="AF1159" s="236"/>
      <c r="AH1159" s="236"/>
      <c r="AJ1159" s="236"/>
      <c r="AM1159" s="197"/>
      <c r="AO1159" s="236"/>
      <c r="AQ1159" s="236"/>
    </row>
    <row r="1160" spans="26:43" x14ac:dyDescent="0.25">
      <c r="Z1160" s="195"/>
      <c r="AB1160" s="235"/>
      <c r="AD1160" s="236"/>
      <c r="AF1160" s="236"/>
      <c r="AH1160" s="236"/>
      <c r="AJ1160" s="236"/>
      <c r="AM1160" s="197"/>
      <c r="AO1160" s="236"/>
      <c r="AQ1160" s="236"/>
    </row>
    <row r="1161" spans="26:43" x14ac:dyDescent="0.25">
      <c r="Z1161" s="195"/>
      <c r="AB1161" s="235"/>
      <c r="AD1161" s="236"/>
      <c r="AF1161" s="236"/>
      <c r="AH1161" s="236"/>
      <c r="AJ1161" s="236"/>
      <c r="AM1161" s="197"/>
      <c r="AO1161" s="236"/>
      <c r="AQ1161" s="236"/>
    </row>
    <row r="1162" spans="26:43" x14ac:dyDescent="0.25">
      <c r="Z1162" s="195"/>
      <c r="AB1162" s="235"/>
      <c r="AD1162" s="236"/>
      <c r="AF1162" s="236"/>
      <c r="AH1162" s="236"/>
      <c r="AJ1162" s="236"/>
      <c r="AM1162" s="197"/>
      <c r="AO1162" s="236"/>
      <c r="AQ1162" s="236"/>
    </row>
    <row r="1163" spans="26:43" x14ac:dyDescent="0.25">
      <c r="Z1163" s="195"/>
      <c r="AB1163" s="235"/>
      <c r="AD1163" s="236"/>
      <c r="AF1163" s="236"/>
      <c r="AH1163" s="236"/>
      <c r="AJ1163" s="236"/>
      <c r="AM1163" s="197"/>
      <c r="AO1163" s="236"/>
      <c r="AQ1163" s="236"/>
    </row>
    <row r="1164" spans="26:43" x14ac:dyDescent="0.25">
      <c r="Z1164" s="195"/>
      <c r="AB1164" s="235"/>
      <c r="AD1164" s="236"/>
      <c r="AF1164" s="236"/>
      <c r="AH1164" s="236"/>
      <c r="AJ1164" s="236"/>
      <c r="AM1164" s="197"/>
      <c r="AO1164" s="236"/>
      <c r="AQ1164" s="236"/>
    </row>
    <row r="1165" spans="26:43" x14ac:dyDescent="0.25">
      <c r="Z1165" s="195"/>
      <c r="AB1165" s="235"/>
      <c r="AD1165" s="236"/>
      <c r="AF1165" s="236"/>
      <c r="AH1165" s="236"/>
      <c r="AJ1165" s="236"/>
      <c r="AM1165" s="197"/>
      <c r="AO1165" s="236"/>
      <c r="AQ1165" s="236"/>
    </row>
    <row r="1166" spans="26:43" x14ac:dyDescent="0.25">
      <c r="Z1166" s="195"/>
      <c r="AB1166" s="235"/>
      <c r="AD1166" s="236"/>
      <c r="AF1166" s="236"/>
      <c r="AH1166" s="236"/>
      <c r="AJ1166" s="236"/>
      <c r="AM1166" s="197"/>
      <c r="AO1166" s="236"/>
      <c r="AQ1166" s="236"/>
    </row>
    <row r="1167" spans="26:43" x14ac:dyDescent="0.25">
      <c r="Z1167" s="195"/>
      <c r="AB1167" s="235"/>
      <c r="AD1167" s="236"/>
      <c r="AF1167" s="236"/>
      <c r="AH1167" s="236"/>
      <c r="AJ1167" s="236"/>
      <c r="AM1167" s="197"/>
      <c r="AO1167" s="236"/>
      <c r="AQ1167" s="236"/>
    </row>
    <row r="1168" spans="26:43" x14ac:dyDescent="0.25">
      <c r="Z1168" s="195"/>
      <c r="AB1168" s="235"/>
      <c r="AD1168" s="236"/>
      <c r="AF1168" s="236"/>
      <c r="AH1168" s="236"/>
      <c r="AJ1168" s="236"/>
      <c r="AM1168" s="197"/>
      <c r="AO1168" s="236"/>
      <c r="AQ1168" s="236"/>
    </row>
    <row r="1169" spans="26:43" x14ac:dyDescent="0.25">
      <c r="Z1169" s="195"/>
      <c r="AB1169" s="235"/>
      <c r="AD1169" s="236"/>
      <c r="AF1169" s="236"/>
      <c r="AH1169" s="236"/>
      <c r="AJ1169" s="236"/>
      <c r="AM1169" s="197"/>
      <c r="AO1169" s="236"/>
      <c r="AQ1169" s="236"/>
    </row>
    <row r="1170" spans="26:43" x14ac:dyDescent="0.25">
      <c r="Z1170" s="195"/>
      <c r="AB1170" s="235"/>
      <c r="AD1170" s="236"/>
      <c r="AF1170" s="236"/>
      <c r="AH1170" s="236"/>
      <c r="AJ1170" s="236"/>
      <c r="AM1170" s="197"/>
      <c r="AO1170" s="236"/>
      <c r="AQ1170" s="236"/>
    </row>
    <row r="1171" spans="26:43" x14ac:dyDescent="0.25">
      <c r="Z1171" s="195"/>
      <c r="AB1171" s="235"/>
      <c r="AD1171" s="236"/>
      <c r="AF1171" s="236"/>
      <c r="AH1171" s="236"/>
      <c r="AJ1171" s="236"/>
      <c r="AM1171" s="197"/>
      <c r="AO1171" s="236"/>
      <c r="AQ1171" s="236"/>
    </row>
    <row r="1172" spans="26:43" x14ac:dyDescent="0.25">
      <c r="Z1172" s="195"/>
      <c r="AB1172" s="235"/>
      <c r="AD1172" s="236"/>
      <c r="AF1172" s="236"/>
      <c r="AH1172" s="236"/>
      <c r="AJ1172" s="236"/>
      <c r="AM1172" s="197"/>
      <c r="AO1172" s="236"/>
      <c r="AQ1172" s="236"/>
    </row>
    <row r="1173" spans="26:43" x14ac:dyDescent="0.25">
      <c r="Z1173" s="195"/>
      <c r="AB1173" s="235"/>
      <c r="AD1173" s="236"/>
      <c r="AF1173" s="236"/>
      <c r="AH1173" s="236"/>
      <c r="AJ1173" s="236"/>
      <c r="AM1173" s="197"/>
      <c r="AO1173" s="236"/>
      <c r="AQ1173" s="236"/>
    </row>
    <row r="1174" spans="26:43" x14ac:dyDescent="0.25">
      <c r="Z1174" s="195"/>
      <c r="AB1174" s="235"/>
      <c r="AD1174" s="236"/>
      <c r="AF1174" s="236"/>
      <c r="AH1174" s="236"/>
      <c r="AJ1174" s="236"/>
      <c r="AM1174" s="197"/>
      <c r="AO1174" s="236"/>
      <c r="AQ1174" s="236"/>
    </row>
    <row r="1175" spans="26:43" x14ac:dyDescent="0.25">
      <c r="Z1175" s="195"/>
      <c r="AB1175" s="235"/>
      <c r="AD1175" s="236"/>
      <c r="AF1175" s="236"/>
      <c r="AH1175" s="236"/>
      <c r="AJ1175" s="236"/>
      <c r="AM1175" s="197"/>
      <c r="AO1175" s="236"/>
      <c r="AQ1175" s="236"/>
    </row>
    <row r="1176" spans="26:43" x14ac:dyDescent="0.25">
      <c r="Z1176" s="195"/>
      <c r="AB1176" s="235"/>
      <c r="AD1176" s="236"/>
      <c r="AF1176" s="236"/>
      <c r="AH1176" s="236"/>
      <c r="AJ1176" s="236"/>
      <c r="AM1176" s="197"/>
      <c r="AO1176" s="236"/>
      <c r="AQ1176" s="236"/>
    </row>
    <row r="1177" spans="26:43" x14ac:dyDescent="0.25">
      <c r="Z1177" s="195"/>
      <c r="AB1177" s="235"/>
      <c r="AD1177" s="236"/>
      <c r="AF1177" s="236"/>
      <c r="AH1177" s="236"/>
      <c r="AJ1177" s="236"/>
      <c r="AM1177" s="197"/>
      <c r="AO1177" s="236"/>
      <c r="AQ1177" s="236"/>
    </row>
    <row r="1178" spans="26:43" x14ac:dyDescent="0.25">
      <c r="Z1178" s="195"/>
      <c r="AB1178" s="235"/>
      <c r="AD1178" s="236"/>
      <c r="AF1178" s="236"/>
      <c r="AH1178" s="236"/>
      <c r="AJ1178" s="236"/>
      <c r="AM1178" s="197"/>
      <c r="AO1178" s="236"/>
      <c r="AQ1178" s="236"/>
    </row>
    <row r="1179" spans="26:43" x14ac:dyDescent="0.25">
      <c r="Z1179" s="195"/>
      <c r="AB1179" s="235"/>
      <c r="AD1179" s="236"/>
      <c r="AF1179" s="236"/>
      <c r="AH1179" s="236"/>
      <c r="AJ1179" s="236"/>
      <c r="AM1179" s="197"/>
      <c r="AO1179" s="236"/>
      <c r="AQ1179" s="236"/>
    </row>
    <row r="1180" spans="26:43" x14ac:dyDescent="0.25">
      <c r="Z1180" s="195"/>
      <c r="AB1180" s="235"/>
      <c r="AD1180" s="236"/>
      <c r="AF1180" s="236"/>
      <c r="AH1180" s="236"/>
      <c r="AJ1180" s="236"/>
      <c r="AM1180" s="197"/>
      <c r="AO1180" s="236"/>
      <c r="AQ1180" s="236"/>
    </row>
    <row r="1181" spans="26:43" x14ac:dyDescent="0.25">
      <c r="Z1181" s="195"/>
      <c r="AB1181" s="235"/>
      <c r="AD1181" s="236"/>
      <c r="AF1181" s="236"/>
      <c r="AH1181" s="236"/>
      <c r="AJ1181" s="236"/>
      <c r="AM1181" s="197"/>
      <c r="AO1181" s="236"/>
      <c r="AQ1181" s="236"/>
    </row>
    <row r="1182" spans="26:43" x14ac:dyDescent="0.25">
      <c r="Z1182" s="195"/>
      <c r="AB1182" s="235"/>
      <c r="AD1182" s="236"/>
      <c r="AF1182" s="236"/>
      <c r="AH1182" s="236"/>
      <c r="AJ1182" s="236"/>
      <c r="AM1182" s="197"/>
      <c r="AO1182" s="236"/>
      <c r="AQ1182" s="236"/>
    </row>
    <row r="1183" spans="26:43" x14ac:dyDescent="0.25">
      <c r="Z1183" s="195"/>
      <c r="AB1183" s="235"/>
      <c r="AD1183" s="236"/>
      <c r="AF1183" s="236"/>
      <c r="AH1183" s="236"/>
      <c r="AJ1183" s="236"/>
      <c r="AM1183" s="197"/>
      <c r="AO1183" s="236"/>
      <c r="AQ1183" s="236"/>
    </row>
    <row r="1184" spans="26:43" x14ac:dyDescent="0.25">
      <c r="Z1184" s="195"/>
      <c r="AB1184" s="235"/>
      <c r="AD1184" s="236"/>
      <c r="AF1184" s="236"/>
      <c r="AH1184" s="236"/>
      <c r="AJ1184" s="236"/>
      <c r="AM1184" s="197"/>
      <c r="AO1184" s="236"/>
      <c r="AQ1184" s="236"/>
    </row>
    <row r="1185" spans="26:43" x14ac:dyDescent="0.25">
      <c r="Z1185" s="195"/>
      <c r="AB1185" s="235"/>
      <c r="AD1185" s="236"/>
      <c r="AF1185" s="236"/>
      <c r="AH1185" s="236"/>
      <c r="AJ1185" s="236"/>
      <c r="AM1185" s="197"/>
      <c r="AO1185" s="236"/>
      <c r="AQ1185" s="236"/>
    </row>
    <row r="1186" spans="26:43" x14ac:dyDescent="0.25">
      <c r="Z1186" s="195"/>
      <c r="AB1186" s="235"/>
      <c r="AD1186" s="236"/>
      <c r="AF1186" s="236"/>
      <c r="AH1186" s="236"/>
      <c r="AJ1186" s="236"/>
      <c r="AM1186" s="197"/>
      <c r="AO1186" s="236"/>
      <c r="AQ1186" s="236"/>
    </row>
    <row r="1187" spans="26:43" x14ac:dyDescent="0.25">
      <c r="Z1187" s="195"/>
      <c r="AB1187" s="235"/>
      <c r="AD1187" s="236"/>
      <c r="AF1187" s="236"/>
      <c r="AH1187" s="236"/>
      <c r="AJ1187" s="236"/>
      <c r="AM1187" s="197"/>
      <c r="AO1187" s="236"/>
      <c r="AQ1187" s="236"/>
    </row>
    <row r="1188" spans="26:43" x14ac:dyDescent="0.25">
      <c r="Z1188" s="195"/>
      <c r="AB1188" s="235"/>
      <c r="AD1188" s="236"/>
      <c r="AF1188" s="236"/>
      <c r="AH1188" s="236"/>
      <c r="AJ1188" s="236"/>
      <c r="AM1188" s="197"/>
      <c r="AO1188" s="236"/>
      <c r="AQ1188" s="236"/>
    </row>
    <row r="1189" spans="26:43" x14ac:dyDescent="0.25">
      <c r="Z1189" s="195"/>
      <c r="AB1189" s="235"/>
      <c r="AD1189" s="236"/>
      <c r="AF1189" s="236"/>
      <c r="AH1189" s="236"/>
      <c r="AJ1189" s="236"/>
      <c r="AM1189" s="197"/>
      <c r="AO1189" s="236"/>
      <c r="AQ1189" s="236"/>
    </row>
    <row r="1190" spans="26:43" x14ac:dyDescent="0.25">
      <c r="Z1190" s="195"/>
      <c r="AB1190" s="235"/>
      <c r="AD1190" s="236"/>
      <c r="AF1190" s="236"/>
      <c r="AH1190" s="236"/>
      <c r="AJ1190" s="236"/>
      <c r="AM1190" s="197"/>
      <c r="AO1190" s="236"/>
      <c r="AQ1190" s="236"/>
    </row>
    <row r="1191" spans="26:43" x14ac:dyDescent="0.25">
      <c r="Z1191" s="195"/>
      <c r="AB1191" s="235"/>
      <c r="AD1191" s="236"/>
      <c r="AF1191" s="236"/>
      <c r="AH1191" s="236"/>
      <c r="AJ1191" s="236"/>
      <c r="AM1191" s="197"/>
      <c r="AO1191" s="236"/>
      <c r="AQ1191" s="236"/>
    </row>
    <row r="1192" spans="26:43" x14ac:dyDescent="0.25">
      <c r="Z1192" s="195"/>
      <c r="AB1192" s="235"/>
      <c r="AD1192" s="236"/>
      <c r="AF1192" s="236"/>
      <c r="AH1192" s="236"/>
      <c r="AJ1192" s="236"/>
      <c r="AM1192" s="197"/>
      <c r="AO1192" s="236"/>
      <c r="AQ1192" s="236"/>
    </row>
    <row r="1193" spans="26:43" x14ac:dyDescent="0.25">
      <c r="Z1193" s="195"/>
      <c r="AB1193" s="235"/>
      <c r="AD1193" s="236"/>
      <c r="AF1193" s="236"/>
      <c r="AH1193" s="236"/>
      <c r="AJ1193" s="236"/>
      <c r="AM1193" s="197"/>
      <c r="AO1193" s="236"/>
      <c r="AQ1193" s="236"/>
    </row>
    <row r="1194" spans="26:43" x14ac:dyDescent="0.25">
      <c r="Z1194" s="195"/>
      <c r="AB1194" s="235"/>
      <c r="AD1194" s="236"/>
      <c r="AF1194" s="236"/>
      <c r="AH1194" s="236"/>
      <c r="AJ1194" s="236"/>
      <c r="AM1194" s="197"/>
      <c r="AO1194" s="236"/>
      <c r="AQ1194" s="236"/>
    </row>
    <row r="1195" spans="26:43" x14ac:dyDescent="0.25">
      <c r="Z1195" s="195"/>
      <c r="AB1195" s="235"/>
      <c r="AD1195" s="236"/>
      <c r="AF1195" s="236"/>
      <c r="AH1195" s="236"/>
      <c r="AJ1195" s="236"/>
      <c r="AM1195" s="197"/>
      <c r="AO1195" s="236"/>
      <c r="AQ1195" s="236"/>
    </row>
    <row r="1196" spans="26:43" x14ac:dyDescent="0.25">
      <c r="Z1196" s="195"/>
      <c r="AB1196" s="235"/>
      <c r="AD1196" s="236"/>
      <c r="AF1196" s="236"/>
      <c r="AH1196" s="236"/>
      <c r="AJ1196" s="236"/>
      <c r="AM1196" s="197"/>
      <c r="AO1196" s="236"/>
      <c r="AQ1196" s="236"/>
    </row>
    <row r="1197" spans="26:43" x14ac:dyDescent="0.25">
      <c r="Z1197" s="195"/>
      <c r="AB1197" s="235"/>
      <c r="AD1197" s="236"/>
      <c r="AF1197" s="236"/>
      <c r="AH1197" s="236"/>
      <c r="AJ1197" s="236"/>
      <c r="AM1197" s="197"/>
      <c r="AO1197" s="236"/>
      <c r="AQ1197" s="236"/>
    </row>
    <row r="1198" spans="26:43" x14ac:dyDescent="0.25">
      <c r="Z1198" s="195"/>
      <c r="AB1198" s="235"/>
      <c r="AD1198" s="236"/>
      <c r="AF1198" s="236"/>
      <c r="AH1198" s="236"/>
      <c r="AJ1198" s="236"/>
      <c r="AM1198" s="197"/>
      <c r="AO1198" s="236"/>
      <c r="AQ1198" s="236"/>
    </row>
    <row r="1199" spans="26:43" x14ac:dyDescent="0.25">
      <c r="Z1199" s="195"/>
      <c r="AB1199" s="235"/>
      <c r="AD1199" s="236"/>
      <c r="AF1199" s="236"/>
      <c r="AH1199" s="236"/>
      <c r="AJ1199" s="236"/>
      <c r="AM1199" s="197"/>
      <c r="AO1199" s="236"/>
      <c r="AQ1199" s="236"/>
    </row>
    <row r="1200" spans="26:43" x14ac:dyDescent="0.25">
      <c r="Z1200" s="195"/>
      <c r="AB1200" s="235"/>
      <c r="AD1200" s="236"/>
      <c r="AF1200" s="236"/>
      <c r="AH1200" s="236"/>
      <c r="AJ1200" s="236"/>
      <c r="AM1200" s="197"/>
      <c r="AO1200" s="236"/>
      <c r="AQ1200" s="236"/>
    </row>
    <row r="1201" spans="26:43" x14ac:dyDescent="0.25">
      <c r="Z1201" s="195"/>
      <c r="AB1201" s="235"/>
      <c r="AD1201" s="236"/>
      <c r="AF1201" s="236"/>
      <c r="AH1201" s="236"/>
      <c r="AJ1201" s="236"/>
      <c r="AM1201" s="197"/>
      <c r="AO1201" s="236"/>
      <c r="AQ1201" s="236"/>
    </row>
    <row r="1202" spans="26:43" x14ac:dyDescent="0.25">
      <c r="Z1202" s="195"/>
      <c r="AB1202" s="235"/>
      <c r="AD1202" s="236"/>
      <c r="AF1202" s="236"/>
      <c r="AH1202" s="236"/>
      <c r="AJ1202" s="236"/>
      <c r="AM1202" s="197"/>
      <c r="AO1202" s="236"/>
      <c r="AQ1202" s="236"/>
    </row>
    <row r="1203" spans="26:43" x14ac:dyDescent="0.25">
      <c r="Z1203" s="195"/>
      <c r="AB1203" s="235"/>
      <c r="AD1203" s="236"/>
      <c r="AF1203" s="236"/>
      <c r="AH1203" s="236"/>
      <c r="AJ1203" s="236"/>
      <c r="AM1203" s="197"/>
      <c r="AO1203" s="236"/>
      <c r="AQ1203" s="236"/>
    </row>
    <row r="1204" spans="26:43" x14ac:dyDescent="0.25">
      <c r="Z1204" s="195"/>
      <c r="AB1204" s="235"/>
      <c r="AD1204" s="236"/>
      <c r="AF1204" s="236"/>
      <c r="AH1204" s="236"/>
      <c r="AJ1204" s="236"/>
      <c r="AM1204" s="197"/>
      <c r="AO1204" s="236"/>
      <c r="AQ1204" s="236"/>
    </row>
    <row r="1205" spans="26:43" x14ac:dyDescent="0.25">
      <c r="Z1205" s="195"/>
      <c r="AB1205" s="235"/>
      <c r="AD1205" s="236"/>
      <c r="AF1205" s="236"/>
      <c r="AH1205" s="236"/>
      <c r="AJ1205" s="236"/>
      <c r="AM1205" s="197"/>
      <c r="AO1205" s="236"/>
      <c r="AQ1205" s="236"/>
    </row>
    <row r="1206" spans="26:43" x14ac:dyDescent="0.25">
      <c r="Z1206" s="195"/>
      <c r="AB1206" s="235"/>
      <c r="AD1206" s="236"/>
      <c r="AF1206" s="236"/>
      <c r="AH1206" s="236"/>
      <c r="AJ1206" s="236"/>
      <c r="AM1206" s="197"/>
      <c r="AO1206" s="236"/>
      <c r="AQ1206" s="236"/>
    </row>
    <row r="1207" spans="26:43" x14ac:dyDescent="0.25">
      <c r="Z1207" s="195"/>
      <c r="AB1207" s="235"/>
      <c r="AD1207" s="236"/>
      <c r="AF1207" s="236"/>
      <c r="AH1207" s="236"/>
      <c r="AJ1207" s="236"/>
      <c r="AM1207" s="197"/>
      <c r="AO1207" s="236"/>
      <c r="AQ1207" s="236"/>
    </row>
    <row r="1208" spans="26:43" x14ac:dyDescent="0.25">
      <c r="Z1208" s="195"/>
      <c r="AB1208" s="235"/>
      <c r="AD1208" s="236"/>
      <c r="AF1208" s="236"/>
      <c r="AH1208" s="236"/>
      <c r="AJ1208" s="236"/>
      <c r="AM1208" s="197"/>
      <c r="AO1208" s="236"/>
      <c r="AQ1208" s="236"/>
    </row>
    <row r="1209" spans="26:43" x14ac:dyDescent="0.25">
      <c r="Z1209" s="195"/>
      <c r="AB1209" s="235"/>
      <c r="AD1209" s="236"/>
      <c r="AF1209" s="236"/>
      <c r="AH1209" s="236"/>
      <c r="AJ1209" s="236"/>
      <c r="AM1209" s="197"/>
      <c r="AO1209" s="236"/>
      <c r="AQ1209" s="236"/>
    </row>
    <row r="1210" spans="26:43" x14ac:dyDescent="0.25">
      <c r="Z1210" s="195"/>
      <c r="AB1210" s="235"/>
      <c r="AD1210" s="236"/>
      <c r="AF1210" s="236"/>
      <c r="AH1210" s="236"/>
      <c r="AJ1210" s="236"/>
      <c r="AM1210" s="197"/>
      <c r="AO1210" s="236"/>
      <c r="AQ1210" s="236"/>
    </row>
    <row r="1211" spans="26:43" x14ac:dyDescent="0.25">
      <c r="Z1211" s="195"/>
      <c r="AB1211" s="235"/>
      <c r="AD1211" s="236"/>
      <c r="AF1211" s="236"/>
      <c r="AH1211" s="236"/>
      <c r="AJ1211" s="236"/>
      <c r="AM1211" s="197"/>
      <c r="AO1211" s="236"/>
      <c r="AQ1211" s="236"/>
    </row>
    <row r="1212" spans="26:43" x14ac:dyDescent="0.25">
      <c r="Z1212" s="195"/>
      <c r="AB1212" s="235"/>
      <c r="AD1212" s="236"/>
      <c r="AF1212" s="236"/>
      <c r="AH1212" s="236"/>
      <c r="AJ1212" s="236"/>
      <c r="AM1212" s="197"/>
      <c r="AO1212" s="236"/>
      <c r="AQ1212" s="236"/>
    </row>
    <row r="1213" spans="26:43" x14ac:dyDescent="0.25">
      <c r="Z1213" s="195"/>
      <c r="AB1213" s="235"/>
      <c r="AD1213" s="236"/>
      <c r="AF1213" s="236"/>
      <c r="AH1213" s="236"/>
      <c r="AJ1213" s="236"/>
      <c r="AM1213" s="197"/>
      <c r="AO1213" s="236"/>
      <c r="AQ1213" s="236"/>
    </row>
    <row r="1214" spans="26:43" x14ac:dyDescent="0.25">
      <c r="Z1214" s="195"/>
      <c r="AB1214" s="235"/>
      <c r="AD1214" s="236"/>
      <c r="AF1214" s="236"/>
      <c r="AH1214" s="236"/>
      <c r="AJ1214" s="236"/>
      <c r="AM1214" s="197"/>
      <c r="AO1214" s="236"/>
      <c r="AQ1214" s="236"/>
    </row>
    <row r="1215" spans="26:43" x14ac:dyDescent="0.25">
      <c r="Z1215" s="195"/>
      <c r="AB1215" s="235"/>
      <c r="AD1215" s="236"/>
      <c r="AF1215" s="236"/>
      <c r="AH1215" s="236"/>
      <c r="AJ1215" s="236"/>
      <c r="AM1215" s="197"/>
      <c r="AO1215" s="236"/>
      <c r="AQ1215" s="236"/>
    </row>
    <row r="1216" spans="26:43" x14ac:dyDescent="0.25">
      <c r="Z1216" s="195"/>
      <c r="AB1216" s="235"/>
      <c r="AD1216" s="236"/>
      <c r="AF1216" s="236"/>
      <c r="AH1216" s="236"/>
      <c r="AJ1216" s="236"/>
      <c r="AM1216" s="197"/>
      <c r="AO1216" s="236"/>
      <c r="AQ1216" s="236"/>
    </row>
    <row r="1217" spans="26:43" x14ac:dyDescent="0.25">
      <c r="Z1217" s="195"/>
      <c r="AB1217" s="235"/>
      <c r="AD1217" s="236"/>
      <c r="AF1217" s="236"/>
      <c r="AH1217" s="236"/>
      <c r="AJ1217" s="236"/>
      <c r="AM1217" s="197"/>
      <c r="AO1217" s="236"/>
      <c r="AQ1217" s="236"/>
    </row>
    <row r="1218" spans="26:43" x14ac:dyDescent="0.25">
      <c r="Z1218" s="195"/>
      <c r="AB1218" s="235"/>
      <c r="AD1218" s="236"/>
      <c r="AF1218" s="236"/>
      <c r="AH1218" s="236"/>
      <c r="AJ1218" s="236"/>
      <c r="AM1218" s="197"/>
      <c r="AO1218" s="236"/>
      <c r="AQ1218" s="236"/>
    </row>
    <row r="1219" spans="26:43" x14ac:dyDescent="0.25">
      <c r="Z1219" s="195"/>
      <c r="AB1219" s="235"/>
      <c r="AD1219" s="236"/>
      <c r="AF1219" s="236"/>
      <c r="AH1219" s="236"/>
      <c r="AJ1219" s="236"/>
      <c r="AM1219" s="197"/>
      <c r="AO1219" s="236"/>
      <c r="AQ1219" s="236"/>
    </row>
    <row r="1220" spans="26:43" x14ac:dyDescent="0.25">
      <c r="Z1220" s="195"/>
      <c r="AB1220" s="235"/>
      <c r="AD1220" s="236"/>
      <c r="AF1220" s="236"/>
      <c r="AH1220" s="236"/>
      <c r="AJ1220" s="236"/>
      <c r="AM1220" s="197"/>
      <c r="AO1220" s="236"/>
      <c r="AQ1220" s="236"/>
    </row>
    <row r="1221" spans="26:43" x14ac:dyDescent="0.25">
      <c r="Z1221" s="195"/>
      <c r="AB1221" s="235"/>
      <c r="AD1221" s="236"/>
      <c r="AF1221" s="236"/>
      <c r="AH1221" s="236"/>
      <c r="AJ1221" s="236"/>
      <c r="AM1221" s="197"/>
      <c r="AO1221" s="236"/>
      <c r="AQ1221" s="236"/>
    </row>
    <row r="1222" spans="26:43" x14ac:dyDescent="0.25">
      <c r="Z1222" s="195"/>
      <c r="AB1222" s="235"/>
      <c r="AD1222" s="236"/>
      <c r="AF1222" s="236"/>
      <c r="AH1222" s="236"/>
      <c r="AJ1222" s="236"/>
      <c r="AM1222" s="197"/>
      <c r="AO1222" s="236"/>
      <c r="AQ1222" s="236"/>
    </row>
    <row r="1223" spans="26:43" x14ac:dyDescent="0.25">
      <c r="Z1223" s="195"/>
      <c r="AB1223" s="235"/>
      <c r="AD1223" s="236"/>
      <c r="AF1223" s="236"/>
      <c r="AH1223" s="236"/>
      <c r="AJ1223" s="236"/>
      <c r="AM1223" s="197"/>
      <c r="AO1223" s="236"/>
      <c r="AQ1223" s="236"/>
    </row>
    <row r="1224" spans="26:43" x14ac:dyDescent="0.25">
      <c r="Z1224" s="195"/>
      <c r="AB1224" s="235"/>
      <c r="AD1224" s="236"/>
      <c r="AF1224" s="236"/>
      <c r="AH1224" s="236"/>
      <c r="AJ1224" s="236"/>
      <c r="AM1224" s="197"/>
      <c r="AO1224" s="236"/>
      <c r="AQ1224" s="236"/>
    </row>
    <row r="1225" spans="26:43" x14ac:dyDescent="0.25">
      <c r="Z1225" s="195"/>
      <c r="AB1225" s="235"/>
      <c r="AD1225" s="236"/>
      <c r="AF1225" s="236"/>
      <c r="AH1225" s="236"/>
      <c r="AJ1225" s="236"/>
      <c r="AM1225" s="197"/>
      <c r="AO1225" s="236"/>
      <c r="AQ1225" s="236"/>
    </row>
    <row r="1226" spans="26:43" x14ac:dyDescent="0.25">
      <c r="Z1226" s="195"/>
      <c r="AB1226" s="235"/>
      <c r="AD1226" s="236"/>
      <c r="AF1226" s="236"/>
      <c r="AH1226" s="236"/>
      <c r="AJ1226" s="236"/>
      <c r="AM1226" s="197"/>
      <c r="AO1226" s="236"/>
      <c r="AQ1226" s="236"/>
    </row>
    <row r="1227" spans="26:43" x14ac:dyDescent="0.25">
      <c r="Z1227" s="195"/>
      <c r="AB1227" s="235"/>
      <c r="AD1227" s="236"/>
      <c r="AF1227" s="236"/>
      <c r="AH1227" s="236"/>
      <c r="AJ1227" s="236"/>
      <c r="AM1227" s="197"/>
      <c r="AO1227" s="236"/>
      <c r="AQ1227" s="236"/>
    </row>
    <row r="1228" spans="26:43" x14ac:dyDescent="0.25">
      <c r="Z1228" s="195"/>
      <c r="AB1228" s="235"/>
      <c r="AD1228" s="236"/>
      <c r="AF1228" s="236"/>
      <c r="AH1228" s="236"/>
      <c r="AJ1228" s="236"/>
      <c r="AM1228" s="197"/>
      <c r="AO1228" s="236"/>
      <c r="AQ1228" s="236"/>
    </row>
    <row r="1229" spans="26:43" x14ac:dyDescent="0.25">
      <c r="Z1229" s="195"/>
      <c r="AB1229" s="235"/>
      <c r="AD1229" s="236"/>
      <c r="AF1229" s="236"/>
      <c r="AH1229" s="236"/>
      <c r="AJ1229" s="236"/>
      <c r="AM1229" s="197"/>
      <c r="AO1229" s="236"/>
      <c r="AQ1229" s="236"/>
    </row>
    <row r="1230" spans="26:43" x14ac:dyDescent="0.25">
      <c r="Z1230" s="195"/>
      <c r="AB1230" s="235"/>
      <c r="AD1230" s="236"/>
      <c r="AF1230" s="236"/>
      <c r="AH1230" s="236"/>
      <c r="AJ1230" s="236"/>
      <c r="AM1230" s="197"/>
      <c r="AO1230" s="236"/>
      <c r="AQ1230" s="236"/>
    </row>
    <row r="1231" spans="26:43" x14ac:dyDescent="0.25">
      <c r="Z1231" s="195"/>
      <c r="AB1231" s="235"/>
      <c r="AD1231" s="236"/>
      <c r="AF1231" s="236"/>
      <c r="AH1231" s="236"/>
      <c r="AJ1231" s="236"/>
      <c r="AM1231" s="197"/>
      <c r="AO1231" s="236"/>
      <c r="AQ1231" s="236"/>
    </row>
    <row r="1232" spans="26:43" x14ac:dyDescent="0.25">
      <c r="Z1232" s="195"/>
      <c r="AB1232" s="235"/>
      <c r="AD1232" s="236"/>
      <c r="AF1232" s="236"/>
      <c r="AH1232" s="236"/>
      <c r="AJ1232" s="236"/>
      <c r="AM1232" s="197"/>
      <c r="AO1232" s="236"/>
      <c r="AQ1232" s="236"/>
    </row>
    <row r="1233" spans="26:43" x14ac:dyDescent="0.25">
      <c r="Z1233" s="195"/>
      <c r="AB1233" s="235"/>
      <c r="AD1233" s="236"/>
      <c r="AF1233" s="236"/>
      <c r="AH1233" s="236"/>
      <c r="AJ1233" s="236"/>
      <c r="AM1233" s="197"/>
      <c r="AO1233" s="236"/>
      <c r="AQ1233" s="236"/>
    </row>
    <row r="1234" spans="26:43" x14ac:dyDescent="0.25">
      <c r="Z1234" s="195"/>
      <c r="AB1234" s="235"/>
      <c r="AD1234" s="236"/>
      <c r="AF1234" s="236"/>
      <c r="AH1234" s="236"/>
      <c r="AJ1234" s="236"/>
      <c r="AM1234" s="197"/>
      <c r="AO1234" s="236"/>
      <c r="AQ1234" s="236"/>
    </row>
    <row r="1235" spans="26:43" x14ac:dyDescent="0.25">
      <c r="Z1235" s="195"/>
      <c r="AB1235" s="235"/>
      <c r="AD1235" s="236"/>
      <c r="AF1235" s="236"/>
      <c r="AH1235" s="236"/>
      <c r="AJ1235" s="236"/>
      <c r="AM1235" s="197"/>
      <c r="AO1235" s="236"/>
      <c r="AQ1235" s="236"/>
    </row>
    <row r="1236" spans="26:43" x14ac:dyDescent="0.25">
      <c r="Z1236" s="195"/>
      <c r="AB1236" s="235"/>
      <c r="AD1236" s="236"/>
      <c r="AF1236" s="236"/>
      <c r="AH1236" s="236"/>
      <c r="AJ1236" s="236"/>
      <c r="AM1236" s="197"/>
      <c r="AO1236" s="236"/>
      <c r="AQ1236" s="236"/>
    </row>
    <row r="1237" spans="26:43" x14ac:dyDescent="0.25">
      <c r="Z1237" s="195"/>
      <c r="AB1237" s="235"/>
      <c r="AD1237" s="236"/>
      <c r="AF1237" s="236"/>
      <c r="AH1237" s="236"/>
      <c r="AJ1237" s="236"/>
      <c r="AM1237" s="197"/>
      <c r="AO1237" s="236"/>
      <c r="AQ1237" s="236"/>
    </row>
    <row r="1238" spans="26:43" x14ac:dyDescent="0.25">
      <c r="Z1238" s="195"/>
      <c r="AB1238" s="235"/>
      <c r="AD1238" s="236"/>
      <c r="AF1238" s="236"/>
      <c r="AH1238" s="236"/>
      <c r="AJ1238" s="236"/>
      <c r="AM1238" s="197"/>
      <c r="AO1238" s="236"/>
      <c r="AQ1238" s="236"/>
    </row>
    <row r="1239" spans="26:43" x14ac:dyDescent="0.25">
      <c r="Z1239" s="195"/>
      <c r="AB1239" s="235"/>
      <c r="AD1239" s="236"/>
      <c r="AF1239" s="236"/>
      <c r="AH1239" s="236"/>
      <c r="AJ1239" s="236"/>
      <c r="AM1239" s="197"/>
      <c r="AO1239" s="236"/>
      <c r="AQ1239" s="236"/>
    </row>
    <row r="1240" spans="26:43" x14ac:dyDescent="0.25">
      <c r="Z1240" s="195"/>
      <c r="AB1240" s="235"/>
      <c r="AD1240" s="236"/>
      <c r="AF1240" s="236"/>
      <c r="AH1240" s="236"/>
      <c r="AJ1240" s="236"/>
      <c r="AM1240" s="197"/>
      <c r="AO1240" s="236"/>
      <c r="AQ1240" s="236"/>
    </row>
    <row r="1241" spans="26:43" x14ac:dyDescent="0.25">
      <c r="Z1241" s="195"/>
      <c r="AB1241" s="235"/>
      <c r="AD1241" s="236"/>
      <c r="AF1241" s="236"/>
      <c r="AH1241" s="236"/>
      <c r="AJ1241" s="236"/>
      <c r="AM1241" s="197"/>
      <c r="AO1241" s="236"/>
      <c r="AQ1241" s="236"/>
    </row>
    <row r="1242" spans="26:43" x14ac:dyDescent="0.25">
      <c r="Z1242" s="195"/>
      <c r="AB1242" s="235"/>
      <c r="AD1242" s="236"/>
      <c r="AF1242" s="236"/>
      <c r="AH1242" s="236"/>
      <c r="AJ1242" s="236"/>
      <c r="AM1242" s="197"/>
      <c r="AO1242" s="236"/>
      <c r="AQ1242" s="236"/>
    </row>
    <row r="1243" spans="26:43" x14ac:dyDescent="0.25">
      <c r="Z1243" s="195"/>
      <c r="AB1243" s="235"/>
      <c r="AD1243" s="236"/>
      <c r="AF1243" s="236"/>
      <c r="AH1243" s="236"/>
      <c r="AJ1243" s="236"/>
      <c r="AM1243" s="197"/>
      <c r="AO1243" s="236"/>
      <c r="AQ1243" s="236"/>
    </row>
    <row r="1244" spans="26:43" x14ac:dyDescent="0.25">
      <c r="Z1244" s="195"/>
      <c r="AB1244" s="235"/>
      <c r="AD1244" s="236"/>
      <c r="AF1244" s="236"/>
      <c r="AH1244" s="236"/>
      <c r="AJ1244" s="236"/>
      <c r="AM1244" s="197"/>
      <c r="AO1244" s="236"/>
      <c r="AQ1244" s="236"/>
    </row>
    <row r="1245" spans="26:43" x14ac:dyDescent="0.25">
      <c r="Z1245" s="195"/>
      <c r="AB1245" s="235"/>
      <c r="AD1245" s="236"/>
      <c r="AF1245" s="236"/>
      <c r="AH1245" s="236"/>
      <c r="AJ1245" s="236"/>
      <c r="AM1245" s="197"/>
      <c r="AO1245" s="236"/>
      <c r="AQ1245" s="236"/>
    </row>
    <row r="1246" spans="26:43" x14ac:dyDescent="0.25">
      <c r="Z1246" s="195"/>
      <c r="AB1246" s="235"/>
      <c r="AD1246" s="236"/>
      <c r="AF1246" s="236"/>
      <c r="AH1246" s="236"/>
      <c r="AJ1246" s="236"/>
      <c r="AM1246" s="197"/>
      <c r="AO1246" s="236"/>
      <c r="AQ1246" s="236"/>
    </row>
    <row r="1247" spans="26:43" x14ac:dyDescent="0.25">
      <c r="Z1247" s="195"/>
      <c r="AB1247" s="235"/>
      <c r="AD1247" s="236"/>
      <c r="AF1247" s="236"/>
      <c r="AH1247" s="236"/>
      <c r="AJ1247" s="236"/>
      <c r="AM1247" s="197"/>
      <c r="AO1247" s="236"/>
      <c r="AQ1247" s="236"/>
    </row>
    <row r="1248" spans="26:43" x14ac:dyDescent="0.25">
      <c r="Z1248" s="195"/>
      <c r="AB1248" s="235"/>
      <c r="AD1248" s="236"/>
      <c r="AF1248" s="236"/>
      <c r="AH1248" s="236"/>
      <c r="AJ1248" s="236"/>
      <c r="AM1248" s="197"/>
      <c r="AO1248" s="236"/>
      <c r="AQ1248" s="236"/>
    </row>
    <row r="1249" spans="26:43" x14ac:dyDescent="0.25">
      <c r="Z1249" s="195"/>
      <c r="AB1249" s="235"/>
      <c r="AD1249" s="236"/>
      <c r="AF1249" s="236"/>
      <c r="AH1249" s="236"/>
      <c r="AJ1249" s="236"/>
      <c r="AM1249" s="197"/>
      <c r="AO1249" s="236"/>
      <c r="AQ1249" s="236"/>
    </row>
    <row r="1250" spans="26:43" x14ac:dyDescent="0.25">
      <c r="Z1250" s="195"/>
      <c r="AB1250" s="235"/>
      <c r="AD1250" s="236"/>
      <c r="AF1250" s="236"/>
      <c r="AH1250" s="236"/>
      <c r="AJ1250" s="236"/>
      <c r="AM1250" s="197"/>
      <c r="AO1250" s="236"/>
      <c r="AQ1250" s="236"/>
    </row>
    <row r="1251" spans="26:43" x14ac:dyDescent="0.25">
      <c r="Z1251" s="195"/>
      <c r="AB1251" s="235"/>
      <c r="AD1251" s="236"/>
      <c r="AF1251" s="236"/>
      <c r="AH1251" s="236"/>
      <c r="AJ1251" s="236"/>
      <c r="AM1251" s="197"/>
      <c r="AO1251" s="236"/>
      <c r="AQ1251" s="236"/>
    </row>
    <row r="1252" spans="26:43" x14ac:dyDescent="0.25">
      <c r="Z1252" s="195"/>
      <c r="AB1252" s="235"/>
      <c r="AD1252" s="236"/>
      <c r="AF1252" s="236"/>
      <c r="AH1252" s="236"/>
      <c r="AJ1252" s="236"/>
      <c r="AM1252" s="197"/>
      <c r="AO1252" s="236"/>
      <c r="AQ1252" s="236"/>
    </row>
    <row r="1253" spans="26:43" x14ac:dyDescent="0.25">
      <c r="Z1253" s="195"/>
      <c r="AB1253" s="235"/>
      <c r="AD1253" s="236"/>
      <c r="AF1253" s="236"/>
      <c r="AH1253" s="236"/>
      <c r="AJ1253" s="236"/>
      <c r="AM1253" s="197"/>
      <c r="AO1253" s="236"/>
      <c r="AQ1253" s="236"/>
    </row>
    <row r="1254" spans="26:43" x14ac:dyDescent="0.25">
      <c r="Z1254" s="195"/>
      <c r="AB1254" s="235"/>
      <c r="AD1254" s="236"/>
      <c r="AF1254" s="236"/>
      <c r="AH1254" s="236"/>
      <c r="AJ1254" s="236"/>
      <c r="AM1254" s="197"/>
      <c r="AO1254" s="236"/>
      <c r="AQ1254" s="236"/>
    </row>
    <row r="1255" spans="26:43" x14ac:dyDescent="0.25">
      <c r="Z1255" s="195"/>
      <c r="AB1255" s="235"/>
      <c r="AD1255" s="236"/>
      <c r="AF1255" s="236"/>
      <c r="AH1255" s="236"/>
      <c r="AJ1255" s="236"/>
      <c r="AM1255" s="197"/>
      <c r="AO1255" s="236"/>
      <c r="AQ1255" s="236"/>
    </row>
    <row r="1256" spans="26:43" x14ac:dyDescent="0.25">
      <c r="Z1256" s="195"/>
      <c r="AB1256" s="235"/>
      <c r="AD1256" s="236"/>
      <c r="AF1256" s="236"/>
      <c r="AH1256" s="236"/>
      <c r="AJ1256" s="236"/>
      <c r="AM1256" s="197"/>
      <c r="AO1256" s="236"/>
      <c r="AQ1256" s="236"/>
    </row>
    <row r="1257" spans="26:43" x14ac:dyDescent="0.25">
      <c r="Z1257" s="195"/>
      <c r="AB1257" s="235"/>
      <c r="AD1257" s="236"/>
      <c r="AF1257" s="236"/>
      <c r="AH1257" s="236"/>
      <c r="AJ1257" s="236"/>
      <c r="AM1257" s="197"/>
      <c r="AO1257" s="236"/>
      <c r="AQ1257" s="236"/>
    </row>
    <row r="1258" spans="26:43" x14ac:dyDescent="0.25">
      <c r="Z1258" s="195"/>
      <c r="AB1258" s="235"/>
      <c r="AD1258" s="236"/>
      <c r="AF1258" s="236"/>
      <c r="AH1258" s="236"/>
      <c r="AJ1258" s="236"/>
      <c r="AM1258" s="197"/>
      <c r="AO1258" s="236"/>
      <c r="AQ1258" s="236"/>
    </row>
    <row r="1259" spans="26:43" x14ac:dyDescent="0.25">
      <c r="Z1259" s="195"/>
      <c r="AB1259" s="235"/>
      <c r="AD1259" s="236"/>
      <c r="AF1259" s="236"/>
      <c r="AH1259" s="236"/>
      <c r="AJ1259" s="236"/>
      <c r="AM1259" s="197"/>
      <c r="AO1259" s="236"/>
      <c r="AQ1259" s="236"/>
    </row>
    <row r="1260" spans="26:43" x14ac:dyDescent="0.25">
      <c r="Z1260" s="195"/>
      <c r="AB1260" s="235"/>
      <c r="AD1260" s="236"/>
      <c r="AF1260" s="236"/>
      <c r="AH1260" s="236"/>
      <c r="AJ1260" s="236"/>
      <c r="AM1260" s="197"/>
      <c r="AO1260" s="236"/>
      <c r="AQ1260" s="236"/>
    </row>
    <row r="1261" spans="26:43" x14ac:dyDescent="0.25">
      <c r="Z1261" s="195"/>
      <c r="AB1261" s="235"/>
      <c r="AD1261" s="236"/>
      <c r="AF1261" s="236"/>
      <c r="AH1261" s="236"/>
      <c r="AJ1261" s="236"/>
      <c r="AM1261" s="197"/>
      <c r="AO1261" s="236"/>
      <c r="AQ1261" s="236"/>
    </row>
    <row r="1262" spans="26:43" x14ac:dyDescent="0.25">
      <c r="Z1262" s="195"/>
      <c r="AB1262" s="235"/>
      <c r="AD1262" s="236"/>
      <c r="AF1262" s="236"/>
      <c r="AH1262" s="236"/>
      <c r="AJ1262" s="236"/>
      <c r="AM1262" s="197"/>
      <c r="AO1262" s="236"/>
      <c r="AQ1262" s="236"/>
    </row>
    <row r="1263" spans="26:43" x14ac:dyDescent="0.25">
      <c r="Z1263" s="195"/>
      <c r="AB1263" s="235"/>
      <c r="AD1263" s="236"/>
      <c r="AF1263" s="236"/>
      <c r="AH1263" s="236"/>
      <c r="AJ1263" s="236"/>
      <c r="AM1263" s="197"/>
      <c r="AO1263" s="236"/>
      <c r="AQ1263" s="236"/>
    </row>
    <row r="1264" spans="26:43" x14ac:dyDescent="0.25">
      <c r="Z1264" s="195"/>
      <c r="AB1264" s="235"/>
      <c r="AD1264" s="236"/>
      <c r="AF1264" s="236"/>
      <c r="AH1264" s="236"/>
      <c r="AJ1264" s="236"/>
      <c r="AM1264" s="197"/>
      <c r="AO1264" s="236"/>
      <c r="AQ1264" s="236"/>
    </row>
    <row r="1265" spans="26:43" x14ac:dyDescent="0.25">
      <c r="Z1265" s="195"/>
      <c r="AB1265" s="235"/>
      <c r="AD1265" s="236"/>
      <c r="AF1265" s="236"/>
      <c r="AH1265" s="236"/>
      <c r="AJ1265" s="236"/>
      <c r="AM1265" s="197"/>
      <c r="AO1265" s="236"/>
      <c r="AQ1265" s="236"/>
    </row>
    <row r="1266" spans="26:43" x14ac:dyDescent="0.25">
      <c r="Z1266" s="195"/>
      <c r="AB1266" s="235"/>
      <c r="AD1266" s="236"/>
      <c r="AF1266" s="236"/>
      <c r="AH1266" s="236"/>
      <c r="AJ1266" s="236"/>
      <c r="AM1266" s="197"/>
      <c r="AO1266" s="236"/>
      <c r="AQ1266" s="236"/>
    </row>
    <row r="1267" spans="26:43" x14ac:dyDescent="0.25">
      <c r="Z1267" s="195"/>
      <c r="AB1267" s="235"/>
      <c r="AD1267" s="236"/>
      <c r="AF1267" s="236"/>
      <c r="AH1267" s="236"/>
      <c r="AJ1267" s="236"/>
      <c r="AM1267" s="197"/>
      <c r="AO1267" s="236"/>
      <c r="AQ1267" s="236"/>
    </row>
    <row r="1268" spans="26:43" x14ac:dyDescent="0.25">
      <c r="Z1268" s="195"/>
      <c r="AB1268" s="235"/>
      <c r="AD1268" s="236"/>
      <c r="AF1268" s="236"/>
      <c r="AH1268" s="236"/>
      <c r="AJ1268" s="236"/>
      <c r="AM1268" s="197"/>
      <c r="AO1268" s="236"/>
      <c r="AQ1268" s="236"/>
    </row>
    <row r="1269" spans="26:43" x14ac:dyDescent="0.25">
      <c r="Z1269" s="195"/>
      <c r="AB1269" s="235"/>
      <c r="AD1269" s="236"/>
      <c r="AF1269" s="236"/>
      <c r="AH1269" s="236"/>
      <c r="AJ1269" s="236"/>
      <c r="AM1269" s="197"/>
      <c r="AO1269" s="236"/>
      <c r="AQ1269" s="236"/>
    </row>
    <row r="1270" spans="26:43" x14ac:dyDescent="0.25">
      <c r="Z1270" s="195"/>
      <c r="AB1270" s="235"/>
      <c r="AD1270" s="236"/>
      <c r="AF1270" s="236"/>
      <c r="AH1270" s="236"/>
      <c r="AJ1270" s="236"/>
      <c r="AM1270" s="197"/>
      <c r="AO1270" s="236"/>
      <c r="AQ1270" s="236"/>
    </row>
    <row r="1271" spans="26:43" x14ac:dyDescent="0.25">
      <c r="Z1271" s="195"/>
      <c r="AB1271" s="235"/>
      <c r="AD1271" s="236"/>
      <c r="AF1271" s="236"/>
      <c r="AH1271" s="236"/>
      <c r="AJ1271" s="236"/>
      <c r="AM1271" s="197"/>
      <c r="AO1271" s="236"/>
      <c r="AQ1271" s="236"/>
    </row>
    <row r="1272" spans="26:43" x14ac:dyDescent="0.25">
      <c r="Z1272" s="195"/>
      <c r="AB1272" s="235"/>
      <c r="AD1272" s="236"/>
      <c r="AF1272" s="236"/>
      <c r="AH1272" s="236"/>
      <c r="AJ1272" s="236"/>
      <c r="AM1272" s="197"/>
      <c r="AO1272" s="236"/>
      <c r="AQ1272" s="236"/>
    </row>
    <row r="1273" spans="26:43" x14ac:dyDescent="0.25">
      <c r="Z1273" s="195"/>
      <c r="AB1273" s="235"/>
      <c r="AD1273" s="236"/>
      <c r="AF1273" s="236"/>
      <c r="AH1273" s="236"/>
      <c r="AJ1273" s="236"/>
      <c r="AM1273" s="197"/>
      <c r="AO1273" s="236"/>
      <c r="AQ1273" s="236"/>
    </row>
    <row r="1274" spans="26:43" x14ac:dyDescent="0.25">
      <c r="Z1274" s="195"/>
      <c r="AB1274" s="235"/>
      <c r="AD1274" s="236"/>
      <c r="AF1274" s="236"/>
      <c r="AH1274" s="236"/>
      <c r="AJ1274" s="236"/>
      <c r="AM1274" s="197"/>
      <c r="AO1274" s="236"/>
      <c r="AQ1274" s="236"/>
    </row>
    <row r="1275" spans="26:43" x14ac:dyDescent="0.25">
      <c r="Z1275" s="195"/>
      <c r="AB1275" s="235"/>
      <c r="AD1275" s="236"/>
      <c r="AF1275" s="236"/>
      <c r="AH1275" s="236"/>
      <c r="AJ1275" s="236"/>
      <c r="AM1275" s="197"/>
      <c r="AO1275" s="236"/>
      <c r="AQ1275" s="236"/>
    </row>
    <row r="1276" spans="26:43" x14ac:dyDescent="0.25">
      <c r="Z1276" s="195"/>
      <c r="AB1276" s="235"/>
      <c r="AD1276" s="236"/>
      <c r="AF1276" s="236"/>
      <c r="AH1276" s="236"/>
      <c r="AJ1276" s="236"/>
      <c r="AM1276" s="197"/>
      <c r="AO1276" s="236"/>
      <c r="AQ1276" s="236"/>
    </row>
    <row r="1277" spans="26:43" x14ac:dyDescent="0.25">
      <c r="Z1277" s="195"/>
      <c r="AB1277" s="235"/>
      <c r="AD1277" s="236"/>
      <c r="AF1277" s="236"/>
      <c r="AH1277" s="236"/>
      <c r="AJ1277" s="236"/>
      <c r="AM1277" s="197"/>
      <c r="AO1277" s="236"/>
      <c r="AQ1277" s="236"/>
    </row>
    <row r="1278" spans="26:43" x14ac:dyDescent="0.25">
      <c r="Z1278" s="195"/>
      <c r="AB1278" s="235"/>
      <c r="AD1278" s="236"/>
      <c r="AF1278" s="236"/>
      <c r="AH1278" s="236"/>
      <c r="AJ1278" s="236"/>
      <c r="AM1278" s="197"/>
      <c r="AO1278" s="236"/>
      <c r="AQ1278" s="236"/>
    </row>
    <row r="1279" spans="26:43" x14ac:dyDescent="0.25">
      <c r="Z1279" s="195"/>
      <c r="AB1279" s="235"/>
      <c r="AD1279" s="236"/>
      <c r="AF1279" s="236"/>
      <c r="AH1279" s="236"/>
      <c r="AJ1279" s="236"/>
      <c r="AM1279" s="197"/>
      <c r="AO1279" s="236"/>
      <c r="AQ1279" s="236"/>
    </row>
    <row r="1280" spans="26:43" x14ac:dyDescent="0.25">
      <c r="Z1280" s="195"/>
      <c r="AB1280" s="235"/>
      <c r="AD1280" s="236"/>
      <c r="AF1280" s="236"/>
      <c r="AH1280" s="236"/>
      <c r="AJ1280" s="236"/>
      <c r="AM1280" s="197"/>
      <c r="AO1280" s="236"/>
      <c r="AQ1280" s="236"/>
    </row>
    <row r="1281" spans="26:43" x14ac:dyDescent="0.25">
      <c r="Z1281" s="195"/>
      <c r="AB1281" s="235"/>
      <c r="AD1281" s="236"/>
      <c r="AF1281" s="236"/>
      <c r="AH1281" s="236"/>
      <c r="AJ1281" s="236"/>
      <c r="AM1281" s="197"/>
      <c r="AO1281" s="236"/>
      <c r="AQ1281" s="236"/>
    </row>
    <row r="1282" spans="26:43" x14ac:dyDescent="0.25">
      <c r="Z1282" s="195"/>
      <c r="AB1282" s="235"/>
      <c r="AD1282" s="236"/>
      <c r="AF1282" s="236"/>
      <c r="AH1282" s="236"/>
      <c r="AJ1282" s="236"/>
      <c r="AM1282" s="197"/>
      <c r="AO1282" s="236"/>
      <c r="AQ1282" s="236"/>
    </row>
    <row r="1283" spans="26:43" x14ac:dyDescent="0.25">
      <c r="Z1283" s="195"/>
      <c r="AB1283" s="235"/>
      <c r="AD1283" s="236"/>
      <c r="AF1283" s="236"/>
      <c r="AH1283" s="236"/>
      <c r="AJ1283" s="236"/>
      <c r="AM1283" s="197"/>
      <c r="AO1283" s="236"/>
      <c r="AQ1283" s="236"/>
    </row>
    <row r="1284" spans="26:43" x14ac:dyDescent="0.25">
      <c r="Z1284" s="195"/>
      <c r="AB1284" s="235"/>
      <c r="AD1284" s="236"/>
      <c r="AF1284" s="236"/>
      <c r="AH1284" s="236"/>
      <c r="AJ1284" s="236"/>
      <c r="AM1284" s="197"/>
      <c r="AO1284" s="236"/>
      <c r="AQ1284" s="236"/>
    </row>
    <row r="1285" spans="26:43" x14ac:dyDescent="0.25">
      <c r="Z1285" s="195"/>
      <c r="AB1285" s="235"/>
      <c r="AD1285" s="236"/>
      <c r="AF1285" s="236"/>
      <c r="AH1285" s="236"/>
      <c r="AJ1285" s="236"/>
      <c r="AM1285" s="197"/>
      <c r="AO1285" s="236"/>
      <c r="AQ1285" s="236"/>
    </row>
    <row r="1286" spans="26:43" x14ac:dyDescent="0.25">
      <c r="Z1286" s="195"/>
      <c r="AB1286" s="235"/>
      <c r="AD1286" s="236"/>
      <c r="AF1286" s="236"/>
      <c r="AH1286" s="236"/>
      <c r="AJ1286" s="236"/>
      <c r="AM1286" s="197"/>
      <c r="AO1286" s="236"/>
      <c r="AQ1286" s="236"/>
    </row>
    <row r="1287" spans="26:43" x14ac:dyDescent="0.25">
      <c r="Z1287" s="195"/>
      <c r="AB1287" s="235"/>
      <c r="AD1287" s="236"/>
      <c r="AF1287" s="236"/>
      <c r="AH1287" s="236"/>
      <c r="AJ1287" s="236"/>
      <c r="AM1287" s="197"/>
      <c r="AO1287" s="236"/>
      <c r="AQ1287" s="236"/>
    </row>
    <row r="1288" spans="26:43" x14ac:dyDescent="0.25">
      <c r="Z1288" s="195"/>
      <c r="AB1288" s="235"/>
      <c r="AD1288" s="236"/>
      <c r="AF1288" s="236"/>
      <c r="AH1288" s="236"/>
      <c r="AJ1288" s="236"/>
      <c r="AM1288" s="197"/>
      <c r="AO1288" s="236"/>
      <c r="AQ1288" s="236"/>
    </row>
    <row r="1289" spans="26:43" x14ac:dyDescent="0.25">
      <c r="Z1289" s="195"/>
      <c r="AB1289" s="235"/>
      <c r="AD1289" s="236"/>
      <c r="AF1289" s="236"/>
      <c r="AH1289" s="236"/>
      <c r="AJ1289" s="236"/>
      <c r="AM1289" s="197"/>
      <c r="AO1289" s="236"/>
      <c r="AQ1289" s="236"/>
    </row>
    <row r="1290" spans="26:43" x14ac:dyDescent="0.25">
      <c r="Z1290" s="195"/>
      <c r="AB1290" s="235"/>
      <c r="AD1290" s="236"/>
      <c r="AF1290" s="236"/>
      <c r="AH1290" s="236"/>
      <c r="AJ1290" s="236"/>
      <c r="AM1290" s="197"/>
      <c r="AO1290" s="236"/>
      <c r="AQ1290" s="236"/>
    </row>
    <row r="1291" spans="26:43" x14ac:dyDescent="0.25">
      <c r="Z1291" s="195"/>
      <c r="AB1291" s="235"/>
      <c r="AD1291" s="236"/>
      <c r="AF1291" s="236"/>
      <c r="AH1291" s="236"/>
      <c r="AJ1291" s="236"/>
      <c r="AM1291" s="197"/>
      <c r="AO1291" s="236"/>
      <c r="AQ1291" s="236"/>
    </row>
    <row r="1292" spans="26:43" x14ac:dyDescent="0.25">
      <c r="Z1292" s="195"/>
      <c r="AB1292" s="235"/>
      <c r="AD1292" s="236"/>
      <c r="AF1292" s="236"/>
      <c r="AH1292" s="236"/>
      <c r="AJ1292" s="236"/>
      <c r="AM1292" s="197"/>
      <c r="AO1292" s="236"/>
      <c r="AQ1292" s="236"/>
    </row>
    <row r="1293" spans="26:43" x14ac:dyDescent="0.25">
      <c r="Z1293" s="195"/>
      <c r="AB1293" s="235"/>
      <c r="AD1293" s="236"/>
      <c r="AF1293" s="236"/>
      <c r="AH1293" s="236"/>
      <c r="AJ1293" s="236"/>
      <c r="AM1293" s="197"/>
      <c r="AO1293" s="236"/>
      <c r="AQ1293" s="236"/>
    </row>
    <row r="1294" spans="26:43" x14ac:dyDescent="0.25">
      <c r="Z1294" s="195"/>
      <c r="AB1294" s="235"/>
      <c r="AD1294" s="236"/>
      <c r="AF1294" s="236"/>
      <c r="AH1294" s="236"/>
      <c r="AJ1294" s="236"/>
      <c r="AM1294" s="197"/>
      <c r="AO1294" s="236"/>
      <c r="AQ1294" s="236"/>
    </row>
    <row r="1295" spans="26:43" x14ac:dyDescent="0.25">
      <c r="Z1295" s="195"/>
      <c r="AB1295" s="235"/>
      <c r="AD1295" s="236"/>
      <c r="AF1295" s="236"/>
      <c r="AH1295" s="236"/>
      <c r="AJ1295" s="236"/>
      <c r="AM1295" s="197"/>
      <c r="AO1295" s="236"/>
      <c r="AQ1295" s="236"/>
    </row>
    <row r="1296" spans="26:43" x14ac:dyDescent="0.25">
      <c r="Z1296" s="195"/>
      <c r="AB1296" s="235"/>
      <c r="AD1296" s="236"/>
      <c r="AF1296" s="236"/>
      <c r="AH1296" s="236"/>
      <c r="AJ1296" s="236"/>
      <c r="AM1296" s="197"/>
      <c r="AO1296" s="236"/>
      <c r="AQ1296" s="236"/>
    </row>
    <row r="1297" spans="26:43" x14ac:dyDescent="0.25">
      <c r="Z1297" s="195"/>
      <c r="AB1297" s="235"/>
      <c r="AD1297" s="236"/>
      <c r="AF1297" s="236"/>
      <c r="AH1297" s="236"/>
      <c r="AJ1297" s="236"/>
      <c r="AM1297" s="197"/>
      <c r="AO1297" s="236"/>
      <c r="AQ1297" s="236"/>
    </row>
    <row r="1298" spans="26:43" x14ac:dyDescent="0.25">
      <c r="Z1298" s="195"/>
      <c r="AB1298" s="235"/>
      <c r="AD1298" s="236"/>
      <c r="AF1298" s="236"/>
      <c r="AH1298" s="236"/>
      <c r="AJ1298" s="236"/>
      <c r="AM1298" s="197"/>
      <c r="AO1298" s="236"/>
      <c r="AQ1298" s="236"/>
    </row>
    <row r="1299" spans="26:43" x14ac:dyDescent="0.25">
      <c r="Z1299" s="195"/>
      <c r="AB1299" s="235"/>
      <c r="AD1299" s="236"/>
      <c r="AF1299" s="236"/>
      <c r="AH1299" s="236"/>
      <c r="AJ1299" s="236"/>
      <c r="AM1299" s="197"/>
      <c r="AO1299" s="236"/>
      <c r="AQ1299" s="236"/>
    </row>
    <row r="1300" spans="26:43" x14ac:dyDescent="0.25">
      <c r="Z1300" s="195"/>
      <c r="AB1300" s="235"/>
      <c r="AD1300" s="236"/>
      <c r="AF1300" s="236"/>
      <c r="AH1300" s="236"/>
      <c r="AJ1300" s="236"/>
      <c r="AM1300" s="197"/>
      <c r="AO1300" s="236"/>
      <c r="AQ1300" s="236"/>
    </row>
    <row r="1301" spans="26:43" x14ac:dyDescent="0.25">
      <c r="Z1301" s="195"/>
      <c r="AB1301" s="235"/>
      <c r="AD1301" s="236"/>
      <c r="AF1301" s="236"/>
      <c r="AH1301" s="236"/>
      <c r="AJ1301" s="236"/>
      <c r="AM1301" s="197"/>
      <c r="AO1301" s="236"/>
      <c r="AQ1301" s="236"/>
    </row>
    <row r="1302" spans="26:43" x14ac:dyDescent="0.25">
      <c r="Z1302" s="195"/>
      <c r="AB1302" s="235"/>
      <c r="AD1302" s="236"/>
      <c r="AF1302" s="236"/>
      <c r="AH1302" s="236"/>
      <c r="AJ1302" s="236"/>
      <c r="AM1302" s="197"/>
      <c r="AO1302" s="236"/>
      <c r="AQ1302" s="236"/>
    </row>
    <row r="1303" spans="26:43" x14ac:dyDescent="0.25">
      <c r="Z1303" s="195"/>
      <c r="AB1303" s="235"/>
      <c r="AD1303" s="236"/>
      <c r="AF1303" s="236"/>
      <c r="AH1303" s="236"/>
      <c r="AJ1303" s="236"/>
      <c r="AM1303" s="197"/>
      <c r="AO1303" s="236"/>
      <c r="AQ1303" s="236"/>
    </row>
    <row r="1304" spans="26:43" x14ac:dyDescent="0.25">
      <c r="Z1304" s="195"/>
      <c r="AB1304" s="235"/>
      <c r="AD1304" s="236"/>
      <c r="AF1304" s="236"/>
      <c r="AH1304" s="236"/>
      <c r="AJ1304" s="236"/>
      <c r="AM1304" s="197"/>
      <c r="AO1304" s="236"/>
      <c r="AQ1304" s="236"/>
    </row>
    <row r="1305" spans="26:43" x14ac:dyDescent="0.25">
      <c r="Z1305" s="195"/>
      <c r="AB1305" s="235"/>
      <c r="AD1305" s="236"/>
      <c r="AF1305" s="236"/>
      <c r="AH1305" s="236"/>
      <c r="AJ1305" s="236"/>
      <c r="AM1305" s="197"/>
      <c r="AO1305" s="236"/>
      <c r="AQ1305" s="236"/>
    </row>
    <row r="1306" spans="26:43" x14ac:dyDescent="0.25">
      <c r="Z1306" s="195"/>
      <c r="AB1306" s="235"/>
      <c r="AD1306" s="236"/>
      <c r="AF1306" s="236"/>
      <c r="AH1306" s="236"/>
      <c r="AJ1306" s="236"/>
      <c r="AM1306" s="197"/>
      <c r="AO1306" s="236"/>
      <c r="AQ1306" s="236"/>
    </row>
    <row r="1307" spans="26:43" x14ac:dyDescent="0.25">
      <c r="Z1307" s="195"/>
      <c r="AB1307" s="235"/>
      <c r="AD1307" s="236"/>
      <c r="AF1307" s="236"/>
      <c r="AH1307" s="236"/>
      <c r="AJ1307" s="236"/>
      <c r="AM1307" s="197"/>
      <c r="AO1307" s="236"/>
      <c r="AQ1307" s="236"/>
    </row>
    <row r="1308" spans="26:43" x14ac:dyDescent="0.25">
      <c r="Z1308" s="195"/>
      <c r="AB1308" s="235"/>
      <c r="AD1308" s="236"/>
      <c r="AF1308" s="236"/>
      <c r="AH1308" s="236"/>
      <c r="AJ1308" s="236"/>
      <c r="AM1308" s="197"/>
      <c r="AO1308" s="236"/>
      <c r="AQ1308" s="236"/>
    </row>
    <row r="1309" spans="26:43" x14ac:dyDescent="0.25">
      <c r="Z1309" s="195"/>
      <c r="AB1309" s="235"/>
      <c r="AD1309" s="236"/>
      <c r="AF1309" s="236"/>
      <c r="AH1309" s="236"/>
      <c r="AJ1309" s="236"/>
      <c r="AM1309" s="197"/>
      <c r="AO1309" s="236"/>
      <c r="AQ1309" s="236"/>
    </row>
    <row r="1310" spans="26:43" x14ac:dyDescent="0.25">
      <c r="Z1310" s="195"/>
      <c r="AB1310" s="235"/>
      <c r="AD1310" s="236"/>
      <c r="AF1310" s="236"/>
      <c r="AH1310" s="236"/>
      <c r="AJ1310" s="236"/>
      <c r="AM1310" s="197"/>
      <c r="AO1310" s="236"/>
      <c r="AQ1310" s="236"/>
    </row>
    <row r="1311" spans="26:43" x14ac:dyDescent="0.25">
      <c r="Z1311" s="195"/>
      <c r="AB1311" s="235"/>
      <c r="AD1311" s="236"/>
      <c r="AF1311" s="236"/>
      <c r="AH1311" s="236"/>
      <c r="AJ1311" s="236"/>
      <c r="AM1311" s="197"/>
      <c r="AO1311" s="236"/>
      <c r="AQ1311" s="236"/>
    </row>
    <row r="1312" spans="26:43" x14ac:dyDescent="0.25">
      <c r="Z1312" s="195"/>
      <c r="AB1312" s="235"/>
      <c r="AD1312" s="236"/>
      <c r="AF1312" s="236"/>
      <c r="AH1312" s="236"/>
      <c r="AJ1312" s="236"/>
      <c r="AM1312" s="197"/>
      <c r="AO1312" s="236"/>
      <c r="AQ1312" s="236"/>
    </row>
    <row r="1313" spans="26:43" x14ac:dyDescent="0.25">
      <c r="Z1313" s="195"/>
      <c r="AB1313" s="235"/>
      <c r="AD1313" s="236"/>
      <c r="AF1313" s="236"/>
      <c r="AH1313" s="236"/>
      <c r="AJ1313" s="236"/>
      <c r="AM1313" s="197"/>
      <c r="AO1313" s="236"/>
      <c r="AQ1313" s="236"/>
    </row>
    <row r="1314" spans="26:43" x14ac:dyDescent="0.25">
      <c r="Z1314" s="195"/>
      <c r="AB1314" s="235"/>
      <c r="AD1314" s="236"/>
      <c r="AF1314" s="236"/>
      <c r="AH1314" s="236"/>
      <c r="AJ1314" s="236"/>
      <c r="AM1314" s="197"/>
      <c r="AO1314" s="236"/>
      <c r="AQ1314" s="236"/>
    </row>
    <row r="1315" spans="26:43" x14ac:dyDescent="0.25">
      <c r="Z1315" s="195"/>
      <c r="AB1315" s="235"/>
      <c r="AD1315" s="236"/>
      <c r="AF1315" s="236"/>
      <c r="AH1315" s="236"/>
      <c r="AJ1315" s="236"/>
      <c r="AM1315" s="197"/>
      <c r="AO1315" s="236"/>
      <c r="AQ1315" s="236"/>
    </row>
    <row r="1316" spans="26:43" x14ac:dyDescent="0.25">
      <c r="Z1316" s="195"/>
      <c r="AB1316" s="235"/>
      <c r="AD1316" s="236"/>
      <c r="AF1316" s="236"/>
      <c r="AH1316" s="236"/>
      <c r="AJ1316" s="236"/>
      <c r="AM1316" s="197"/>
      <c r="AO1316" s="236"/>
      <c r="AQ1316" s="236"/>
    </row>
    <row r="1317" spans="26:43" x14ac:dyDescent="0.25">
      <c r="Z1317" s="195"/>
      <c r="AB1317" s="235"/>
      <c r="AD1317" s="236"/>
      <c r="AF1317" s="236"/>
      <c r="AH1317" s="236"/>
      <c r="AJ1317" s="236"/>
      <c r="AM1317" s="197"/>
      <c r="AO1317" s="236"/>
      <c r="AQ1317" s="236"/>
    </row>
    <row r="1318" spans="26:43" x14ac:dyDescent="0.25">
      <c r="Z1318" s="195"/>
      <c r="AB1318" s="235"/>
      <c r="AD1318" s="236"/>
      <c r="AF1318" s="236"/>
      <c r="AH1318" s="236"/>
      <c r="AJ1318" s="236"/>
      <c r="AM1318" s="197"/>
      <c r="AO1318" s="236"/>
      <c r="AQ1318" s="236"/>
    </row>
    <row r="1319" spans="26:43" x14ac:dyDescent="0.25">
      <c r="Z1319" s="195"/>
      <c r="AB1319" s="235"/>
      <c r="AD1319" s="236"/>
      <c r="AF1319" s="236"/>
      <c r="AH1319" s="236"/>
      <c r="AJ1319" s="236"/>
      <c r="AM1319" s="197"/>
      <c r="AO1319" s="236"/>
      <c r="AQ1319" s="236"/>
    </row>
    <row r="1320" spans="26:43" x14ac:dyDescent="0.25">
      <c r="Z1320" s="195"/>
      <c r="AB1320" s="235"/>
      <c r="AD1320" s="236"/>
      <c r="AF1320" s="236"/>
      <c r="AH1320" s="236"/>
      <c r="AJ1320" s="236"/>
      <c r="AM1320" s="197"/>
      <c r="AO1320" s="236"/>
      <c r="AQ1320" s="236"/>
    </row>
    <row r="1321" spans="26:43" x14ac:dyDescent="0.25">
      <c r="Z1321" s="195"/>
      <c r="AB1321" s="235"/>
      <c r="AD1321" s="236"/>
      <c r="AF1321" s="236"/>
      <c r="AH1321" s="236"/>
      <c r="AJ1321" s="236"/>
      <c r="AM1321" s="197"/>
      <c r="AO1321" s="236"/>
      <c r="AQ1321" s="236"/>
    </row>
    <row r="1322" spans="26:43" x14ac:dyDescent="0.25">
      <c r="Z1322" s="195"/>
      <c r="AB1322" s="235"/>
      <c r="AD1322" s="236"/>
      <c r="AF1322" s="236"/>
      <c r="AH1322" s="236"/>
      <c r="AJ1322" s="236"/>
      <c r="AM1322" s="197"/>
      <c r="AO1322" s="236"/>
      <c r="AQ1322" s="236"/>
    </row>
    <row r="1323" spans="26:43" x14ac:dyDescent="0.25">
      <c r="Z1323" s="195"/>
      <c r="AB1323" s="235"/>
      <c r="AD1323" s="236"/>
      <c r="AF1323" s="236"/>
      <c r="AH1323" s="236"/>
      <c r="AJ1323" s="236"/>
      <c r="AM1323" s="197"/>
      <c r="AO1323" s="236"/>
      <c r="AQ1323" s="236"/>
    </row>
    <row r="1324" spans="26:43" x14ac:dyDescent="0.25">
      <c r="Z1324" s="195"/>
      <c r="AB1324" s="235"/>
      <c r="AD1324" s="236"/>
      <c r="AF1324" s="236"/>
      <c r="AH1324" s="236"/>
      <c r="AJ1324" s="236"/>
      <c r="AM1324" s="197"/>
      <c r="AO1324" s="236"/>
      <c r="AQ1324" s="236"/>
    </row>
    <row r="1325" spans="26:43" x14ac:dyDescent="0.25">
      <c r="Z1325" s="195"/>
      <c r="AB1325" s="235"/>
      <c r="AD1325" s="236"/>
      <c r="AF1325" s="236"/>
      <c r="AH1325" s="236"/>
      <c r="AJ1325" s="236"/>
      <c r="AM1325" s="197"/>
      <c r="AO1325" s="236"/>
      <c r="AQ1325" s="236"/>
    </row>
    <row r="1326" spans="26:43" x14ac:dyDescent="0.25">
      <c r="Z1326" s="195"/>
      <c r="AB1326" s="235"/>
      <c r="AD1326" s="236"/>
      <c r="AF1326" s="236"/>
      <c r="AH1326" s="236"/>
      <c r="AJ1326" s="236"/>
      <c r="AM1326" s="197"/>
      <c r="AO1326" s="236"/>
      <c r="AQ1326" s="236"/>
    </row>
    <row r="1327" spans="26:43" x14ac:dyDescent="0.25">
      <c r="Z1327" s="195"/>
      <c r="AB1327" s="235"/>
      <c r="AD1327" s="236"/>
      <c r="AF1327" s="236"/>
      <c r="AH1327" s="236"/>
      <c r="AJ1327" s="236"/>
      <c r="AM1327" s="197"/>
      <c r="AO1327" s="236"/>
      <c r="AQ1327" s="236"/>
    </row>
    <row r="1328" spans="26:43" x14ac:dyDescent="0.25">
      <c r="Z1328" s="195"/>
      <c r="AB1328" s="235"/>
      <c r="AD1328" s="236"/>
      <c r="AF1328" s="236"/>
      <c r="AH1328" s="236"/>
      <c r="AJ1328" s="236"/>
      <c r="AM1328" s="197"/>
      <c r="AO1328" s="236"/>
      <c r="AQ1328" s="236"/>
    </row>
    <row r="1329" spans="26:43" x14ac:dyDescent="0.25">
      <c r="Z1329" s="195"/>
      <c r="AB1329" s="235"/>
      <c r="AD1329" s="236"/>
      <c r="AF1329" s="236"/>
      <c r="AH1329" s="236"/>
      <c r="AJ1329" s="236"/>
      <c r="AM1329" s="197"/>
      <c r="AO1329" s="236"/>
      <c r="AQ1329" s="236"/>
    </row>
    <row r="1330" spans="26:43" x14ac:dyDescent="0.25">
      <c r="Z1330" s="195"/>
      <c r="AB1330" s="235"/>
      <c r="AD1330" s="236"/>
      <c r="AF1330" s="236"/>
      <c r="AH1330" s="236"/>
      <c r="AJ1330" s="236"/>
      <c r="AM1330" s="197"/>
      <c r="AO1330" s="236"/>
      <c r="AQ1330" s="236"/>
    </row>
    <row r="1331" spans="26:43" x14ac:dyDescent="0.25">
      <c r="Z1331" s="195"/>
      <c r="AB1331" s="235"/>
      <c r="AD1331" s="236"/>
      <c r="AF1331" s="236"/>
      <c r="AH1331" s="236"/>
      <c r="AJ1331" s="236"/>
      <c r="AM1331" s="197"/>
      <c r="AO1331" s="236"/>
      <c r="AQ1331" s="236"/>
    </row>
    <row r="1332" spans="26:43" x14ac:dyDescent="0.25">
      <c r="Z1332" s="195"/>
      <c r="AB1332" s="235"/>
      <c r="AD1332" s="236"/>
      <c r="AF1332" s="236"/>
      <c r="AH1332" s="236"/>
      <c r="AJ1332" s="236"/>
      <c r="AM1332" s="197"/>
      <c r="AO1332" s="236"/>
      <c r="AQ1332" s="236"/>
    </row>
    <row r="1333" spans="26:43" x14ac:dyDescent="0.25">
      <c r="Z1333" s="195"/>
      <c r="AB1333" s="235"/>
      <c r="AD1333" s="236"/>
      <c r="AF1333" s="236"/>
      <c r="AH1333" s="236"/>
      <c r="AJ1333" s="236"/>
      <c r="AM1333" s="197"/>
      <c r="AO1333" s="236"/>
      <c r="AQ1333" s="236"/>
    </row>
    <row r="1334" spans="26:43" x14ac:dyDescent="0.25">
      <c r="Z1334" s="195"/>
      <c r="AB1334" s="235"/>
      <c r="AD1334" s="236"/>
      <c r="AF1334" s="236"/>
      <c r="AH1334" s="236"/>
      <c r="AJ1334" s="236"/>
      <c r="AM1334" s="197"/>
      <c r="AO1334" s="236"/>
      <c r="AQ1334" s="236"/>
    </row>
    <row r="1335" spans="26:43" x14ac:dyDescent="0.25">
      <c r="Z1335" s="195"/>
      <c r="AB1335" s="235"/>
      <c r="AD1335" s="236"/>
      <c r="AF1335" s="236"/>
      <c r="AH1335" s="236"/>
      <c r="AJ1335" s="236"/>
      <c r="AM1335" s="197"/>
      <c r="AO1335" s="236"/>
      <c r="AQ1335" s="236"/>
    </row>
    <row r="1336" spans="26:43" x14ac:dyDescent="0.25">
      <c r="Z1336" s="195"/>
      <c r="AB1336" s="235"/>
      <c r="AD1336" s="236"/>
      <c r="AF1336" s="236"/>
      <c r="AH1336" s="236"/>
      <c r="AJ1336" s="236"/>
      <c r="AM1336" s="197"/>
      <c r="AO1336" s="236"/>
      <c r="AQ1336" s="236"/>
    </row>
    <row r="1337" spans="26:43" x14ac:dyDescent="0.25">
      <c r="Z1337" s="195"/>
      <c r="AB1337" s="235"/>
      <c r="AD1337" s="236"/>
      <c r="AF1337" s="236"/>
      <c r="AH1337" s="236"/>
      <c r="AJ1337" s="236"/>
      <c r="AM1337" s="197"/>
      <c r="AO1337" s="236"/>
      <c r="AQ1337" s="236"/>
    </row>
    <row r="1338" spans="26:43" x14ac:dyDescent="0.25">
      <c r="Z1338" s="195"/>
      <c r="AB1338" s="235"/>
      <c r="AD1338" s="236"/>
      <c r="AF1338" s="236"/>
      <c r="AH1338" s="236"/>
      <c r="AJ1338" s="236"/>
      <c r="AM1338" s="197"/>
      <c r="AO1338" s="236"/>
      <c r="AQ1338" s="236"/>
    </row>
    <row r="1339" spans="26:43" x14ac:dyDescent="0.25">
      <c r="Z1339" s="195"/>
      <c r="AB1339" s="235"/>
      <c r="AD1339" s="236"/>
      <c r="AF1339" s="236"/>
      <c r="AH1339" s="236"/>
      <c r="AJ1339" s="236"/>
      <c r="AM1339" s="197"/>
      <c r="AO1339" s="236"/>
      <c r="AQ1339" s="236"/>
    </row>
    <row r="1340" spans="26:43" x14ac:dyDescent="0.25">
      <c r="Z1340" s="195"/>
      <c r="AB1340" s="235"/>
      <c r="AD1340" s="236"/>
      <c r="AF1340" s="236"/>
      <c r="AH1340" s="236"/>
      <c r="AJ1340" s="236"/>
      <c r="AM1340" s="197"/>
      <c r="AO1340" s="236"/>
      <c r="AQ1340" s="236"/>
    </row>
    <row r="1341" spans="26:43" x14ac:dyDescent="0.25">
      <c r="Z1341" s="195"/>
      <c r="AB1341" s="235"/>
      <c r="AD1341" s="236"/>
      <c r="AF1341" s="236"/>
      <c r="AH1341" s="236"/>
      <c r="AJ1341" s="236"/>
      <c r="AM1341" s="197"/>
      <c r="AO1341" s="236"/>
      <c r="AQ1341" s="236"/>
    </row>
    <row r="1342" spans="26:43" x14ac:dyDescent="0.25">
      <c r="Z1342" s="195"/>
      <c r="AB1342" s="235"/>
      <c r="AD1342" s="236"/>
      <c r="AF1342" s="236"/>
      <c r="AH1342" s="236"/>
      <c r="AJ1342" s="236"/>
      <c r="AM1342" s="197"/>
      <c r="AO1342" s="236"/>
      <c r="AQ1342" s="236"/>
    </row>
    <row r="1343" spans="26:43" x14ac:dyDescent="0.25">
      <c r="Z1343" s="195"/>
      <c r="AB1343" s="235"/>
      <c r="AD1343" s="236"/>
      <c r="AF1343" s="236"/>
      <c r="AH1343" s="236"/>
      <c r="AJ1343" s="236"/>
      <c r="AM1343" s="197"/>
      <c r="AO1343" s="236"/>
      <c r="AQ1343" s="236"/>
    </row>
    <row r="1344" spans="26:43" x14ac:dyDescent="0.25">
      <c r="Z1344" s="195"/>
      <c r="AB1344" s="235"/>
      <c r="AD1344" s="236"/>
      <c r="AF1344" s="236"/>
      <c r="AH1344" s="236"/>
      <c r="AJ1344" s="236"/>
      <c r="AM1344" s="197"/>
      <c r="AO1344" s="236"/>
      <c r="AQ1344" s="236"/>
    </row>
    <row r="1345" spans="26:43" x14ac:dyDescent="0.25">
      <c r="Z1345" s="195"/>
      <c r="AB1345" s="235"/>
      <c r="AD1345" s="236"/>
      <c r="AF1345" s="236"/>
      <c r="AH1345" s="236"/>
      <c r="AJ1345" s="236"/>
      <c r="AM1345" s="197"/>
      <c r="AO1345" s="236"/>
      <c r="AQ1345" s="236"/>
    </row>
    <row r="1346" spans="26:43" x14ac:dyDescent="0.25">
      <c r="Z1346" s="195"/>
      <c r="AB1346" s="235"/>
      <c r="AD1346" s="236"/>
      <c r="AF1346" s="236"/>
      <c r="AH1346" s="236"/>
      <c r="AJ1346" s="236"/>
      <c r="AM1346" s="197"/>
      <c r="AO1346" s="236"/>
      <c r="AQ1346" s="236"/>
    </row>
    <row r="1347" spans="26:43" x14ac:dyDescent="0.25">
      <c r="Z1347" s="195"/>
      <c r="AB1347" s="235"/>
      <c r="AD1347" s="236"/>
      <c r="AF1347" s="236"/>
      <c r="AH1347" s="236"/>
      <c r="AJ1347" s="236"/>
      <c r="AM1347" s="197"/>
      <c r="AO1347" s="236"/>
      <c r="AQ1347" s="236"/>
    </row>
    <row r="1348" spans="26:43" x14ac:dyDescent="0.25">
      <c r="Z1348" s="195"/>
      <c r="AB1348" s="235"/>
      <c r="AD1348" s="236"/>
      <c r="AF1348" s="236"/>
      <c r="AH1348" s="236"/>
      <c r="AJ1348" s="236"/>
      <c r="AM1348" s="197"/>
      <c r="AO1348" s="236"/>
      <c r="AQ1348" s="236"/>
    </row>
    <row r="1349" spans="26:43" x14ac:dyDescent="0.25">
      <c r="Z1349" s="195"/>
      <c r="AB1349" s="235"/>
      <c r="AD1349" s="236"/>
      <c r="AF1349" s="236"/>
      <c r="AH1349" s="236"/>
      <c r="AJ1349" s="236"/>
      <c r="AM1349" s="197"/>
      <c r="AO1349" s="236"/>
      <c r="AQ1349" s="236"/>
    </row>
    <row r="1350" spans="26:43" x14ac:dyDescent="0.25">
      <c r="Z1350" s="195"/>
      <c r="AB1350" s="235"/>
      <c r="AD1350" s="236"/>
      <c r="AF1350" s="236"/>
      <c r="AH1350" s="236"/>
      <c r="AJ1350" s="236"/>
      <c r="AM1350" s="197"/>
      <c r="AO1350" s="236"/>
      <c r="AQ1350" s="236"/>
    </row>
    <row r="1351" spans="26:43" x14ac:dyDescent="0.25">
      <c r="Z1351" s="195"/>
      <c r="AB1351" s="235"/>
      <c r="AD1351" s="236"/>
      <c r="AF1351" s="236"/>
      <c r="AH1351" s="236"/>
      <c r="AJ1351" s="236"/>
      <c r="AM1351" s="197"/>
      <c r="AO1351" s="236"/>
      <c r="AQ1351" s="236"/>
    </row>
    <row r="1352" spans="26:43" x14ac:dyDescent="0.25">
      <c r="Z1352" s="195"/>
      <c r="AB1352" s="235"/>
      <c r="AD1352" s="236"/>
      <c r="AF1352" s="236"/>
      <c r="AH1352" s="236"/>
      <c r="AJ1352" s="236"/>
      <c r="AM1352" s="197"/>
      <c r="AO1352" s="236"/>
      <c r="AQ1352" s="236"/>
    </row>
    <row r="1353" spans="26:43" x14ac:dyDescent="0.25">
      <c r="Z1353" s="195"/>
      <c r="AB1353" s="235"/>
      <c r="AD1353" s="236"/>
      <c r="AF1353" s="236"/>
      <c r="AH1353" s="236"/>
      <c r="AJ1353" s="236"/>
      <c r="AM1353" s="197"/>
      <c r="AO1353" s="236"/>
      <c r="AQ1353" s="236"/>
    </row>
    <row r="1354" spans="26:43" x14ac:dyDescent="0.25">
      <c r="Z1354" s="195"/>
      <c r="AB1354" s="235"/>
      <c r="AD1354" s="236"/>
      <c r="AF1354" s="236"/>
      <c r="AH1354" s="236"/>
      <c r="AJ1354" s="236"/>
      <c r="AM1354" s="197"/>
      <c r="AO1354" s="236"/>
      <c r="AQ1354" s="236"/>
    </row>
    <row r="1355" spans="26:43" x14ac:dyDescent="0.25">
      <c r="Z1355" s="195"/>
      <c r="AB1355" s="235"/>
      <c r="AD1355" s="236"/>
      <c r="AF1355" s="236"/>
      <c r="AH1355" s="236"/>
      <c r="AJ1355" s="236"/>
      <c r="AM1355" s="197"/>
      <c r="AO1355" s="236"/>
      <c r="AQ1355" s="236"/>
    </row>
    <row r="1356" spans="26:43" x14ac:dyDescent="0.25">
      <c r="Z1356" s="195"/>
      <c r="AB1356" s="235"/>
      <c r="AD1356" s="236"/>
      <c r="AF1356" s="236"/>
      <c r="AH1356" s="236"/>
      <c r="AJ1356" s="236"/>
      <c r="AM1356" s="197"/>
      <c r="AO1356" s="236"/>
      <c r="AQ1356" s="236"/>
    </row>
    <row r="1357" spans="26:43" x14ac:dyDescent="0.25">
      <c r="Z1357" s="195"/>
      <c r="AB1357" s="235"/>
      <c r="AD1357" s="236"/>
      <c r="AF1357" s="236"/>
      <c r="AH1357" s="236"/>
      <c r="AJ1357" s="236"/>
      <c r="AM1357" s="197"/>
      <c r="AO1357" s="236"/>
      <c r="AQ1357" s="236"/>
    </row>
    <row r="1358" spans="26:43" x14ac:dyDescent="0.25">
      <c r="Z1358" s="195"/>
      <c r="AB1358" s="235"/>
      <c r="AD1358" s="236"/>
      <c r="AF1358" s="236"/>
      <c r="AH1358" s="236"/>
      <c r="AJ1358" s="236"/>
      <c r="AM1358" s="197"/>
      <c r="AO1358" s="236"/>
      <c r="AQ1358" s="236"/>
    </row>
    <row r="1359" spans="26:43" x14ac:dyDescent="0.25">
      <c r="Z1359" s="195"/>
      <c r="AB1359" s="235"/>
      <c r="AD1359" s="236"/>
      <c r="AF1359" s="236"/>
      <c r="AH1359" s="236"/>
      <c r="AJ1359" s="236"/>
      <c r="AM1359" s="197"/>
      <c r="AO1359" s="236"/>
      <c r="AQ1359" s="236"/>
    </row>
    <row r="1360" spans="26:43" x14ac:dyDescent="0.25">
      <c r="Z1360" s="195"/>
      <c r="AB1360" s="235"/>
      <c r="AD1360" s="236"/>
      <c r="AF1360" s="236"/>
      <c r="AH1360" s="236"/>
      <c r="AJ1360" s="236"/>
      <c r="AM1360" s="197"/>
      <c r="AO1360" s="236"/>
      <c r="AQ1360" s="236"/>
    </row>
    <row r="1361" spans="26:43" x14ac:dyDescent="0.25">
      <c r="Z1361" s="195"/>
      <c r="AB1361" s="235"/>
      <c r="AD1361" s="236"/>
      <c r="AF1361" s="236"/>
      <c r="AH1361" s="236"/>
      <c r="AJ1361" s="236"/>
      <c r="AM1361" s="197"/>
      <c r="AO1361" s="236"/>
      <c r="AQ1361" s="236"/>
    </row>
    <row r="1362" spans="26:43" x14ac:dyDescent="0.25">
      <c r="Z1362" s="195"/>
      <c r="AB1362" s="235"/>
      <c r="AD1362" s="236"/>
      <c r="AF1362" s="236"/>
      <c r="AH1362" s="236"/>
      <c r="AJ1362" s="236"/>
      <c r="AM1362" s="197"/>
      <c r="AO1362" s="236"/>
      <c r="AQ1362" s="236"/>
    </row>
    <row r="1363" spans="26:43" x14ac:dyDescent="0.25">
      <c r="Z1363" s="195"/>
      <c r="AB1363" s="235"/>
      <c r="AD1363" s="236"/>
      <c r="AF1363" s="236"/>
      <c r="AH1363" s="236"/>
      <c r="AJ1363" s="236"/>
      <c r="AM1363" s="197"/>
      <c r="AO1363" s="236"/>
      <c r="AQ1363" s="236"/>
    </row>
    <row r="1364" spans="26:43" x14ac:dyDescent="0.25">
      <c r="Z1364" s="195"/>
      <c r="AB1364" s="235"/>
      <c r="AD1364" s="236"/>
      <c r="AF1364" s="236"/>
      <c r="AH1364" s="236"/>
      <c r="AJ1364" s="236"/>
      <c r="AM1364" s="197"/>
      <c r="AO1364" s="236"/>
      <c r="AQ1364" s="236"/>
    </row>
    <row r="1365" spans="26:43" x14ac:dyDescent="0.25">
      <c r="Z1365" s="195"/>
      <c r="AB1365" s="235"/>
      <c r="AD1365" s="236"/>
      <c r="AF1365" s="236"/>
      <c r="AH1365" s="236"/>
      <c r="AJ1365" s="236"/>
      <c r="AM1365" s="197"/>
      <c r="AO1365" s="236"/>
      <c r="AQ1365" s="236"/>
    </row>
    <row r="1366" spans="26:43" x14ac:dyDescent="0.25">
      <c r="Z1366" s="195"/>
      <c r="AB1366" s="235"/>
      <c r="AD1366" s="236"/>
      <c r="AF1366" s="236"/>
      <c r="AH1366" s="236"/>
      <c r="AJ1366" s="236"/>
      <c r="AM1366" s="197"/>
      <c r="AO1366" s="236"/>
      <c r="AQ1366" s="236"/>
    </row>
    <row r="1367" spans="26:43" x14ac:dyDescent="0.25">
      <c r="Z1367" s="195"/>
      <c r="AB1367" s="235"/>
      <c r="AD1367" s="236"/>
      <c r="AF1367" s="236"/>
      <c r="AH1367" s="236"/>
      <c r="AJ1367" s="236"/>
      <c r="AM1367" s="197"/>
      <c r="AO1367" s="236"/>
      <c r="AQ1367" s="236"/>
    </row>
    <row r="1368" spans="26:43" x14ac:dyDescent="0.25">
      <c r="Z1368" s="195"/>
      <c r="AB1368" s="235"/>
      <c r="AD1368" s="236"/>
      <c r="AF1368" s="236"/>
      <c r="AH1368" s="236"/>
      <c r="AJ1368" s="236"/>
      <c r="AM1368" s="197"/>
      <c r="AO1368" s="236"/>
      <c r="AQ1368" s="236"/>
    </row>
    <row r="1369" spans="26:43" x14ac:dyDescent="0.25">
      <c r="Z1369" s="195"/>
      <c r="AB1369" s="235"/>
      <c r="AD1369" s="236"/>
      <c r="AF1369" s="236"/>
      <c r="AH1369" s="236"/>
      <c r="AJ1369" s="236"/>
      <c r="AM1369" s="197"/>
      <c r="AO1369" s="236"/>
      <c r="AQ1369" s="236"/>
    </row>
    <row r="1370" spans="26:43" x14ac:dyDescent="0.25">
      <c r="Z1370" s="195"/>
      <c r="AB1370" s="235"/>
      <c r="AD1370" s="236"/>
      <c r="AF1370" s="236"/>
      <c r="AH1370" s="236"/>
      <c r="AJ1370" s="236"/>
      <c r="AM1370" s="197"/>
      <c r="AO1370" s="236"/>
      <c r="AQ1370" s="236"/>
    </row>
    <row r="1371" spans="26:43" x14ac:dyDescent="0.25">
      <c r="Z1371" s="195"/>
      <c r="AB1371" s="235"/>
      <c r="AD1371" s="236"/>
      <c r="AF1371" s="236"/>
      <c r="AH1371" s="236"/>
      <c r="AJ1371" s="236"/>
      <c r="AM1371" s="197"/>
      <c r="AO1371" s="236"/>
      <c r="AQ1371" s="236"/>
    </row>
    <row r="1372" spans="26:43" x14ac:dyDescent="0.25">
      <c r="Z1372" s="195"/>
      <c r="AB1372" s="235"/>
      <c r="AD1372" s="236"/>
      <c r="AF1372" s="236"/>
      <c r="AH1372" s="236"/>
      <c r="AJ1372" s="236"/>
      <c r="AM1372" s="197"/>
      <c r="AO1372" s="236"/>
      <c r="AQ1372" s="236"/>
    </row>
    <row r="1373" spans="26:43" x14ac:dyDescent="0.25">
      <c r="Z1373" s="195"/>
      <c r="AB1373" s="235"/>
      <c r="AD1373" s="236"/>
      <c r="AF1373" s="236"/>
      <c r="AH1373" s="236"/>
      <c r="AJ1373" s="236"/>
      <c r="AM1373" s="197"/>
      <c r="AO1373" s="236"/>
      <c r="AQ1373" s="236"/>
    </row>
    <row r="1374" spans="26:43" x14ac:dyDescent="0.25">
      <c r="Z1374" s="195"/>
      <c r="AB1374" s="235"/>
      <c r="AD1374" s="236"/>
      <c r="AF1374" s="236"/>
      <c r="AH1374" s="236"/>
      <c r="AJ1374" s="236"/>
      <c r="AM1374" s="197"/>
      <c r="AO1374" s="236"/>
      <c r="AQ1374" s="236"/>
    </row>
    <row r="1375" spans="26:43" x14ac:dyDescent="0.25">
      <c r="Z1375" s="195"/>
      <c r="AB1375" s="235"/>
      <c r="AD1375" s="236"/>
      <c r="AF1375" s="236"/>
      <c r="AH1375" s="236"/>
      <c r="AJ1375" s="236"/>
      <c r="AM1375" s="197"/>
      <c r="AO1375" s="236"/>
      <c r="AQ1375" s="236"/>
    </row>
    <row r="1376" spans="26:43" x14ac:dyDescent="0.25">
      <c r="Z1376" s="195"/>
      <c r="AB1376" s="235"/>
      <c r="AD1376" s="236"/>
      <c r="AF1376" s="236"/>
      <c r="AH1376" s="236"/>
      <c r="AJ1376" s="236"/>
      <c r="AM1376" s="197"/>
      <c r="AO1376" s="236"/>
      <c r="AQ1376" s="236"/>
    </row>
    <row r="1377" spans="26:43" x14ac:dyDescent="0.25">
      <c r="Z1377" s="195"/>
      <c r="AB1377" s="235"/>
      <c r="AD1377" s="236"/>
      <c r="AF1377" s="236"/>
      <c r="AH1377" s="236"/>
      <c r="AJ1377" s="236"/>
      <c r="AM1377" s="197"/>
      <c r="AO1377" s="236"/>
      <c r="AQ1377" s="236"/>
    </row>
    <row r="1378" spans="26:43" x14ac:dyDescent="0.25">
      <c r="Z1378" s="195"/>
      <c r="AB1378" s="235"/>
      <c r="AD1378" s="236"/>
      <c r="AF1378" s="236"/>
      <c r="AH1378" s="236"/>
      <c r="AJ1378" s="236"/>
      <c r="AM1378" s="197"/>
      <c r="AO1378" s="236"/>
      <c r="AQ1378" s="236"/>
    </row>
    <row r="1379" spans="26:43" x14ac:dyDescent="0.25">
      <c r="Z1379" s="195"/>
      <c r="AB1379" s="235"/>
      <c r="AD1379" s="236"/>
      <c r="AF1379" s="236"/>
      <c r="AH1379" s="236"/>
      <c r="AJ1379" s="236"/>
      <c r="AM1379" s="197"/>
      <c r="AO1379" s="236"/>
      <c r="AQ1379" s="236"/>
    </row>
    <row r="1380" spans="26:43" x14ac:dyDescent="0.25">
      <c r="Z1380" s="195"/>
      <c r="AB1380" s="235"/>
      <c r="AD1380" s="236"/>
      <c r="AF1380" s="236"/>
      <c r="AH1380" s="236"/>
      <c r="AJ1380" s="236"/>
      <c r="AM1380" s="197"/>
      <c r="AO1380" s="236"/>
      <c r="AQ1380" s="236"/>
    </row>
    <row r="1381" spans="26:43" x14ac:dyDescent="0.25">
      <c r="Z1381" s="195"/>
      <c r="AB1381" s="235"/>
      <c r="AD1381" s="236"/>
      <c r="AF1381" s="236"/>
      <c r="AH1381" s="236"/>
      <c r="AJ1381" s="236"/>
      <c r="AM1381" s="197"/>
      <c r="AO1381" s="236"/>
      <c r="AQ1381" s="236"/>
    </row>
    <row r="1382" spans="26:43" x14ac:dyDescent="0.25">
      <c r="Z1382" s="195"/>
      <c r="AB1382" s="235"/>
      <c r="AD1382" s="236"/>
      <c r="AF1382" s="236"/>
      <c r="AH1382" s="236"/>
      <c r="AJ1382" s="236"/>
      <c r="AM1382" s="197"/>
      <c r="AO1382" s="236"/>
      <c r="AQ1382" s="236"/>
    </row>
    <row r="1383" spans="26:43" x14ac:dyDescent="0.25">
      <c r="Z1383" s="195"/>
      <c r="AB1383" s="235"/>
      <c r="AD1383" s="236"/>
      <c r="AF1383" s="236"/>
      <c r="AH1383" s="236"/>
      <c r="AJ1383" s="236"/>
      <c r="AM1383" s="197"/>
      <c r="AO1383" s="236"/>
      <c r="AQ1383" s="236"/>
    </row>
    <row r="1384" spans="26:43" x14ac:dyDescent="0.25">
      <c r="Z1384" s="195"/>
      <c r="AB1384" s="235"/>
      <c r="AD1384" s="236"/>
      <c r="AF1384" s="236"/>
      <c r="AH1384" s="236"/>
      <c r="AJ1384" s="236"/>
      <c r="AM1384" s="197"/>
      <c r="AO1384" s="236"/>
      <c r="AQ1384" s="236"/>
    </row>
    <row r="1385" spans="26:43" x14ac:dyDescent="0.25">
      <c r="Z1385" s="195"/>
      <c r="AB1385" s="235"/>
      <c r="AD1385" s="236"/>
      <c r="AF1385" s="236"/>
      <c r="AH1385" s="236"/>
      <c r="AJ1385" s="236"/>
      <c r="AM1385" s="197"/>
      <c r="AO1385" s="236"/>
      <c r="AQ1385" s="236"/>
    </row>
    <row r="1386" spans="26:43" x14ac:dyDescent="0.25">
      <c r="Z1386" s="195"/>
      <c r="AB1386" s="235"/>
      <c r="AD1386" s="236"/>
      <c r="AF1386" s="236"/>
      <c r="AH1386" s="236"/>
      <c r="AJ1386" s="236"/>
      <c r="AM1386" s="197"/>
      <c r="AO1386" s="236"/>
      <c r="AQ1386" s="236"/>
    </row>
    <row r="1387" spans="26:43" x14ac:dyDescent="0.25">
      <c r="Z1387" s="195"/>
      <c r="AB1387" s="235"/>
      <c r="AD1387" s="236"/>
      <c r="AF1387" s="236"/>
      <c r="AH1387" s="236"/>
      <c r="AJ1387" s="236"/>
      <c r="AM1387" s="197"/>
      <c r="AO1387" s="236"/>
      <c r="AQ1387" s="236"/>
    </row>
    <row r="1388" spans="26:43" x14ac:dyDescent="0.25">
      <c r="Z1388" s="195"/>
      <c r="AB1388" s="235"/>
      <c r="AD1388" s="236"/>
      <c r="AF1388" s="236"/>
      <c r="AH1388" s="236"/>
      <c r="AJ1388" s="236"/>
      <c r="AM1388" s="197"/>
      <c r="AO1388" s="236"/>
      <c r="AQ1388" s="236"/>
    </row>
    <row r="1389" spans="26:43" x14ac:dyDescent="0.25">
      <c r="Z1389" s="195"/>
      <c r="AB1389" s="235"/>
      <c r="AD1389" s="236"/>
      <c r="AF1389" s="236"/>
      <c r="AH1389" s="236"/>
      <c r="AJ1389" s="236"/>
      <c r="AM1389" s="197"/>
      <c r="AO1389" s="236"/>
      <c r="AQ1389" s="236"/>
    </row>
    <row r="1390" spans="26:43" x14ac:dyDescent="0.25">
      <c r="Z1390" s="195"/>
      <c r="AB1390" s="235"/>
      <c r="AD1390" s="236"/>
      <c r="AF1390" s="236"/>
      <c r="AH1390" s="236"/>
      <c r="AJ1390" s="236"/>
      <c r="AM1390" s="197"/>
      <c r="AO1390" s="236"/>
      <c r="AQ1390" s="236"/>
    </row>
    <row r="1391" spans="26:43" x14ac:dyDescent="0.25">
      <c r="Z1391" s="195"/>
      <c r="AB1391" s="235"/>
      <c r="AD1391" s="236"/>
      <c r="AF1391" s="236"/>
      <c r="AH1391" s="236"/>
      <c r="AJ1391" s="236"/>
      <c r="AM1391" s="197"/>
      <c r="AO1391" s="236"/>
      <c r="AQ1391" s="236"/>
    </row>
    <row r="1392" spans="26:43" x14ac:dyDescent="0.25">
      <c r="Z1392" s="195"/>
      <c r="AB1392" s="235"/>
      <c r="AD1392" s="236"/>
      <c r="AF1392" s="236"/>
      <c r="AH1392" s="236"/>
      <c r="AJ1392" s="236"/>
      <c r="AM1392" s="197"/>
      <c r="AO1392" s="236"/>
      <c r="AQ1392" s="236"/>
    </row>
    <row r="1393" spans="26:43" x14ac:dyDescent="0.25">
      <c r="Z1393" s="195"/>
      <c r="AB1393" s="235"/>
      <c r="AD1393" s="236"/>
      <c r="AF1393" s="236"/>
      <c r="AH1393" s="236"/>
      <c r="AJ1393" s="236"/>
      <c r="AM1393" s="197"/>
      <c r="AO1393" s="236"/>
      <c r="AQ1393" s="236"/>
    </row>
    <row r="1394" spans="26:43" x14ac:dyDescent="0.25">
      <c r="Z1394" s="195"/>
      <c r="AB1394" s="235"/>
      <c r="AD1394" s="236"/>
      <c r="AF1394" s="236"/>
      <c r="AH1394" s="236"/>
      <c r="AJ1394" s="236"/>
      <c r="AM1394" s="197"/>
      <c r="AO1394" s="236"/>
      <c r="AQ1394" s="236"/>
    </row>
    <row r="1395" spans="26:43" x14ac:dyDescent="0.25">
      <c r="Z1395" s="195"/>
      <c r="AB1395" s="235"/>
      <c r="AD1395" s="236"/>
      <c r="AF1395" s="236"/>
      <c r="AH1395" s="236"/>
      <c r="AJ1395" s="236"/>
      <c r="AM1395" s="197"/>
      <c r="AO1395" s="236"/>
      <c r="AQ1395" s="236"/>
    </row>
    <row r="1396" spans="26:43" x14ac:dyDescent="0.25">
      <c r="Z1396" s="195"/>
      <c r="AB1396" s="235"/>
      <c r="AD1396" s="236"/>
      <c r="AF1396" s="236"/>
      <c r="AH1396" s="236"/>
      <c r="AJ1396" s="236"/>
      <c r="AM1396" s="197"/>
      <c r="AO1396" s="236"/>
      <c r="AQ1396" s="236"/>
    </row>
    <row r="1397" spans="26:43" x14ac:dyDescent="0.25">
      <c r="Z1397" s="195"/>
      <c r="AB1397" s="235"/>
      <c r="AD1397" s="236"/>
      <c r="AF1397" s="236"/>
      <c r="AH1397" s="236"/>
      <c r="AJ1397" s="236"/>
      <c r="AM1397" s="197"/>
      <c r="AO1397" s="236"/>
      <c r="AQ1397" s="236"/>
    </row>
    <row r="1398" spans="26:43" x14ac:dyDescent="0.25">
      <c r="Z1398" s="195"/>
      <c r="AB1398" s="235"/>
      <c r="AD1398" s="236"/>
      <c r="AF1398" s="236"/>
      <c r="AH1398" s="236"/>
      <c r="AJ1398" s="236"/>
      <c r="AM1398" s="197"/>
      <c r="AO1398" s="236"/>
      <c r="AQ1398" s="236"/>
    </row>
    <row r="1399" spans="26:43" x14ac:dyDescent="0.25">
      <c r="Z1399" s="195"/>
      <c r="AB1399" s="235"/>
      <c r="AD1399" s="236"/>
      <c r="AF1399" s="236"/>
      <c r="AH1399" s="236"/>
      <c r="AJ1399" s="236"/>
      <c r="AM1399" s="197"/>
      <c r="AO1399" s="236"/>
      <c r="AQ1399" s="236"/>
    </row>
    <row r="1400" spans="26:43" x14ac:dyDescent="0.25">
      <c r="Z1400" s="195"/>
      <c r="AB1400" s="235"/>
      <c r="AD1400" s="236"/>
      <c r="AF1400" s="236"/>
      <c r="AH1400" s="236"/>
      <c r="AJ1400" s="236"/>
      <c r="AM1400" s="197"/>
      <c r="AO1400" s="236"/>
      <c r="AQ1400" s="236"/>
    </row>
    <row r="1401" spans="26:43" x14ac:dyDescent="0.25">
      <c r="Z1401" s="195"/>
      <c r="AB1401" s="235"/>
      <c r="AD1401" s="236"/>
      <c r="AF1401" s="236"/>
      <c r="AH1401" s="236"/>
      <c r="AJ1401" s="236"/>
      <c r="AM1401" s="197"/>
      <c r="AO1401" s="236"/>
      <c r="AQ1401" s="236"/>
    </row>
    <row r="1402" spans="26:43" x14ac:dyDescent="0.25">
      <c r="Z1402" s="195"/>
      <c r="AB1402" s="235"/>
      <c r="AD1402" s="236"/>
      <c r="AF1402" s="236"/>
      <c r="AH1402" s="236"/>
      <c r="AJ1402" s="236"/>
      <c r="AM1402" s="197"/>
      <c r="AO1402" s="236"/>
      <c r="AQ1402" s="236"/>
    </row>
    <row r="1403" spans="26:43" x14ac:dyDescent="0.25">
      <c r="Z1403" s="195"/>
      <c r="AB1403" s="235"/>
      <c r="AD1403" s="236"/>
      <c r="AF1403" s="236"/>
      <c r="AH1403" s="236"/>
      <c r="AJ1403" s="236"/>
      <c r="AM1403" s="197"/>
      <c r="AO1403" s="236"/>
      <c r="AQ1403" s="236"/>
    </row>
    <row r="1404" spans="26:43" x14ac:dyDescent="0.25">
      <c r="Z1404" s="195"/>
      <c r="AB1404" s="235"/>
      <c r="AD1404" s="236"/>
      <c r="AF1404" s="236"/>
      <c r="AH1404" s="236"/>
      <c r="AJ1404" s="236"/>
      <c r="AM1404" s="197"/>
      <c r="AO1404" s="236"/>
      <c r="AQ1404" s="236"/>
    </row>
    <row r="1405" spans="26:43" x14ac:dyDescent="0.25">
      <c r="Z1405" s="195"/>
      <c r="AB1405" s="235"/>
      <c r="AD1405" s="236"/>
      <c r="AF1405" s="236"/>
      <c r="AH1405" s="236"/>
      <c r="AJ1405" s="236"/>
      <c r="AM1405" s="197"/>
      <c r="AO1405" s="236"/>
      <c r="AQ1405" s="236"/>
    </row>
    <row r="1406" spans="26:43" x14ac:dyDescent="0.25">
      <c r="Z1406" s="195"/>
      <c r="AB1406" s="235"/>
      <c r="AD1406" s="236"/>
      <c r="AF1406" s="236"/>
      <c r="AH1406" s="236"/>
      <c r="AJ1406" s="236"/>
      <c r="AM1406" s="197"/>
      <c r="AO1406" s="236"/>
      <c r="AQ1406" s="236"/>
    </row>
    <row r="1407" spans="26:43" x14ac:dyDescent="0.25">
      <c r="Z1407" s="195"/>
      <c r="AB1407" s="235"/>
      <c r="AD1407" s="236"/>
      <c r="AF1407" s="236"/>
      <c r="AH1407" s="236"/>
      <c r="AJ1407" s="236"/>
      <c r="AM1407" s="197"/>
      <c r="AO1407" s="236"/>
      <c r="AQ1407" s="236"/>
    </row>
    <row r="1408" spans="26:43" x14ac:dyDescent="0.25">
      <c r="Z1408" s="195"/>
      <c r="AB1408" s="235"/>
      <c r="AD1408" s="236"/>
      <c r="AF1408" s="236"/>
      <c r="AH1408" s="236"/>
      <c r="AJ1408" s="236"/>
      <c r="AM1408" s="197"/>
      <c r="AO1408" s="236"/>
      <c r="AQ1408" s="236"/>
    </row>
    <row r="1409" spans="26:43" x14ac:dyDescent="0.25">
      <c r="Z1409" s="195"/>
      <c r="AB1409" s="235"/>
      <c r="AD1409" s="236"/>
      <c r="AF1409" s="236"/>
      <c r="AH1409" s="236"/>
      <c r="AJ1409" s="236"/>
      <c r="AM1409" s="197"/>
      <c r="AO1409" s="236"/>
      <c r="AQ1409" s="236"/>
    </row>
    <row r="1410" spans="26:43" x14ac:dyDescent="0.25">
      <c r="Z1410" s="195"/>
      <c r="AB1410" s="235"/>
      <c r="AD1410" s="236"/>
      <c r="AF1410" s="236"/>
      <c r="AH1410" s="236"/>
      <c r="AJ1410" s="236"/>
      <c r="AM1410" s="197"/>
      <c r="AO1410" s="236"/>
      <c r="AQ1410" s="236"/>
    </row>
    <row r="1411" spans="26:43" x14ac:dyDescent="0.25">
      <c r="Z1411" s="195"/>
      <c r="AB1411" s="235"/>
      <c r="AD1411" s="236"/>
      <c r="AF1411" s="236"/>
      <c r="AH1411" s="236"/>
      <c r="AJ1411" s="236"/>
      <c r="AM1411" s="197"/>
      <c r="AO1411" s="236"/>
      <c r="AQ1411" s="236"/>
    </row>
    <row r="1412" spans="26:43" x14ac:dyDescent="0.25">
      <c r="Z1412" s="195"/>
      <c r="AB1412" s="235"/>
      <c r="AD1412" s="236"/>
      <c r="AF1412" s="236"/>
      <c r="AH1412" s="236"/>
      <c r="AJ1412" s="236"/>
      <c r="AM1412" s="197"/>
      <c r="AO1412" s="236"/>
      <c r="AQ1412" s="236"/>
    </row>
    <row r="1413" spans="26:43" x14ac:dyDescent="0.25">
      <c r="Z1413" s="195"/>
      <c r="AB1413" s="235"/>
      <c r="AD1413" s="236"/>
      <c r="AF1413" s="236"/>
      <c r="AH1413" s="236"/>
      <c r="AJ1413" s="236"/>
      <c r="AM1413" s="197"/>
      <c r="AO1413" s="236"/>
      <c r="AQ1413" s="236"/>
    </row>
    <row r="1414" spans="26:43" x14ac:dyDescent="0.25">
      <c r="Z1414" s="195"/>
      <c r="AB1414" s="235"/>
      <c r="AD1414" s="236"/>
      <c r="AF1414" s="236"/>
      <c r="AH1414" s="236"/>
      <c r="AJ1414" s="236"/>
      <c r="AM1414" s="197"/>
      <c r="AO1414" s="236"/>
      <c r="AQ1414" s="236"/>
    </row>
    <row r="1415" spans="26:43" x14ac:dyDescent="0.25">
      <c r="Z1415" s="195"/>
      <c r="AB1415" s="235"/>
      <c r="AD1415" s="236"/>
      <c r="AF1415" s="236"/>
      <c r="AH1415" s="236"/>
      <c r="AJ1415" s="236"/>
      <c r="AM1415" s="197"/>
      <c r="AO1415" s="236"/>
      <c r="AQ1415" s="236"/>
    </row>
    <row r="1416" spans="26:43" x14ac:dyDescent="0.25">
      <c r="Z1416" s="195"/>
      <c r="AB1416" s="235"/>
      <c r="AD1416" s="236"/>
      <c r="AF1416" s="236"/>
      <c r="AH1416" s="236"/>
      <c r="AJ1416" s="236"/>
      <c r="AM1416" s="197"/>
      <c r="AO1416" s="236"/>
      <c r="AQ1416" s="236"/>
    </row>
    <row r="1417" spans="26:43" x14ac:dyDescent="0.25">
      <c r="Z1417" s="195"/>
      <c r="AB1417" s="235"/>
      <c r="AD1417" s="236"/>
      <c r="AF1417" s="236"/>
      <c r="AH1417" s="236"/>
      <c r="AJ1417" s="236"/>
      <c r="AM1417" s="197"/>
      <c r="AO1417" s="236"/>
      <c r="AQ1417" s="236"/>
    </row>
    <row r="1418" spans="26:43" x14ac:dyDescent="0.25">
      <c r="Z1418" s="195"/>
      <c r="AB1418" s="235"/>
      <c r="AD1418" s="236"/>
      <c r="AF1418" s="236"/>
      <c r="AH1418" s="236"/>
      <c r="AJ1418" s="236"/>
      <c r="AM1418" s="197"/>
      <c r="AO1418" s="236"/>
      <c r="AQ1418" s="236"/>
    </row>
    <row r="1419" spans="26:43" x14ac:dyDescent="0.25">
      <c r="Z1419" s="195"/>
      <c r="AB1419" s="235"/>
      <c r="AD1419" s="236"/>
      <c r="AF1419" s="236"/>
      <c r="AH1419" s="236"/>
      <c r="AJ1419" s="236"/>
      <c r="AM1419" s="197"/>
      <c r="AO1419" s="236"/>
      <c r="AQ1419" s="236"/>
    </row>
    <row r="1420" spans="26:43" x14ac:dyDescent="0.25">
      <c r="Z1420" s="195"/>
      <c r="AB1420" s="235"/>
      <c r="AD1420" s="236"/>
      <c r="AF1420" s="236"/>
      <c r="AH1420" s="236"/>
      <c r="AJ1420" s="236"/>
      <c r="AM1420" s="197"/>
      <c r="AO1420" s="236"/>
      <c r="AQ1420" s="236"/>
    </row>
    <row r="1421" spans="26:43" x14ac:dyDescent="0.25">
      <c r="Z1421" s="195"/>
      <c r="AB1421" s="235"/>
      <c r="AD1421" s="236"/>
      <c r="AF1421" s="236"/>
      <c r="AH1421" s="236"/>
      <c r="AJ1421" s="236"/>
      <c r="AM1421" s="197"/>
      <c r="AO1421" s="236"/>
      <c r="AQ1421" s="236"/>
    </row>
    <row r="1422" spans="26:43" x14ac:dyDescent="0.25">
      <c r="Z1422" s="195"/>
      <c r="AB1422" s="235"/>
      <c r="AD1422" s="236"/>
      <c r="AF1422" s="236"/>
      <c r="AH1422" s="236"/>
      <c r="AJ1422" s="236"/>
      <c r="AM1422" s="197"/>
      <c r="AO1422" s="236"/>
      <c r="AQ1422" s="236"/>
    </row>
    <row r="1423" spans="26:43" x14ac:dyDescent="0.25">
      <c r="Z1423" s="195"/>
      <c r="AB1423" s="235"/>
      <c r="AD1423" s="236"/>
      <c r="AF1423" s="236"/>
      <c r="AH1423" s="236"/>
      <c r="AJ1423" s="236"/>
      <c r="AM1423" s="197"/>
      <c r="AO1423" s="236"/>
      <c r="AQ1423" s="236"/>
    </row>
    <row r="1424" spans="26:43" x14ac:dyDescent="0.25">
      <c r="Z1424" s="195"/>
      <c r="AB1424" s="235"/>
      <c r="AD1424" s="236"/>
      <c r="AF1424" s="236"/>
      <c r="AH1424" s="236"/>
      <c r="AJ1424" s="236"/>
      <c r="AM1424" s="197"/>
      <c r="AO1424" s="236"/>
      <c r="AQ1424" s="236"/>
    </row>
    <row r="1425" spans="26:43" x14ac:dyDescent="0.25">
      <c r="Z1425" s="195"/>
      <c r="AB1425" s="235"/>
      <c r="AD1425" s="236"/>
      <c r="AF1425" s="236"/>
      <c r="AH1425" s="236"/>
      <c r="AJ1425" s="236"/>
      <c r="AM1425" s="197"/>
      <c r="AO1425" s="236"/>
      <c r="AQ1425" s="236"/>
    </row>
    <row r="1426" spans="26:43" x14ac:dyDescent="0.25">
      <c r="Z1426" s="195"/>
      <c r="AB1426" s="235"/>
      <c r="AD1426" s="236"/>
      <c r="AF1426" s="236"/>
      <c r="AH1426" s="236"/>
      <c r="AJ1426" s="236"/>
      <c r="AM1426" s="197"/>
      <c r="AO1426" s="236"/>
      <c r="AQ1426" s="236"/>
    </row>
    <row r="1427" spans="26:43" x14ac:dyDescent="0.25">
      <c r="Z1427" s="195"/>
      <c r="AB1427" s="235"/>
      <c r="AD1427" s="236"/>
      <c r="AF1427" s="236"/>
      <c r="AH1427" s="236"/>
      <c r="AJ1427" s="236"/>
      <c r="AM1427" s="197"/>
      <c r="AO1427" s="236"/>
      <c r="AQ1427" s="236"/>
    </row>
    <row r="1428" spans="26:43" x14ac:dyDescent="0.25">
      <c r="Z1428" s="195"/>
      <c r="AB1428" s="235"/>
      <c r="AD1428" s="236"/>
      <c r="AF1428" s="236"/>
      <c r="AH1428" s="236"/>
      <c r="AJ1428" s="236"/>
      <c r="AM1428" s="197"/>
      <c r="AO1428" s="236"/>
      <c r="AQ1428" s="236"/>
    </row>
    <row r="1429" spans="26:43" x14ac:dyDescent="0.25">
      <c r="Z1429" s="195"/>
      <c r="AB1429" s="235"/>
      <c r="AD1429" s="236"/>
      <c r="AF1429" s="236"/>
      <c r="AH1429" s="236"/>
      <c r="AJ1429" s="236"/>
      <c r="AM1429" s="197"/>
      <c r="AO1429" s="236"/>
      <c r="AQ1429" s="236"/>
    </row>
    <row r="1430" spans="26:43" x14ac:dyDescent="0.25">
      <c r="Z1430" s="195"/>
      <c r="AB1430" s="235"/>
      <c r="AD1430" s="236"/>
      <c r="AF1430" s="236"/>
      <c r="AH1430" s="236"/>
      <c r="AJ1430" s="236"/>
      <c r="AM1430" s="197"/>
      <c r="AO1430" s="236"/>
      <c r="AQ1430" s="236"/>
    </row>
    <row r="1431" spans="26:43" x14ac:dyDescent="0.25">
      <c r="Z1431" s="195"/>
      <c r="AB1431" s="235"/>
      <c r="AD1431" s="236"/>
      <c r="AF1431" s="236"/>
      <c r="AH1431" s="236"/>
      <c r="AJ1431" s="236"/>
      <c r="AM1431" s="197"/>
      <c r="AO1431" s="236"/>
      <c r="AQ1431" s="236"/>
    </row>
    <row r="1432" spans="26:43" x14ac:dyDescent="0.25">
      <c r="Z1432" s="195"/>
      <c r="AB1432" s="235"/>
      <c r="AD1432" s="236"/>
      <c r="AF1432" s="236"/>
      <c r="AH1432" s="236"/>
      <c r="AJ1432" s="236"/>
      <c r="AM1432" s="197"/>
      <c r="AO1432" s="236"/>
      <c r="AQ1432" s="236"/>
    </row>
    <row r="1433" spans="26:43" x14ac:dyDescent="0.25">
      <c r="Z1433" s="195"/>
      <c r="AB1433" s="235"/>
      <c r="AD1433" s="236"/>
      <c r="AF1433" s="236"/>
      <c r="AH1433" s="236"/>
      <c r="AJ1433" s="236"/>
      <c r="AM1433" s="197"/>
      <c r="AO1433" s="236"/>
      <c r="AQ1433" s="236"/>
    </row>
    <row r="1434" spans="26:43" x14ac:dyDescent="0.25">
      <c r="Z1434" s="195"/>
      <c r="AB1434" s="235"/>
      <c r="AD1434" s="236"/>
      <c r="AF1434" s="236"/>
      <c r="AH1434" s="236"/>
      <c r="AJ1434" s="236"/>
      <c r="AM1434" s="197"/>
      <c r="AO1434" s="236"/>
      <c r="AQ1434" s="236"/>
    </row>
    <row r="1435" spans="26:43" x14ac:dyDescent="0.25">
      <c r="Z1435" s="195"/>
      <c r="AB1435" s="235"/>
      <c r="AD1435" s="236"/>
      <c r="AF1435" s="236"/>
      <c r="AH1435" s="236"/>
      <c r="AJ1435" s="236"/>
      <c r="AM1435" s="197"/>
      <c r="AO1435" s="236"/>
      <c r="AQ1435" s="236"/>
    </row>
    <row r="1436" spans="26:43" x14ac:dyDescent="0.25">
      <c r="Z1436" s="195"/>
      <c r="AB1436" s="235"/>
      <c r="AD1436" s="236"/>
      <c r="AH1436" s="236"/>
      <c r="AJ1436" s="236"/>
      <c r="AM1436" s="197"/>
      <c r="AO1436" s="236"/>
      <c r="AQ1436" s="236"/>
    </row>
    <row r="1437" spans="26:43" x14ac:dyDescent="0.25">
      <c r="Z1437" s="195"/>
      <c r="AB1437" s="235"/>
      <c r="AD1437" s="236"/>
      <c r="AH1437" s="236"/>
      <c r="AJ1437" s="236"/>
      <c r="AM1437" s="197"/>
      <c r="AO1437" s="236"/>
      <c r="AQ1437" s="236"/>
    </row>
    <row r="1438" spans="26:43" x14ac:dyDescent="0.25">
      <c r="Z1438" s="195"/>
      <c r="AB1438" s="235"/>
      <c r="AD1438" s="236"/>
      <c r="AH1438" s="236"/>
      <c r="AJ1438" s="236"/>
      <c r="AM1438" s="197"/>
      <c r="AO1438" s="236"/>
      <c r="AQ1438" s="236"/>
    </row>
    <row r="1439" spans="26:43" x14ac:dyDescent="0.25">
      <c r="Z1439" s="195"/>
      <c r="AB1439" s="235"/>
      <c r="AD1439" s="236"/>
      <c r="AH1439" s="236"/>
      <c r="AJ1439" s="236"/>
      <c r="AM1439" s="197"/>
      <c r="AO1439" s="236"/>
      <c r="AQ1439" s="236"/>
    </row>
    <row r="1440" spans="26:43" x14ac:dyDescent="0.25">
      <c r="Z1440" s="195"/>
      <c r="AB1440" s="235"/>
      <c r="AD1440" s="236"/>
      <c r="AH1440" s="236"/>
      <c r="AJ1440" s="236"/>
      <c r="AM1440" s="197"/>
      <c r="AO1440" s="236"/>
      <c r="AQ1440" s="236"/>
    </row>
    <row r="1441" spans="26:43" x14ac:dyDescent="0.25">
      <c r="Z1441" s="195"/>
      <c r="AB1441" s="235"/>
      <c r="AD1441" s="236"/>
      <c r="AH1441" s="236"/>
      <c r="AJ1441" s="236"/>
      <c r="AM1441" s="197"/>
      <c r="AO1441" s="236"/>
      <c r="AQ1441" s="236"/>
    </row>
    <row r="1442" spans="26:43" x14ac:dyDescent="0.25">
      <c r="Z1442" s="195"/>
      <c r="AB1442" s="235"/>
      <c r="AD1442" s="236"/>
      <c r="AH1442" s="236"/>
      <c r="AJ1442" s="236"/>
      <c r="AM1442" s="197"/>
      <c r="AO1442" s="236"/>
      <c r="AQ1442" s="236"/>
    </row>
    <row r="1443" spans="26:43" x14ac:dyDescent="0.25">
      <c r="Z1443" s="195"/>
      <c r="AB1443" s="235"/>
      <c r="AD1443" s="236"/>
      <c r="AH1443" s="236"/>
      <c r="AJ1443" s="236"/>
      <c r="AM1443" s="197"/>
      <c r="AO1443" s="236"/>
      <c r="AQ1443" s="236"/>
    </row>
    <row r="1444" spans="26:43" x14ac:dyDescent="0.25">
      <c r="Z1444" s="195"/>
      <c r="AB1444" s="235"/>
      <c r="AD1444" s="236"/>
      <c r="AH1444" s="236"/>
      <c r="AJ1444" s="236"/>
      <c r="AM1444" s="197"/>
      <c r="AO1444" s="236"/>
      <c r="AQ1444" s="236"/>
    </row>
    <row r="1445" spans="26:43" x14ac:dyDescent="0.25">
      <c r="Z1445" s="195"/>
      <c r="AB1445" s="235"/>
      <c r="AD1445" s="236"/>
      <c r="AH1445" s="236"/>
      <c r="AJ1445" s="236"/>
      <c r="AM1445" s="197"/>
      <c r="AO1445" s="236"/>
      <c r="AQ1445" s="236"/>
    </row>
    <row r="1446" spans="26:43" x14ac:dyDescent="0.25">
      <c r="Z1446" s="195"/>
      <c r="AB1446" s="235"/>
      <c r="AD1446" s="236"/>
      <c r="AH1446" s="236"/>
      <c r="AJ1446" s="236"/>
      <c r="AM1446" s="197"/>
      <c r="AO1446" s="236"/>
      <c r="AQ1446" s="236"/>
    </row>
    <row r="1447" spans="26:43" x14ac:dyDescent="0.25">
      <c r="Z1447" s="195"/>
      <c r="AB1447" s="235"/>
      <c r="AD1447" s="236"/>
      <c r="AH1447" s="236"/>
      <c r="AJ1447" s="236"/>
      <c r="AM1447" s="197"/>
      <c r="AO1447" s="236"/>
      <c r="AQ1447" s="236"/>
    </row>
    <row r="1448" spans="26:43" x14ac:dyDescent="0.25">
      <c r="Z1448" s="195"/>
      <c r="AB1448" s="235"/>
      <c r="AD1448" s="236"/>
      <c r="AH1448" s="236"/>
      <c r="AJ1448" s="236"/>
      <c r="AM1448" s="197"/>
      <c r="AO1448" s="236"/>
      <c r="AQ1448" s="236"/>
    </row>
    <row r="1449" spans="26:43" x14ac:dyDescent="0.25">
      <c r="Z1449" s="195"/>
      <c r="AB1449" s="235"/>
      <c r="AD1449" s="236"/>
      <c r="AH1449" s="236"/>
      <c r="AJ1449" s="236"/>
      <c r="AM1449" s="197"/>
      <c r="AO1449" s="236"/>
      <c r="AQ1449" s="236"/>
    </row>
    <row r="1450" spans="26:43" x14ac:dyDescent="0.25">
      <c r="Z1450" s="195"/>
      <c r="AB1450" s="235"/>
      <c r="AD1450" s="236"/>
      <c r="AH1450" s="236"/>
      <c r="AJ1450" s="236"/>
      <c r="AM1450" s="197"/>
      <c r="AO1450" s="236"/>
      <c r="AQ1450" s="236"/>
    </row>
    <row r="1451" spans="26:43" x14ac:dyDescent="0.25">
      <c r="Z1451" s="195"/>
      <c r="AB1451" s="235"/>
      <c r="AD1451" s="236"/>
      <c r="AH1451" s="236"/>
      <c r="AJ1451" s="236"/>
      <c r="AM1451" s="197"/>
      <c r="AO1451" s="236"/>
      <c r="AQ1451" s="236"/>
    </row>
    <row r="1452" spans="26:43" x14ac:dyDescent="0.25">
      <c r="Z1452" s="195"/>
      <c r="AB1452" s="235"/>
      <c r="AD1452" s="236"/>
      <c r="AH1452" s="236"/>
      <c r="AJ1452" s="236"/>
      <c r="AM1452" s="197"/>
      <c r="AO1452" s="236"/>
      <c r="AQ1452" s="236"/>
    </row>
    <row r="1453" spans="26:43" x14ac:dyDescent="0.25">
      <c r="Z1453" s="195"/>
      <c r="AB1453" s="235"/>
      <c r="AD1453" s="236"/>
      <c r="AH1453" s="236"/>
      <c r="AJ1453" s="236"/>
      <c r="AM1453" s="197"/>
      <c r="AO1453" s="236"/>
      <c r="AQ1453" s="236"/>
    </row>
    <row r="1454" spans="26:43" x14ac:dyDescent="0.25">
      <c r="Z1454" s="195"/>
      <c r="AB1454" s="235"/>
      <c r="AD1454" s="236"/>
      <c r="AH1454" s="236"/>
      <c r="AJ1454" s="236"/>
      <c r="AM1454" s="197"/>
      <c r="AO1454" s="236"/>
      <c r="AQ1454" s="236"/>
    </row>
    <row r="1455" spans="26:43" x14ac:dyDescent="0.25">
      <c r="Z1455" s="195"/>
      <c r="AB1455" s="235"/>
      <c r="AD1455" s="236"/>
      <c r="AH1455" s="236"/>
      <c r="AJ1455" s="236"/>
      <c r="AM1455" s="197"/>
      <c r="AO1455" s="236"/>
      <c r="AQ1455" s="236"/>
    </row>
    <row r="1456" spans="26:43" x14ac:dyDescent="0.25">
      <c r="Z1456" s="195"/>
      <c r="AB1456" s="235"/>
      <c r="AD1456" s="236"/>
      <c r="AH1456" s="236"/>
      <c r="AJ1456" s="236"/>
      <c r="AM1456" s="197"/>
      <c r="AO1456" s="236"/>
      <c r="AQ1456" s="236"/>
    </row>
    <row r="1457" spans="26:43" x14ac:dyDescent="0.25">
      <c r="Z1457" s="195"/>
      <c r="AB1457" s="235"/>
      <c r="AD1457" s="236"/>
      <c r="AH1457" s="236"/>
      <c r="AJ1457" s="236"/>
      <c r="AM1457" s="197"/>
      <c r="AO1457" s="236"/>
      <c r="AQ1457" s="236"/>
    </row>
    <row r="1458" spans="26:43" x14ac:dyDescent="0.25">
      <c r="Z1458" s="195"/>
      <c r="AB1458" s="235"/>
      <c r="AD1458" s="236"/>
      <c r="AH1458" s="236"/>
      <c r="AJ1458" s="236"/>
      <c r="AM1458" s="197"/>
      <c r="AO1458" s="236"/>
      <c r="AQ1458" s="236"/>
    </row>
    <row r="1459" spans="26:43" x14ac:dyDescent="0.25">
      <c r="Z1459" s="195"/>
      <c r="AB1459" s="235"/>
      <c r="AD1459" s="236"/>
      <c r="AH1459" s="236"/>
      <c r="AJ1459" s="236"/>
      <c r="AM1459" s="197"/>
      <c r="AO1459" s="236"/>
      <c r="AQ1459" s="236"/>
    </row>
    <row r="1460" spans="26:43" x14ac:dyDescent="0.25">
      <c r="Z1460" s="195"/>
      <c r="AB1460" s="235"/>
      <c r="AD1460" s="236"/>
      <c r="AH1460" s="236"/>
      <c r="AJ1460" s="236"/>
      <c r="AM1460" s="197"/>
      <c r="AO1460" s="236"/>
      <c r="AQ1460" s="236"/>
    </row>
    <row r="1461" spans="26:43" x14ac:dyDescent="0.25">
      <c r="Z1461" s="195"/>
      <c r="AB1461" s="235"/>
      <c r="AD1461" s="236"/>
      <c r="AH1461" s="236"/>
      <c r="AJ1461" s="236"/>
      <c r="AM1461" s="197"/>
      <c r="AO1461" s="236"/>
      <c r="AQ1461" s="236"/>
    </row>
    <row r="1462" spans="26:43" x14ac:dyDescent="0.25">
      <c r="Z1462" s="195"/>
      <c r="AB1462" s="235"/>
      <c r="AD1462" s="236"/>
      <c r="AH1462" s="236"/>
      <c r="AJ1462" s="236"/>
      <c r="AM1462" s="197"/>
      <c r="AO1462" s="236"/>
      <c r="AQ1462" s="236"/>
    </row>
    <row r="1463" spans="26:43" x14ac:dyDescent="0.25">
      <c r="Z1463" s="195"/>
      <c r="AB1463" s="235"/>
      <c r="AD1463" s="236"/>
      <c r="AH1463" s="236"/>
      <c r="AJ1463" s="236"/>
      <c r="AM1463" s="197"/>
      <c r="AO1463" s="236"/>
      <c r="AQ1463" s="236"/>
    </row>
    <row r="1464" spans="26:43" x14ac:dyDescent="0.25">
      <c r="Z1464" s="195"/>
      <c r="AB1464" s="235"/>
      <c r="AD1464" s="236"/>
      <c r="AH1464" s="236"/>
      <c r="AJ1464" s="236"/>
      <c r="AM1464" s="197"/>
      <c r="AO1464" s="236"/>
      <c r="AQ1464" s="236"/>
    </row>
    <row r="1465" spans="26:43" x14ac:dyDescent="0.25">
      <c r="Z1465" s="195"/>
      <c r="AB1465" s="235"/>
      <c r="AD1465" s="236"/>
      <c r="AH1465" s="236"/>
      <c r="AJ1465" s="236"/>
      <c r="AM1465" s="197"/>
      <c r="AO1465" s="236"/>
      <c r="AQ1465" s="236"/>
    </row>
    <row r="1466" spans="26:43" x14ac:dyDescent="0.25">
      <c r="Z1466" s="195"/>
      <c r="AB1466" s="235"/>
      <c r="AD1466" s="236"/>
      <c r="AH1466" s="236"/>
      <c r="AJ1466" s="236"/>
      <c r="AM1466" s="197"/>
      <c r="AO1466" s="236"/>
      <c r="AQ1466" s="236"/>
    </row>
    <row r="1467" spans="26:43" x14ac:dyDescent="0.25">
      <c r="Z1467" s="195"/>
      <c r="AB1467" s="235"/>
      <c r="AD1467" s="236"/>
      <c r="AH1467" s="236"/>
      <c r="AJ1467" s="236"/>
      <c r="AM1467" s="197"/>
      <c r="AO1467" s="236"/>
      <c r="AQ1467" s="236"/>
    </row>
    <row r="1468" spans="26:43" x14ac:dyDescent="0.25">
      <c r="Z1468" s="195"/>
      <c r="AB1468" s="235"/>
      <c r="AD1468" s="236"/>
      <c r="AH1468" s="236"/>
      <c r="AJ1468" s="236"/>
      <c r="AM1468" s="197"/>
      <c r="AO1468" s="236"/>
      <c r="AQ1468" s="236"/>
    </row>
    <row r="1469" spans="26:43" x14ac:dyDescent="0.25">
      <c r="Z1469" s="195"/>
      <c r="AB1469" s="235"/>
      <c r="AD1469" s="236"/>
      <c r="AH1469" s="236"/>
      <c r="AJ1469" s="236"/>
      <c r="AM1469" s="197"/>
      <c r="AO1469" s="236"/>
      <c r="AQ1469" s="236"/>
    </row>
    <row r="1470" spans="26:43" x14ac:dyDescent="0.25">
      <c r="Z1470" s="195"/>
      <c r="AB1470" s="235"/>
      <c r="AD1470" s="236"/>
      <c r="AH1470" s="236"/>
      <c r="AJ1470" s="236"/>
      <c r="AM1470" s="197"/>
      <c r="AO1470" s="236"/>
      <c r="AQ1470" s="236"/>
    </row>
    <row r="1471" spans="26:43" x14ac:dyDescent="0.25">
      <c r="Z1471" s="195"/>
      <c r="AB1471" s="235"/>
      <c r="AD1471" s="236"/>
      <c r="AH1471" s="236"/>
      <c r="AJ1471" s="236"/>
      <c r="AM1471" s="197"/>
      <c r="AO1471" s="236"/>
      <c r="AQ1471" s="236"/>
    </row>
    <row r="1472" spans="26:43" x14ac:dyDescent="0.25">
      <c r="Z1472" s="195"/>
      <c r="AB1472" s="235"/>
      <c r="AD1472" s="236"/>
      <c r="AH1472" s="236"/>
      <c r="AJ1472" s="236"/>
      <c r="AM1472" s="197"/>
      <c r="AO1472" s="236"/>
      <c r="AQ1472" s="236"/>
    </row>
    <row r="1473" spans="26:43" x14ac:dyDescent="0.25">
      <c r="Z1473" s="195"/>
      <c r="AB1473" s="235"/>
      <c r="AD1473" s="236"/>
      <c r="AH1473" s="236"/>
      <c r="AJ1473" s="236"/>
      <c r="AM1473" s="197"/>
      <c r="AO1473" s="236"/>
      <c r="AQ1473" s="236"/>
    </row>
    <row r="1474" spans="26:43" x14ac:dyDescent="0.25">
      <c r="Z1474" s="195"/>
      <c r="AB1474" s="235"/>
      <c r="AD1474" s="236"/>
      <c r="AH1474" s="236"/>
      <c r="AJ1474" s="236"/>
      <c r="AM1474" s="197"/>
      <c r="AO1474" s="236"/>
      <c r="AQ1474" s="236"/>
    </row>
    <row r="1475" spans="26:43" x14ac:dyDescent="0.25">
      <c r="Z1475" s="195"/>
      <c r="AB1475" s="235"/>
      <c r="AD1475" s="236"/>
      <c r="AH1475" s="236"/>
      <c r="AJ1475" s="236"/>
      <c r="AM1475" s="197"/>
      <c r="AO1475" s="236"/>
      <c r="AQ1475" s="236"/>
    </row>
    <row r="1476" spans="26:43" x14ac:dyDescent="0.25">
      <c r="Z1476" s="195"/>
      <c r="AB1476" s="235"/>
      <c r="AD1476" s="236"/>
      <c r="AH1476" s="236"/>
      <c r="AJ1476" s="236"/>
      <c r="AM1476" s="197"/>
      <c r="AO1476" s="236"/>
      <c r="AQ1476" s="236"/>
    </row>
    <row r="1477" spans="26:43" x14ac:dyDescent="0.25">
      <c r="Z1477" s="195"/>
      <c r="AB1477" s="235"/>
      <c r="AD1477" s="236"/>
      <c r="AH1477" s="236"/>
      <c r="AJ1477" s="236"/>
      <c r="AM1477" s="197"/>
      <c r="AO1477" s="236"/>
      <c r="AQ1477" s="236"/>
    </row>
    <row r="1478" spans="26:43" x14ac:dyDescent="0.25">
      <c r="Z1478" s="195"/>
      <c r="AB1478" s="235"/>
      <c r="AD1478" s="236"/>
      <c r="AH1478" s="236"/>
      <c r="AJ1478" s="236"/>
      <c r="AM1478" s="197"/>
      <c r="AO1478" s="236"/>
      <c r="AQ1478" s="236"/>
    </row>
    <row r="1479" spans="26:43" x14ac:dyDescent="0.25">
      <c r="Z1479" s="195"/>
      <c r="AB1479" s="235"/>
      <c r="AD1479" s="236"/>
      <c r="AH1479" s="236"/>
      <c r="AJ1479" s="236"/>
      <c r="AM1479" s="197"/>
      <c r="AO1479" s="236"/>
      <c r="AQ1479" s="236"/>
    </row>
    <row r="1480" spans="26:43" x14ac:dyDescent="0.25">
      <c r="Z1480" s="195"/>
      <c r="AB1480" s="235"/>
      <c r="AD1480" s="236"/>
      <c r="AH1480" s="236"/>
      <c r="AJ1480" s="236"/>
      <c r="AM1480" s="197"/>
      <c r="AO1480" s="236"/>
      <c r="AQ1480" s="236"/>
    </row>
    <row r="1481" spans="26:43" x14ac:dyDescent="0.25">
      <c r="Z1481" s="195"/>
      <c r="AB1481" s="235"/>
      <c r="AD1481" s="236"/>
      <c r="AH1481" s="236"/>
      <c r="AJ1481" s="236"/>
      <c r="AM1481" s="197"/>
      <c r="AO1481" s="236"/>
      <c r="AQ1481" s="236"/>
    </row>
    <row r="1482" spans="26:43" x14ac:dyDescent="0.25">
      <c r="Z1482" s="195"/>
      <c r="AB1482" s="235"/>
      <c r="AD1482" s="236"/>
      <c r="AH1482" s="236"/>
      <c r="AJ1482" s="236"/>
      <c r="AM1482" s="197"/>
      <c r="AO1482" s="236"/>
      <c r="AQ1482" s="236"/>
    </row>
    <row r="1483" spans="26:43" x14ac:dyDescent="0.25">
      <c r="Z1483" s="195"/>
      <c r="AB1483" s="235"/>
      <c r="AD1483" s="236"/>
      <c r="AH1483" s="236"/>
      <c r="AJ1483" s="236"/>
      <c r="AM1483" s="197"/>
      <c r="AO1483" s="236"/>
      <c r="AQ1483" s="236"/>
    </row>
    <row r="1484" spans="26:43" x14ac:dyDescent="0.25">
      <c r="Z1484" s="195"/>
      <c r="AB1484" s="235"/>
      <c r="AD1484" s="236"/>
      <c r="AH1484" s="236"/>
      <c r="AJ1484" s="236"/>
      <c r="AM1484" s="197"/>
      <c r="AO1484" s="236"/>
      <c r="AQ1484" s="236"/>
    </row>
    <row r="1485" spans="26:43" x14ac:dyDescent="0.25">
      <c r="Z1485" s="195"/>
      <c r="AB1485" s="235"/>
      <c r="AD1485" s="236"/>
      <c r="AH1485" s="236"/>
      <c r="AJ1485" s="236"/>
      <c r="AM1485" s="197"/>
      <c r="AO1485" s="236"/>
      <c r="AQ1485" s="236"/>
    </row>
    <row r="1486" spans="26:43" x14ac:dyDescent="0.25">
      <c r="Z1486" s="195"/>
      <c r="AB1486" s="235"/>
      <c r="AD1486" s="236"/>
      <c r="AH1486" s="236"/>
      <c r="AJ1486" s="236"/>
      <c r="AM1486" s="197"/>
      <c r="AO1486" s="236"/>
      <c r="AQ1486" s="236"/>
    </row>
    <row r="1487" spans="26:43" x14ac:dyDescent="0.25">
      <c r="Z1487" s="195"/>
      <c r="AB1487" s="235"/>
      <c r="AD1487" s="236"/>
      <c r="AH1487" s="236"/>
      <c r="AJ1487" s="236"/>
      <c r="AM1487" s="197"/>
      <c r="AO1487" s="236"/>
      <c r="AQ1487" s="236"/>
    </row>
    <row r="1488" spans="26:43" x14ac:dyDescent="0.25">
      <c r="Z1488" s="195"/>
      <c r="AB1488" s="235"/>
      <c r="AD1488" s="236"/>
      <c r="AH1488" s="236"/>
      <c r="AJ1488" s="236"/>
      <c r="AM1488" s="197"/>
      <c r="AO1488" s="236"/>
      <c r="AQ1488" s="236"/>
    </row>
    <row r="1489" spans="26:43" x14ac:dyDescent="0.25">
      <c r="Z1489" s="195"/>
      <c r="AB1489" s="235"/>
      <c r="AD1489" s="236"/>
      <c r="AH1489" s="236"/>
      <c r="AJ1489" s="236"/>
      <c r="AM1489" s="197"/>
      <c r="AO1489" s="236"/>
      <c r="AQ1489" s="236"/>
    </row>
    <row r="1490" spans="26:43" x14ac:dyDescent="0.25">
      <c r="Z1490" s="195"/>
      <c r="AB1490" s="235"/>
      <c r="AD1490" s="236"/>
      <c r="AH1490" s="236"/>
      <c r="AJ1490" s="236"/>
      <c r="AM1490" s="197"/>
      <c r="AO1490" s="236"/>
      <c r="AQ1490" s="236"/>
    </row>
    <row r="1491" spans="26:43" x14ac:dyDescent="0.25">
      <c r="Z1491" s="195"/>
      <c r="AB1491" s="235"/>
      <c r="AD1491" s="236"/>
      <c r="AH1491" s="236"/>
      <c r="AJ1491" s="236"/>
      <c r="AM1491" s="197"/>
      <c r="AO1491" s="236"/>
      <c r="AQ1491" s="236"/>
    </row>
    <row r="1492" spans="26:43" x14ac:dyDescent="0.25">
      <c r="Z1492" s="195"/>
      <c r="AB1492" s="235"/>
      <c r="AD1492" s="236"/>
      <c r="AH1492" s="236"/>
      <c r="AJ1492" s="236"/>
      <c r="AM1492" s="197"/>
      <c r="AO1492" s="236"/>
      <c r="AQ1492" s="236"/>
    </row>
    <row r="1493" spans="26:43" x14ac:dyDescent="0.25">
      <c r="Z1493" s="195"/>
      <c r="AB1493" s="235"/>
      <c r="AD1493" s="236"/>
      <c r="AH1493" s="236"/>
      <c r="AJ1493" s="236"/>
      <c r="AM1493" s="197"/>
      <c r="AO1493" s="236"/>
      <c r="AQ1493" s="236"/>
    </row>
    <row r="1494" spans="26:43" x14ac:dyDescent="0.25">
      <c r="Z1494" s="195"/>
      <c r="AB1494" s="235"/>
      <c r="AD1494" s="236"/>
      <c r="AH1494" s="236"/>
      <c r="AJ1494" s="236"/>
      <c r="AM1494" s="197"/>
      <c r="AO1494" s="236"/>
      <c r="AQ1494" s="236"/>
    </row>
    <row r="1495" spans="26:43" x14ac:dyDescent="0.25">
      <c r="Z1495" s="195"/>
      <c r="AB1495" s="235"/>
      <c r="AD1495" s="236"/>
      <c r="AH1495" s="236"/>
      <c r="AJ1495" s="236"/>
      <c r="AM1495" s="197"/>
      <c r="AO1495" s="236"/>
      <c r="AQ1495" s="236"/>
    </row>
    <row r="1496" spans="26:43" x14ac:dyDescent="0.25">
      <c r="Z1496" s="195"/>
      <c r="AB1496" s="235"/>
      <c r="AD1496" s="236"/>
      <c r="AH1496" s="236"/>
      <c r="AJ1496" s="236"/>
      <c r="AM1496" s="197"/>
      <c r="AO1496" s="236"/>
      <c r="AQ1496" s="236"/>
    </row>
    <row r="1497" spans="26:43" x14ac:dyDescent="0.25">
      <c r="Z1497" s="195"/>
      <c r="AB1497" s="235"/>
      <c r="AD1497" s="236"/>
      <c r="AH1497" s="236"/>
      <c r="AJ1497" s="236"/>
      <c r="AM1497" s="197"/>
      <c r="AO1497" s="236"/>
      <c r="AQ1497" s="236"/>
    </row>
    <row r="1498" spans="26:43" x14ac:dyDescent="0.25">
      <c r="Z1498" s="195"/>
      <c r="AB1498" s="235"/>
      <c r="AD1498" s="236"/>
      <c r="AH1498" s="236"/>
      <c r="AJ1498" s="236"/>
      <c r="AM1498" s="197"/>
      <c r="AO1498" s="236"/>
      <c r="AQ1498" s="236"/>
    </row>
    <row r="1499" spans="26:43" x14ac:dyDescent="0.25">
      <c r="Z1499" s="195"/>
      <c r="AB1499" s="235"/>
      <c r="AD1499" s="236"/>
      <c r="AH1499" s="236"/>
      <c r="AJ1499" s="236"/>
      <c r="AM1499" s="197"/>
      <c r="AO1499" s="236"/>
      <c r="AQ1499" s="236"/>
    </row>
    <row r="1500" spans="26:43" x14ac:dyDescent="0.25">
      <c r="Z1500" s="195"/>
      <c r="AB1500" s="235"/>
      <c r="AD1500" s="236"/>
      <c r="AH1500" s="236"/>
      <c r="AJ1500" s="236"/>
      <c r="AM1500" s="197"/>
      <c r="AO1500" s="236"/>
      <c r="AQ1500" s="236"/>
    </row>
    <row r="1501" spans="26:43" x14ac:dyDescent="0.25">
      <c r="Z1501" s="195"/>
      <c r="AB1501" s="235"/>
      <c r="AD1501" s="236"/>
      <c r="AH1501" s="236"/>
      <c r="AJ1501" s="236"/>
      <c r="AM1501" s="197"/>
      <c r="AO1501" s="236"/>
      <c r="AQ1501" s="236"/>
    </row>
    <row r="1502" spans="26:43" x14ac:dyDescent="0.25">
      <c r="Z1502" s="195"/>
      <c r="AB1502" s="235"/>
      <c r="AD1502" s="236"/>
      <c r="AH1502" s="236"/>
      <c r="AJ1502" s="236"/>
      <c r="AM1502" s="197"/>
      <c r="AO1502" s="236"/>
      <c r="AQ1502" s="236"/>
    </row>
    <row r="1503" spans="26:43" x14ac:dyDescent="0.25">
      <c r="Z1503" s="195"/>
      <c r="AB1503" s="235"/>
      <c r="AD1503" s="236"/>
      <c r="AH1503" s="236"/>
      <c r="AJ1503" s="236"/>
      <c r="AM1503" s="197"/>
      <c r="AO1503" s="236"/>
      <c r="AQ1503" s="236"/>
    </row>
    <row r="1504" spans="26:43" x14ac:dyDescent="0.25">
      <c r="Z1504" s="195"/>
      <c r="AB1504" s="235"/>
      <c r="AD1504" s="236"/>
      <c r="AH1504" s="236"/>
      <c r="AJ1504" s="236"/>
      <c r="AM1504" s="197"/>
      <c r="AO1504" s="236"/>
      <c r="AQ1504" s="236"/>
    </row>
    <row r="1505" spans="26:43" x14ac:dyDescent="0.25">
      <c r="Z1505" s="195"/>
      <c r="AB1505" s="235"/>
      <c r="AD1505" s="236"/>
      <c r="AH1505" s="236"/>
      <c r="AJ1505" s="236"/>
      <c r="AM1505" s="197"/>
      <c r="AO1505" s="236"/>
      <c r="AQ1505" s="236"/>
    </row>
    <row r="1506" spans="26:43" x14ac:dyDescent="0.25">
      <c r="Z1506" s="195"/>
      <c r="AB1506" s="235"/>
      <c r="AD1506" s="236"/>
      <c r="AH1506" s="236"/>
      <c r="AJ1506" s="236"/>
      <c r="AM1506" s="197"/>
      <c r="AO1506" s="236"/>
      <c r="AQ1506" s="236"/>
    </row>
    <row r="1507" spans="26:43" x14ac:dyDescent="0.25">
      <c r="Z1507" s="195"/>
      <c r="AB1507" s="235"/>
      <c r="AD1507" s="236"/>
      <c r="AH1507" s="236"/>
      <c r="AJ1507" s="236"/>
      <c r="AM1507" s="197"/>
      <c r="AO1507" s="236"/>
      <c r="AQ1507" s="236"/>
    </row>
    <row r="1508" spans="26:43" x14ac:dyDescent="0.25">
      <c r="Z1508" s="195"/>
      <c r="AB1508" s="235"/>
      <c r="AD1508" s="236"/>
      <c r="AH1508" s="236"/>
      <c r="AJ1508" s="236"/>
      <c r="AM1508" s="197"/>
      <c r="AO1508" s="236"/>
      <c r="AQ1508" s="236"/>
    </row>
    <row r="1509" spans="26:43" x14ac:dyDescent="0.25">
      <c r="Z1509" s="195"/>
      <c r="AB1509" s="235"/>
      <c r="AD1509" s="236"/>
      <c r="AH1509" s="236"/>
      <c r="AJ1509" s="236"/>
      <c r="AM1509" s="197"/>
      <c r="AO1509" s="236"/>
      <c r="AQ1509" s="236"/>
    </row>
    <row r="1510" spans="26:43" x14ac:dyDescent="0.25">
      <c r="Z1510" s="195"/>
      <c r="AB1510" s="235"/>
      <c r="AD1510" s="236"/>
      <c r="AH1510" s="236"/>
      <c r="AJ1510" s="236"/>
      <c r="AM1510" s="197"/>
      <c r="AO1510" s="236"/>
      <c r="AQ1510" s="236"/>
    </row>
    <row r="1511" spans="26:43" x14ac:dyDescent="0.25">
      <c r="Z1511" s="195"/>
      <c r="AB1511" s="235"/>
      <c r="AD1511" s="236"/>
      <c r="AH1511" s="236"/>
      <c r="AJ1511" s="236"/>
      <c r="AM1511" s="197"/>
      <c r="AO1511" s="236"/>
      <c r="AQ1511" s="236"/>
    </row>
    <row r="1512" spans="26:43" x14ac:dyDescent="0.25">
      <c r="Z1512" s="195"/>
      <c r="AB1512" s="235"/>
      <c r="AD1512" s="236"/>
      <c r="AH1512" s="236"/>
      <c r="AJ1512" s="236"/>
      <c r="AM1512" s="197"/>
      <c r="AO1512" s="236"/>
      <c r="AQ1512" s="236"/>
    </row>
    <row r="1513" spans="26:43" x14ac:dyDescent="0.25">
      <c r="Z1513" s="195"/>
      <c r="AB1513" s="235"/>
      <c r="AD1513" s="236"/>
      <c r="AH1513" s="236"/>
      <c r="AJ1513" s="236"/>
      <c r="AM1513" s="197"/>
      <c r="AO1513" s="236"/>
      <c r="AQ1513" s="236"/>
    </row>
    <row r="1514" spans="26:43" x14ac:dyDescent="0.25">
      <c r="Z1514" s="195"/>
      <c r="AB1514" s="235"/>
      <c r="AD1514" s="236"/>
      <c r="AH1514" s="236"/>
      <c r="AJ1514" s="236"/>
      <c r="AM1514" s="197"/>
      <c r="AO1514" s="236"/>
      <c r="AQ1514" s="236"/>
    </row>
    <row r="1515" spans="26:43" x14ac:dyDescent="0.25">
      <c r="Z1515" s="195"/>
      <c r="AB1515" s="235"/>
      <c r="AD1515" s="236"/>
      <c r="AH1515" s="236"/>
      <c r="AJ1515" s="236"/>
      <c r="AM1515" s="197"/>
      <c r="AO1515" s="236"/>
      <c r="AQ1515" s="236"/>
    </row>
    <row r="1516" spans="26:43" x14ac:dyDescent="0.25">
      <c r="Z1516" s="195"/>
      <c r="AB1516" s="235"/>
      <c r="AD1516" s="236"/>
      <c r="AH1516" s="236"/>
      <c r="AJ1516" s="236"/>
      <c r="AM1516" s="197"/>
      <c r="AO1516" s="236"/>
      <c r="AQ1516" s="236"/>
    </row>
    <row r="1517" spans="26:43" x14ac:dyDescent="0.25">
      <c r="Z1517" s="195"/>
      <c r="AB1517" s="235"/>
      <c r="AD1517" s="236"/>
      <c r="AH1517" s="236"/>
      <c r="AJ1517" s="236"/>
      <c r="AM1517" s="197"/>
      <c r="AO1517" s="236"/>
      <c r="AQ1517" s="236"/>
    </row>
    <row r="1518" spans="26:43" x14ac:dyDescent="0.25">
      <c r="Z1518" s="195"/>
      <c r="AB1518" s="235"/>
      <c r="AD1518" s="236"/>
      <c r="AH1518" s="236"/>
      <c r="AJ1518" s="236"/>
      <c r="AM1518" s="197"/>
      <c r="AO1518" s="236"/>
      <c r="AQ1518" s="236"/>
    </row>
    <row r="1519" spans="26:43" x14ac:dyDescent="0.25">
      <c r="Z1519" s="195"/>
      <c r="AB1519" s="235"/>
      <c r="AD1519" s="236"/>
      <c r="AH1519" s="236"/>
      <c r="AJ1519" s="236"/>
      <c r="AM1519" s="197"/>
      <c r="AO1519" s="236"/>
      <c r="AQ1519" s="236"/>
    </row>
    <row r="1520" spans="26:43" x14ac:dyDescent="0.25">
      <c r="Z1520" s="195"/>
      <c r="AB1520" s="235"/>
      <c r="AD1520" s="236"/>
      <c r="AH1520" s="236"/>
      <c r="AJ1520" s="236"/>
      <c r="AM1520" s="197"/>
      <c r="AO1520" s="236"/>
      <c r="AQ1520" s="236"/>
    </row>
    <row r="1521" spans="26:43" x14ac:dyDescent="0.25">
      <c r="Z1521" s="195"/>
      <c r="AB1521" s="235"/>
      <c r="AD1521" s="236"/>
      <c r="AH1521" s="236"/>
      <c r="AJ1521" s="236"/>
      <c r="AM1521" s="197"/>
      <c r="AO1521" s="236"/>
      <c r="AQ1521" s="236"/>
    </row>
    <row r="1522" spans="26:43" x14ac:dyDescent="0.25">
      <c r="Z1522" s="195"/>
      <c r="AB1522" s="235"/>
      <c r="AD1522" s="236"/>
      <c r="AH1522" s="236"/>
      <c r="AJ1522" s="236"/>
      <c r="AM1522" s="197"/>
      <c r="AO1522" s="236"/>
      <c r="AQ1522" s="236"/>
    </row>
    <row r="1523" spans="26:43" x14ac:dyDescent="0.25">
      <c r="Z1523" s="195"/>
      <c r="AB1523" s="235"/>
      <c r="AD1523" s="236"/>
      <c r="AH1523" s="236"/>
      <c r="AJ1523" s="236"/>
      <c r="AM1523" s="197"/>
      <c r="AO1523" s="236"/>
      <c r="AQ1523" s="236"/>
    </row>
    <row r="1524" spans="26:43" x14ac:dyDescent="0.25">
      <c r="Z1524" s="195"/>
      <c r="AB1524" s="235"/>
      <c r="AD1524" s="236"/>
      <c r="AH1524" s="236"/>
      <c r="AJ1524" s="236"/>
      <c r="AM1524" s="197"/>
      <c r="AO1524" s="236"/>
      <c r="AQ1524" s="236"/>
    </row>
    <row r="1525" spans="26:43" x14ac:dyDescent="0.25">
      <c r="Z1525" s="195"/>
      <c r="AB1525" s="235"/>
      <c r="AD1525" s="236"/>
      <c r="AH1525" s="236"/>
      <c r="AJ1525" s="236"/>
      <c r="AM1525" s="197"/>
      <c r="AO1525" s="236"/>
      <c r="AQ1525" s="236"/>
    </row>
    <row r="1526" spans="26:43" x14ac:dyDescent="0.25">
      <c r="Z1526" s="195"/>
      <c r="AB1526" s="235"/>
      <c r="AD1526" s="236"/>
      <c r="AH1526" s="236"/>
      <c r="AJ1526" s="236"/>
      <c r="AM1526" s="197"/>
      <c r="AO1526" s="236"/>
      <c r="AQ1526" s="236"/>
    </row>
    <row r="1527" spans="26:43" x14ac:dyDescent="0.25">
      <c r="Z1527" s="195"/>
      <c r="AB1527" s="235"/>
      <c r="AD1527" s="236"/>
      <c r="AH1527" s="236"/>
      <c r="AJ1527" s="236"/>
      <c r="AM1527" s="197"/>
      <c r="AO1527" s="236"/>
      <c r="AQ1527" s="236"/>
    </row>
    <row r="1528" spans="26:43" x14ac:dyDescent="0.25">
      <c r="Z1528" s="195"/>
      <c r="AB1528" s="235"/>
      <c r="AD1528" s="236"/>
      <c r="AH1528" s="236"/>
      <c r="AJ1528" s="236"/>
      <c r="AM1528" s="197"/>
      <c r="AO1528" s="236"/>
      <c r="AQ1528" s="236"/>
    </row>
    <row r="1529" spans="26:43" x14ac:dyDescent="0.25">
      <c r="Z1529" s="195"/>
      <c r="AB1529" s="235"/>
      <c r="AD1529" s="236"/>
      <c r="AH1529" s="236"/>
      <c r="AJ1529" s="236"/>
      <c r="AM1529" s="197"/>
      <c r="AO1529" s="236"/>
      <c r="AQ1529" s="236"/>
    </row>
    <row r="1530" spans="26:43" x14ac:dyDescent="0.25">
      <c r="Z1530" s="195"/>
      <c r="AB1530" s="235"/>
      <c r="AD1530" s="236"/>
      <c r="AH1530" s="236"/>
      <c r="AJ1530" s="236"/>
      <c r="AM1530" s="197"/>
      <c r="AO1530" s="236"/>
      <c r="AQ1530" s="236"/>
    </row>
    <row r="1531" spans="26:43" x14ac:dyDescent="0.25">
      <c r="Z1531" s="195"/>
      <c r="AB1531" s="235"/>
      <c r="AD1531" s="236"/>
      <c r="AH1531" s="236"/>
      <c r="AJ1531" s="236"/>
      <c r="AM1531" s="197"/>
      <c r="AO1531" s="236"/>
      <c r="AQ1531" s="236"/>
    </row>
    <row r="1532" spans="26:43" x14ac:dyDescent="0.25">
      <c r="Z1532" s="195"/>
      <c r="AB1532" s="235"/>
      <c r="AD1532" s="236"/>
      <c r="AH1532" s="236"/>
      <c r="AJ1532" s="236"/>
      <c r="AM1532" s="197"/>
      <c r="AO1532" s="236"/>
      <c r="AQ1532" s="236"/>
    </row>
    <row r="1533" spans="26:43" x14ac:dyDescent="0.25">
      <c r="Z1533" s="195"/>
      <c r="AB1533" s="235"/>
      <c r="AD1533" s="236"/>
      <c r="AH1533" s="236"/>
      <c r="AJ1533" s="236"/>
      <c r="AM1533" s="197"/>
      <c r="AO1533" s="236"/>
      <c r="AQ1533" s="236"/>
    </row>
    <row r="1534" spans="26:43" x14ac:dyDescent="0.25">
      <c r="Z1534" s="195"/>
      <c r="AB1534" s="235"/>
      <c r="AD1534" s="236"/>
      <c r="AH1534" s="236"/>
      <c r="AJ1534" s="236"/>
      <c r="AM1534" s="197"/>
      <c r="AO1534" s="236"/>
      <c r="AQ1534" s="236"/>
    </row>
    <row r="1535" spans="26:43" x14ac:dyDescent="0.25">
      <c r="Z1535" s="195"/>
      <c r="AB1535" s="235"/>
      <c r="AD1535" s="236"/>
      <c r="AH1535" s="236"/>
      <c r="AJ1535" s="236"/>
      <c r="AM1535" s="197"/>
      <c r="AO1535" s="236"/>
      <c r="AQ1535" s="236"/>
    </row>
    <row r="1536" spans="26:43" x14ac:dyDescent="0.25">
      <c r="Z1536" s="195"/>
      <c r="AB1536" s="235"/>
      <c r="AD1536" s="236"/>
      <c r="AH1536" s="236"/>
      <c r="AJ1536" s="236"/>
      <c r="AM1536" s="197"/>
      <c r="AO1536" s="236"/>
      <c r="AQ1536" s="236"/>
    </row>
    <row r="1537" spans="26:43" x14ac:dyDescent="0.25">
      <c r="Z1537" s="195"/>
      <c r="AB1537" s="235"/>
      <c r="AD1537" s="236"/>
      <c r="AH1537" s="236"/>
      <c r="AJ1537" s="236"/>
      <c r="AM1537" s="197"/>
      <c r="AO1537" s="236"/>
      <c r="AQ1537" s="236"/>
    </row>
    <row r="1538" spans="26:43" x14ac:dyDescent="0.25">
      <c r="Z1538" s="195"/>
      <c r="AB1538" s="235"/>
      <c r="AD1538" s="236"/>
      <c r="AH1538" s="236"/>
      <c r="AJ1538" s="236"/>
      <c r="AM1538" s="197"/>
      <c r="AO1538" s="236"/>
      <c r="AQ1538" s="236"/>
    </row>
    <row r="1539" spans="26:43" x14ac:dyDescent="0.25">
      <c r="Z1539" s="195"/>
      <c r="AB1539" s="235"/>
      <c r="AD1539" s="236"/>
      <c r="AH1539" s="236"/>
      <c r="AJ1539" s="236"/>
      <c r="AM1539" s="197"/>
      <c r="AO1539" s="236"/>
      <c r="AQ1539" s="236"/>
    </row>
    <row r="1540" spans="26:43" x14ac:dyDescent="0.25">
      <c r="Z1540" s="195"/>
      <c r="AB1540" s="235"/>
      <c r="AD1540" s="236"/>
      <c r="AH1540" s="236"/>
      <c r="AJ1540" s="236"/>
      <c r="AM1540" s="197"/>
      <c r="AO1540" s="236"/>
      <c r="AQ1540" s="236"/>
    </row>
    <row r="1541" spans="26:43" x14ac:dyDescent="0.25">
      <c r="Z1541" s="195"/>
      <c r="AB1541" s="235"/>
      <c r="AD1541" s="236"/>
      <c r="AH1541" s="236"/>
      <c r="AJ1541" s="236"/>
      <c r="AM1541" s="197"/>
      <c r="AO1541" s="236"/>
      <c r="AQ1541" s="236"/>
    </row>
    <row r="1542" spans="26:43" x14ac:dyDescent="0.25">
      <c r="Z1542" s="195"/>
      <c r="AB1542" s="235"/>
      <c r="AD1542" s="236"/>
      <c r="AH1542" s="236"/>
      <c r="AJ1542" s="236"/>
      <c r="AM1542" s="197"/>
      <c r="AO1542" s="236"/>
      <c r="AQ1542" s="236"/>
    </row>
    <row r="1543" spans="26:43" x14ac:dyDescent="0.25">
      <c r="Z1543" s="195"/>
      <c r="AB1543" s="235"/>
      <c r="AD1543" s="236"/>
      <c r="AH1543" s="236"/>
      <c r="AJ1543" s="236"/>
      <c r="AM1543" s="197"/>
      <c r="AO1543" s="236"/>
      <c r="AQ1543" s="236"/>
    </row>
    <row r="1544" spans="26:43" x14ac:dyDescent="0.25">
      <c r="Z1544" s="195"/>
      <c r="AB1544" s="235"/>
      <c r="AD1544" s="236"/>
      <c r="AH1544" s="236"/>
      <c r="AJ1544" s="236"/>
      <c r="AM1544" s="197"/>
      <c r="AO1544" s="236"/>
      <c r="AQ1544" s="236"/>
    </row>
    <row r="1545" spans="26:43" x14ac:dyDescent="0.25">
      <c r="Z1545" s="195"/>
      <c r="AB1545" s="235"/>
      <c r="AD1545" s="236"/>
      <c r="AJ1545" s="236"/>
      <c r="AM1545" s="197"/>
      <c r="AO1545" s="236"/>
      <c r="AQ1545" s="236"/>
    </row>
    <row r="1546" spans="26:43" x14ac:dyDescent="0.25">
      <c r="Z1546" s="195"/>
      <c r="AB1546" s="235"/>
      <c r="AD1546" s="236"/>
      <c r="AJ1546" s="236"/>
      <c r="AM1546" s="197"/>
      <c r="AO1546" s="236"/>
      <c r="AQ1546" s="236"/>
    </row>
    <row r="1547" spans="26:43" x14ac:dyDescent="0.25">
      <c r="Z1547" s="195"/>
      <c r="AB1547" s="235"/>
      <c r="AD1547" s="236"/>
      <c r="AJ1547" s="236"/>
      <c r="AM1547" s="197"/>
      <c r="AO1547" s="236"/>
      <c r="AQ1547" s="236"/>
    </row>
    <row r="1548" spans="26:43" x14ac:dyDescent="0.25">
      <c r="Z1548" s="195"/>
      <c r="AB1548" s="235"/>
      <c r="AD1548" s="236"/>
      <c r="AJ1548" s="236"/>
      <c r="AM1548" s="197"/>
      <c r="AO1548" s="236"/>
      <c r="AQ1548" s="236"/>
    </row>
    <row r="1549" spans="26:43" x14ac:dyDescent="0.25">
      <c r="Z1549" s="195"/>
      <c r="AB1549" s="235"/>
      <c r="AD1549" s="236"/>
      <c r="AJ1549" s="236"/>
      <c r="AM1549" s="197"/>
      <c r="AO1549" s="236"/>
      <c r="AQ1549" s="236"/>
    </row>
    <row r="1550" spans="26:43" x14ac:dyDescent="0.25">
      <c r="Z1550" s="195"/>
      <c r="AB1550" s="235"/>
      <c r="AD1550" s="236"/>
      <c r="AJ1550" s="236"/>
      <c r="AM1550" s="197"/>
      <c r="AO1550" s="236"/>
      <c r="AQ1550" s="236"/>
    </row>
    <row r="1551" spans="26:43" x14ac:dyDescent="0.25">
      <c r="Z1551" s="195"/>
      <c r="AB1551" s="235"/>
      <c r="AD1551" s="236"/>
      <c r="AJ1551" s="236"/>
      <c r="AM1551" s="197"/>
      <c r="AO1551" s="236"/>
      <c r="AQ1551" s="236"/>
    </row>
    <row r="1552" spans="26:43" x14ac:dyDescent="0.25">
      <c r="Z1552" s="195"/>
      <c r="AB1552" s="235"/>
      <c r="AD1552" s="236"/>
      <c r="AJ1552" s="236"/>
      <c r="AM1552" s="197"/>
      <c r="AO1552" s="236"/>
      <c r="AQ1552" s="236"/>
    </row>
    <row r="1553" spans="26:43" x14ac:dyDescent="0.25">
      <c r="Z1553" s="195"/>
      <c r="AB1553" s="235"/>
      <c r="AD1553" s="236"/>
      <c r="AJ1553" s="236"/>
      <c r="AM1553" s="197"/>
      <c r="AO1553" s="236"/>
      <c r="AQ1553" s="236"/>
    </row>
    <row r="1554" spans="26:43" x14ac:dyDescent="0.25">
      <c r="Z1554" s="195"/>
      <c r="AB1554" s="235"/>
      <c r="AD1554" s="236"/>
      <c r="AJ1554" s="236"/>
      <c r="AM1554" s="197"/>
      <c r="AO1554" s="236"/>
      <c r="AQ1554" s="236"/>
    </row>
    <row r="1555" spans="26:43" x14ac:dyDescent="0.25">
      <c r="Z1555" s="195"/>
      <c r="AB1555" s="235"/>
      <c r="AD1555" s="236"/>
      <c r="AJ1555" s="236"/>
      <c r="AM1555" s="197"/>
      <c r="AO1555" s="236"/>
      <c r="AQ1555" s="236"/>
    </row>
    <row r="1556" spans="26:43" x14ac:dyDescent="0.25">
      <c r="Z1556" s="195"/>
      <c r="AB1556" s="235"/>
      <c r="AD1556" s="236"/>
      <c r="AJ1556" s="236"/>
      <c r="AM1556" s="197"/>
      <c r="AO1556" s="236"/>
      <c r="AQ1556" s="236"/>
    </row>
    <row r="1557" spans="26:43" x14ac:dyDescent="0.25">
      <c r="Z1557" s="195"/>
      <c r="AB1557" s="235"/>
      <c r="AD1557" s="236"/>
      <c r="AJ1557" s="236"/>
      <c r="AM1557" s="197"/>
      <c r="AO1557" s="236"/>
      <c r="AQ1557" s="236"/>
    </row>
    <row r="1558" spans="26:43" x14ac:dyDescent="0.25">
      <c r="Z1558" s="195"/>
      <c r="AB1558" s="235"/>
      <c r="AD1558" s="236"/>
      <c r="AJ1558" s="236"/>
      <c r="AM1558" s="197"/>
      <c r="AO1558" s="236"/>
      <c r="AQ1558" s="236"/>
    </row>
    <row r="1559" spans="26:43" x14ac:dyDescent="0.25">
      <c r="Z1559" s="195"/>
      <c r="AB1559" s="235"/>
      <c r="AD1559" s="236"/>
      <c r="AJ1559" s="236"/>
      <c r="AM1559" s="197"/>
      <c r="AO1559" s="236"/>
      <c r="AQ1559" s="236"/>
    </row>
    <row r="1560" spans="26:43" x14ac:dyDescent="0.25">
      <c r="Z1560" s="195"/>
      <c r="AB1560" s="235"/>
      <c r="AD1560" s="236"/>
      <c r="AJ1560" s="236"/>
      <c r="AM1560" s="197"/>
      <c r="AO1560" s="236"/>
      <c r="AQ1560" s="236"/>
    </row>
    <row r="1561" spans="26:43" x14ac:dyDescent="0.25">
      <c r="Z1561" s="195"/>
      <c r="AB1561" s="235"/>
      <c r="AD1561" s="236"/>
      <c r="AJ1561" s="236"/>
      <c r="AM1561" s="197"/>
      <c r="AO1561" s="236"/>
      <c r="AQ1561" s="236"/>
    </row>
    <row r="1562" spans="26:43" x14ac:dyDescent="0.25">
      <c r="Z1562" s="195"/>
      <c r="AB1562" s="235"/>
      <c r="AD1562" s="236"/>
      <c r="AJ1562" s="236"/>
      <c r="AM1562" s="197"/>
      <c r="AO1562" s="236"/>
      <c r="AQ1562" s="236"/>
    </row>
    <row r="1563" spans="26:43" x14ac:dyDescent="0.25">
      <c r="Z1563" s="195"/>
      <c r="AB1563" s="235"/>
      <c r="AD1563" s="236"/>
      <c r="AJ1563" s="236"/>
      <c r="AM1563" s="197"/>
      <c r="AO1563" s="236"/>
      <c r="AQ1563" s="236"/>
    </row>
    <row r="1564" spans="26:43" x14ac:dyDescent="0.25">
      <c r="Z1564" s="195"/>
      <c r="AB1564" s="235"/>
      <c r="AD1564" s="236"/>
      <c r="AJ1564" s="236"/>
      <c r="AM1564" s="197"/>
      <c r="AO1564" s="236"/>
      <c r="AQ1564" s="236"/>
    </row>
    <row r="1565" spans="26:43" x14ac:dyDescent="0.25">
      <c r="Z1565" s="195"/>
      <c r="AB1565" s="235"/>
      <c r="AD1565" s="236"/>
      <c r="AJ1565" s="236"/>
      <c r="AM1565" s="197"/>
      <c r="AO1565" s="236"/>
      <c r="AQ1565" s="236"/>
    </row>
    <row r="1566" spans="26:43" x14ac:dyDescent="0.25">
      <c r="Z1566" s="195"/>
      <c r="AB1566" s="235"/>
      <c r="AD1566" s="236"/>
      <c r="AJ1566" s="236"/>
      <c r="AM1566" s="197"/>
      <c r="AO1566" s="236"/>
      <c r="AQ1566" s="236"/>
    </row>
    <row r="1567" spans="26:43" x14ac:dyDescent="0.25">
      <c r="Z1567" s="195"/>
      <c r="AB1567" s="235"/>
      <c r="AD1567" s="236"/>
      <c r="AJ1567" s="236"/>
      <c r="AM1567" s="197"/>
      <c r="AO1567" s="236"/>
      <c r="AQ1567" s="236"/>
    </row>
    <row r="1568" spans="26:43" x14ac:dyDescent="0.25">
      <c r="Z1568" s="195"/>
      <c r="AB1568" s="235"/>
      <c r="AD1568" s="236"/>
      <c r="AJ1568" s="236"/>
      <c r="AM1568" s="197"/>
      <c r="AO1568" s="236"/>
      <c r="AQ1568" s="236"/>
    </row>
    <row r="1569" spans="26:43" x14ac:dyDescent="0.25">
      <c r="Z1569" s="195"/>
      <c r="AB1569" s="235"/>
      <c r="AD1569" s="236"/>
      <c r="AJ1569" s="236"/>
      <c r="AM1569" s="197"/>
      <c r="AO1569" s="236"/>
      <c r="AQ1569" s="236"/>
    </row>
    <row r="1570" spans="26:43" x14ac:dyDescent="0.25">
      <c r="Z1570" s="195"/>
      <c r="AB1570" s="235"/>
      <c r="AD1570" s="236"/>
      <c r="AJ1570" s="236"/>
      <c r="AM1570" s="197"/>
      <c r="AO1570" s="236"/>
      <c r="AQ1570" s="236"/>
    </row>
    <row r="1571" spans="26:43" x14ac:dyDescent="0.25">
      <c r="Z1571" s="195"/>
      <c r="AB1571" s="235"/>
      <c r="AD1571" s="236"/>
      <c r="AJ1571" s="236"/>
      <c r="AM1571" s="197"/>
      <c r="AO1571" s="236"/>
      <c r="AQ1571" s="236"/>
    </row>
    <row r="1572" spans="26:43" x14ac:dyDescent="0.25">
      <c r="Z1572" s="195"/>
      <c r="AB1572" s="235"/>
      <c r="AD1572" s="236"/>
      <c r="AJ1572" s="236"/>
      <c r="AM1572" s="197"/>
      <c r="AO1572" s="236"/>
      <c r="AQ1572" s="236"/>
    </row>
    <row r="1573" spans="26:43" x14ac:dyDescent="0.25">
      <c r="Z1573" s="195"/>
      <c r="AB1573" s="235"/>
      <c r="AD1573" s="236"/>
      <c r="AJ1573" s="236"/>
      <c r="AM1573" s="197"/>
      <c r="AO1573" s="236"/>
      <c r="AQ1573" s="236"/>
    </row>
    <row r="1574" spans="26:43" x14ac:dyDescent="0.25">
      <c r="Z1574" s="195"/>
      <c r="AB1574" s="235"/>
      <c r="AD1574" s="236"/>
      <c r="AJ1574" s="236"/>
      <c r="AM1574" s="197"/>
      <c r="AO1574" s="236"/>
      <c r="AQ1574" s="236"/>
    </row>
    <row r="1575" spans="26:43" x14ac:dyDescent="0.25">
      <c r="Z1575" s="195"/>
      <c r="AB1575" s="235"/>
      <c r="AD1575" s="236"/>
      <c r="AJ1575" s="236"/>
      <c r="AM1575" s="197"/>
      <c r="AO1575" s="236"/>
      <c r="AQ1575" s="236"/>
    </row>
    <row r="1576" spans="26:43" x14ac:dyDescent="0.25">
      <c r="Z1576" s="195"/>
      <c r="AB1576" s="235"/>
      <c r="AD1576" s="236"/>
      <c r="AJ1576" s="236"/>
      <c r="AM1576" s="197"/>
      <c r="AO1576" s="236"/>
      <c r="AQ1576" s="236"/>
    </row>
    <row r="1577" spans="26:43" x14ac:dyDescent="0.25">
      <c r="Z1577" s="195"/>
      <c r="AB1577" s="235"/>
      <c r="AD1577" s="236"/>
      <c r="AJ1577" s="236"/>
      <c r="AM1577" s="197"/>
      <c r="AO1577" s="236"/>
      <c r="AQ1577" s="236"/>
    </row>
    <row r="1578" spans="26:43" x14ac:dyDescent="0.25">
      <c r="Z1578" s="195"/>
      <c r="AB1578" s="235"/>
      <c r="AD1578" s="236"/>
      <c r="AJ1578" s="236"/>
      <c r="AM1578" s="197"/>
      <c r="AO1578" s="236"/>
      <c r="AQ1578" s="236"/>
    </row>
    <row r="1579" spans="26:43" x14ac:dyDescent="0.25">
      <c r="Z1579" s="195"/>
      <c r="AB1579" s="235"/>
      <c r="AD1579" s="236"/>
      <c r="AJ1579" s="236"/>
      <c r="AM1579" s="197"/>
      <c r="AO1579" s="236"/>
      <c r="AQ1579" s="236"/>
    </row>
    <row r="1580" spans="26:43" x14ac:dyDescent="0.25">
      <c r="Z1580" s="195"/>
      <c r="AB1580" s="235"/>
      <c r="AD1580" s="236"/>
      <c r="AJ1580" s="236"/>
      <c r="AM1580" s="197"/>
      <c r="AO1580" s="236"/>
      <c r="AQ1580" s="236"/>
    </row>
    <row r="1581" spans="26:43" x14ac:dyDescent="0.25">
      <c r="Z1581" s="195"/>
      <c r="AB1581" s="235"/>
      <c r="AD1581" s="236"/>
      <c r="AJ1581" s="236"/>
      <c r="AM1581" s="197"/>
      <c r="AO1581" s="236"/>
      <c r="AQ1581" s="236"/>
    </row>
    <row r="1582" spans="26:43" x14ac:dyDescent="0.25">
      <c r="Z1582" s="195"/>
      <c r="AB1582" s="235"/>
      <c r="AD1582" s="236"/>
      <c r="AJ1582" s="236"/>
      <c r="AM1582" s="197"/>
      <c r="AO1582" s="236"/>
      <c r="AQ1582" s="236"/>
    </row>
    <row r="1583" spans="26:43" x14ac:dyDescent="0.25">
      <c r="Z1583" s="195"/>
      <c r="AB1583" s="235"/>
      <c r="AD1583" s="236"/>
      <c r="AJ1583" s="236"/>
      <c r="AM1583" s="197"/>
      <c r="AO1583" s="236"/>
      <c r="AQ1583" s="236"/>
    </row>
    <row r="1584" spans="26:43" x14ac:dyDescent="0.25">
      <c r="Z1584" s="195"/>
      <c r="AB1584" s="235"/>
      <c r="AD1584" s="236"/>
      <c r="AJ1584" s="236"/>
      <c r="AM1584" s="197"/>
      <c r="AO1584" s="236"/>
      <c r="AQ1584" s="236"/>
    </row>
    <row r="1585" spans="26:43" x14ac:dyDescent="0.25">
      <c r="Z1585" s="195"/>
      <c r="AB1585" s="235"/>
      <c r="AD1585" s="236"/>
      <c r="AJ1585" s="236"/>
      <c r="AM1585" s="197"/>
      <c r="AO1585" s="236"/>
      <c r="AQ1585" s="236"/>
    </row>
    <row r="1586" spans="26:43" x14ac:dyDescent="0.25">
      <c r="Z1586" s="195"/>
      <c r="AB1586" s="235"/>
      <c r="AD1586" s="236"/>
      <c r="AJ1586" s="236"/>
      <c r="AM1586" s="197"/>
      <c r="AO1586" s="236"/>
      <c r="AQ1586" s="236"/>
    </row>
    <row r="1587" spans="26:43" x14ac:dyDescent="0.25">
      <c r="Z1587" s="195"/>
      <c r="AB1587" s="235"/>
      <c r="AD1587" s="236"/>
      <c r="AJ1587" s="236"/>
      <c r="AM1587" s="197"/>
      <c r="AO1587" s="236"/>
      <c r="AQ1587" s="236"/>
    </row>
    <row r="1588" spans="26:43" x14ac:dyDescent="0.25">
      <c r="Z1588" s="195"/>
      <c r="AB1588" s="235"/>
      <c r="AD1588" s="236"/>
      <c r="AJ1588" s="236"/>
      <c r="AM1588" s="197"/>
      <c r="AO1588" s="236"/>
      <c r="AQ1588" s="236"/>
    </row>
    <row r="1589" spans="26:43" x14ac:dyDescent="0.25">
      <c r="Z1589" s="195"/>
      <c r="AB1589" s="235"/>
      <c r="AD1589" s="236"/>
      <c r="AJ1589" s="236"/>
      <c r="AM1589" s="197"/>
      <c r="AO1589" s="236"/>
      <c r="AQ1589" s="236"/>
    </row>
    <row r="1590" spans="26:43" x14ac:dyDescent="0.25">
      <c r="Z1590" s="195"/>
      <c r="AB1590" s="235"/>
      <c r="AD1590" s="236"/>
      <c r="AJ1590" s="236"/>
      <c r="AM1590" s="197"/>
      <c r="AO1590" s="236"/>
      <c r="AQ1590" s="236"/>
    </row>
    <row r="1591" spans="26:43" x14ac:dyDescent="0.25">
      <c r="Z1591" s="195"/>
      <c r="AB1591" s="235"/>
      <c r="AD1591" s="236"/>
      <c r="AJ1591" s="236"/>
      <c r="AM1591" s="197"/>
      <c r="AO1591" s="236"/>
      <c r="AQ1591" s="236"/>
    </row>
    <row r="1592" spans="26:43" x14ac:dyDescent="0.25">
      <c r="Z1592" s="195"/>
      <c r="AB1592" s="235"/>
      <c r="AD1592" s="236"/>
      <c r="AJ1592" s="236"/>
      <c r="AM1592" s="197"/>
      <c r="AO1592" s="236"/>
      <c r="AQ1592" s="236"/>
    </row>
    <row r="1593" spans="26:43" x14ac:dyDescent="0.25">
      <c r="Z1593" s="195"/>
      <c r="AB1593" s="235"/>
      <c r="AD1593" s="236"/>
      <c r="AJ1593" s="236"/>
      <c r="AM1593" s="197"/>
      <c r="AO1593" s="236"/>
      <c r="AQ1593" s="236"/>
    </row>
    <row r="1594" spans="26:43" x14ac:dyDescent="0.25">
      <c r="Z1594" s="195"/>
      <c r="AB1594" s="235"/>
      <c r="AD1594" s="236"/>
      <c r="AJ1594" s="236"/>
      <c r="AM1594" s="197"/>
      <c r="AO1594" s="236"/>
      <c r="AQ1594" s="236"/>
    </row>
    <row r="1595" spans="26:43" x14ac:dyDescent="0.25">
      <c r="Z1595" s="195"/>
      <c r="AB1595" s="235"/>
      <c r="AD1595" s="236"/>
      <c r="AJ1595" s="236"/>
      <c r="AM1595" s="197"/>
      <c r="AO1595" s="236"/>
      <c r="AQ1595" s="236"/>
    </row>
    <row r="1596" spans="26:43" x14ac:dyDescent="0.25">
      <c r="Z1596" s="195"/>
      <c r="AB1596" s="235"/>
      <c r="AD1596" s="236"/>
      <c r="AJ1596" s="236"/>
      <c r="AM1596" s="197"/>
      <c r="AO1596" s="236"/>
      <c r="AQ1596" s="236"/>
    </row>
    <row r="1597" spans="26:43" x14ac:dyDescent="0.25">
      <c r="Z1597" s="195"/>
      <c r="AB1597" s="235"/>
      <c r="AD1597" s="236"/>
      <c r="AJ1597" s="236"/>
      <c r="AM1597" s="197"/>
      <c r="AO1597" s="236"/>
      <c r="AQ1597" s="236"/>
    </row>
    <row r="1598" spans="26:43" x14ac:dyDescent="0.25">
      <c r="Z1598" s="195"/>
      <c r="AB1598" s="235"/>
      <c r="AD1598" s="236"/>
      <c r="AJ1598" s="236"/>
      <c r="AM1598" s="197"/>
      <c r="AO1598" s="236"/>
      <c r="AQ1598" s="236"/>
    </row>
    <row r="1599" spans="26:43" x14ac:dyDescent="0.25">
      <c r="Z1599" s="195"/>
      <c r="AB1599" s="235"/>
      <c r="AD1599" s="236"/>
      <c r="AJ1599" s="236"/>
      <c r="AM1599" s="197"/>
      <c r="AO1599" s="236"/>
      <c r="AQ1599" s="236"/>
    </row>
    <row r="1600" spans="26:43" x14ac:dyDescent="0.25">
      <c r="Z1600" s="195"/>
      <c r="AB1600" s="235"/>
      <c r="AD1600" s="236"/>
      <c r="AJ1600" s="236"/>
      <c r="AM1600" s="197"/>
      <c r="AO1600" s="236"/>
      <c r="AQ1600" s="236"/>
    </row>
    <row r="1601" spans="26:43" x14ac:dyDescent="0.25">
      <c r="Z1601" s="195"/>
      <c r="AB1601" s="235"/>
      <c r="AD1601" s="236"/>
      <c r="AJ1601" s="236"/>
      <c r="AM1601" s="197"/>
      <c r="AO1601" s="236"/>
      <c r="AQ1601" s="236"/>
    </row>
    <row r="1602" spans="26:43" x14ac:dyDescent="0.25">
      <c r="Z1602" s="195"/>
      <c r="AB1602" s="235"/>
      <c r="AD1602" s="236"/>
      <c r="AJ1602" s="236"/>
      <c r="AM1602" s="197"/>
      <c r="AO1602" s="236"/>
      <c r="AQ1602" s="236"/>
    </row>
    <row r="1603" spans="26:43" x14ac:dyDescent="0.25">
      <c r="Z1603" s="195"/>
      <c r="AB1603" s="235"/>
      <c r="AD1603" s="236"/>
      <c r="AJ1603" s="236"/>
      <c r="AM1603" s="197"/>
      <c r="AO1603" s="236"/>
      <c r="AQ1603" s="236"/>
    </row>
    <row r="1604" spans="26:43" x14ac:dyDescent="0.25">
      <c r="Z1604" s="195"/>
      <c r="AB1604" s="235"/>
      <c r="AD1604" s="236"/>
      <c r="AJ1604" s="236"/>
      <c r="AM1604" s="197"/>
      <c r="AO1604" s="236"/>
      <c r="AQ1604" s="236"/>
    </row>
    <row r="1605" spans="26:43" x14ac:dyDescent="0.25">
      <c r="Z1605" s="195"/>
      <c r="AB1605" s="235"/>
      <c r="AD1605" s="236"/>
      <c r="AJ1605" s="236"/>
      <c r="AM1605" s="197"/>
      <c r="AO1605" s="236"/>
      <c r="AQ1605" s="236"/>
    </row>
    <row r="1606" spans="26:43" x14ac:dyDescent="0.25">
      <c r="Z1606" s="195"/>
      <c r="AB1606" s="235"/>
      <c r="AD1606" s="236"/>
      <c r="AJ1606" s="236"/>
      <c r="AM1606" s="197"/>
      <c r="AO1606" s="236"/>
      <c r="AQ1606" s="236"/>
    </row>
    <row r="1607" spans="26:43" x14ac:dyDescent="0.25">
      <c r="Z1607" s="195"/>
      <c r="AB1607" s="235"/>
      <c r="AD1607" s="236"/>
      <c r="AJ1607" s="236"/>
      <c r="AM1607" s="197"/>
      <c r="AO1607" s="236"/>
      <c r="AQ1607" s="236"/>
    </row>
    <row r="1608" spans="26:43" x14ac:dyDescent="0.25">
      <c r="Z1608" s="195"/>
      <c r="AB1608" s="235"/>
      <c r="AD1608" s="236"/>
      <c r="AJ1608" s="236"/>
      <c r="AM1608" s="197"/>
      <c r="AO1608" s="236"/>
      <c r="AQ1608" s="236"/>
    </row>
    <row r="1609" spans="26:43" x14ac:dyDescent="0.25">
      <c r="Z1609" s="195"/>
      <c r="AB1609" s="235"/>
      <c r="AD1609" s="236"/>
      <c r="AJ1609" s="236"/>
      <c r="AM1609" s="197"/>
      <c r="AO1609" s="236"/>
      <c r="AQ1609" s="236"/>
    </row>
    <row r="1610" spans="26:43" x14ac:dyDescent="0.25">
      <c r="Z1610" s="195"/>
      <c r="AB1610" s="235"/>
      <c r="AD1610" s="236"/>
      <c r="AJ1610" s="236"/>
      <c r="AM1610" s="197"/>
      <c r="AO1610" s="236"/>
      <c r="AQ1610" s="236"/>
    </row>
    <row r="1611" spans="26:43" x14ac:dyDescent="0.25">
      <c r="Z1611" s="195"/>
      <c r="AB1611" s="235"/>
      <c r="AD1611" s="236"/>
      <c r="AJ1611" s="236"/>
      <c r="AM1611" s="197"/>
      <c r="AO1611" s="236"/>
      <c r="AQ1611" s="236"/>
    </row>
    <row r="1612" spans="26:43" x14ac:dyDescent="0.25">
      <c r="Z1612" s="195"/>
      <c r="AB1612" s="235"/>
      <c r="AD1612" s="236"/>
      <c r="AJ1612" s="236"/>
      <c r="AM1612" s="197"/>
      <c r="AO1612" s="236"/>
      <c r="AQ1612" s="236"/>
    </row>
    <row r="1613" spans="26:43" x14ac:dyDescent="0.25">
      <c r="Z1613" s="195"/>
      <c r="AB1613" s="235"/>
      <c r="AD1613" s="236"/>
      <c r="AJ1613" s="236"/>
      <c r="AM1613" s="197"/>
      <c r="AO1613" s="236"/>
      <c r="AQ1613" s="236"/>
    </row>
    <row r="1614" spans="26:43" x14ac:dyDescent="0.25">
      <c r="Z1614" s="195"/>
      <c r="AB1614" s="235"/>
      <c r="AD1614" s="236"/>
      <c r="AJ1614" s="236"/>
      <c r="AM1614" s="197"/>
      <c r="AO1614" s="236"/>
      <c r="AQ1614" s="236"/>
    </row>
    <row r="1615" spans="26:43" x14ac:dyDescent="0.25">
      <c r="Z1615" s="195"/>
      <c r="AB1615" s="235"/>
      <c r="AD1615" s="236"/>
      <c r="AJ1615" s="236"/>
      <c r="AM1615" s="197"/>
      <c r="AO1615" s="236"/>
      <c r="AQ1615" s="236"/>
    </row>
    <row r="1616" spans="26:43" x14ac:dyDescent="0.25">
      <c r="Z1616" s="195"/>
      <c r="AB1616" s="235"/>
      <c r="AD1616" s="236"/>
      <c r="AJ1616" s="236"/>
      <c r="AM1616" s="197"/>
      <c r="AO1616" s="236"/>
      <c r="AQ1616" s="236"/>
    </row>
    <row r="1617" spans="26:43" x14ac:dyDescent="0.25">
      <c r="Z1617" s="195"/>
      <c r="AB1617" s="235"/>
      <c r="AD1617" s="236"/>
      <c r="AJ1617" s="236"/>
      <c r="AM1617" s="197"/>
      <c r="AO1617" s="236"/>
      <c r="AQ1617" s="236"/>
    </row>
    <row r="1618" spans="26:43" x14ac:dyDescent="0.25">
      <c r="Z1618" s="195"/>
      <c r="AB1618" s="235"/>
      <c r="AD1618" s="236"/>
      <c r="AJ1618" s="236"/>
      <c r="AM1618" s="197"/>
      <c r="AO1618" s="236"/>
      <c r="AQ1618" s="236"/>
    </row>
    <row r="1619" spans="26:43" x14ac:dyDescent="0.25">
      <c r="Z1619" s="195"/>
      <c r="AB1619" s="235"/>
      <c r="AD1619" s="236"/>
      <c r="AJ1619" s="236"/>
      <c r="AM1619" s="197"/>
      <c r="AO1619" s="236"/>
      <c r="AQ1619" s="236"/>
    </row>
    <row r="1620" spans="26:43" x14ac:dyDescent="0.25">
      <c r="Z1620" s="195"/>
      <c r="AB1620" s="235"/>
      <c r="AD1620" s="236"/>
      <c r="AJ1620" s="236"/>
      <c r="AM1620" s="197"/>
      <c r="AO1620" s="236"/>
      <c r="AQ1620" s="236"/>
    </row>
    <row r="1621" spans="26:43" x14ac:dyDescent="0.25">
      <c r="Z1621" s="195"/>
      <c r="AB1621" s="235"/>
      <c r="AD1621" s="236"/>
      <c r="AJ1621" s="236"/>
      <c r="AM1621" s="197"/>
      <c r="AO1621" s="236"/>
      <c r="AQ1621" s="236"/>
    </row>
    <row r="1622" spans="26:43" x14ac:dyDescent="0.25">
      <c r="Z1622" s="195"/>
      <c r="AB1622" s="235"/>
      <c r="AD1622" s="236"/>
      <c r="AJ1622" s="236"/>
      <c r="AM1622" s="197"/>
      <c r="AO1622" s="236"/>
      <c r="AQ1622" s="236"/>
    </row>
    <row r="1623" spans="26:43" x14ac:dyDescent="0.25">
      <c r="Z1623" s="195"/>
      <c r="AB1623" s="235"/>
      <c r="AD1623" s="236"/>
      <c r="AJ1623" s="236"/>
      <c r="AM1623" s="197"/>
      <c r="AO1623" s="236"/>
      <c r="AQ1623" s="236"/>
    </row>
    <row r="1624" spans="26:43" x14ac:dyDescent="0.25">
      <c r="Z1624" s="195"/>
      <c r="AB1624" s="235"/>
      <c r="AD1624" s="236"/>
      <c r="AJ1624" s="236"/>
      <c r="AM1624" s="197"/>
      <c r="AO1624" s="236"/>
      <c r="AQ1624" s="236"/>
    </row>
    <row r="1625" spans="26:43" x14ac:dyDescent="0.25">
      <c r="Z1625" s="195"/>
      <c r="AB1625" s="235"/>
      <c r="AD1625" s="236"/>
      <c r="AJ1625" s="236"/>
      <c r="AM1625" s="197"/>
      <c r="AO1625" s="236"/>
      <c r="AQ1625" s="236"/>
    </row>
    <row r="1626" spans="26:43" x14ac:dyDescent="0.25">
      <c r="Z1626" s="195"/>
      <c r="AB1626" s="235"/>
      <c r="AD1626" s="236"/>
      <c r="AJ1626" s="236"/>
      <c r="AM1626" s="197"/>
      <c r="AO1626" s="236"/>
      <c r="AQ1626" s="236"/>
    </row>
    <row r="1627" spans="26:43" x14ac:dyDescent="0.25">
      <c r="Z1627" s="195"/>
      <c r="AB1627" s="235"/>
      <c r="AD1627" s="236"/>
      <c r="AJ1627" s="236"/>
      <c r="AM1627" s="197"/>
      <c r="AO1627" s="236"/>
      <c r="AQ1627" s="236"/>
    </row>
    <row r="1628" spans="26:43" x14ac:dyDescent="0.25">
      <c r="Z1628" s="195"/>
      <c r="AB1628" s="235"/>
      <c r="AD1628" s="236"/>
      <c r="AJ1628" s="236"/>
      <c r="AM1628" s="197"/>
      <c r="AO1628" s="236"/>
      <c r="AQ1628" s="236"/>
    </row>
    <row r="1629" spans="26:43" x14ac:dyDescent="0.25">
      <c r="Z1629" s="195"/>
      <c r="AB1629" s="235"/>
      <c r="AD1629" s="236"/>
      <c r="AJ1629" s="236"/>
      <c r="AM1629" s="197"/>
      <c r="AO1629" s="236"/>
      <c r="AQ1629" s="236"/>
    </row>
    <row r="1630" spans="26:43" x14ac:dyDescent="0.25">
      <c r="Z1630" s="195"/>
      <c r="AB1630" s="235"/>
      <c r="AD1630" s="236"/>
      <c r="AJ1630" s="236"/>
      <c r="AM1630" s="197"/>
      <c r="AO1630" s="236"/>
      <c r="AQ1630" s="236"/>
    </row>
    <row r="1631" spans="26:43" x14ac:dyDescent="0.25">
      <c r="Z1631" s="195"/>
      <c r="AB1631" s="235"/>
      <c r="AD1631" s="236"/>
      <c r="AJ1631" s="236"/>
      <c r="AM1631" s="197"/>
      <c r="AO1631" s="236"/>
      <c r="AQ1631" s="236"/>
    </row>
    <row r="1632" spans="26:43" x14ac:dyDescent="0.25">
      <c r="Z1632" s="195"/>
      <c r="AB1632" s="235"/>
      <c r="AD1632" s="236"/>
      <c r="AJ1632" s="236"/>
      <c r="AM1632" s="197"/>
      <c r="AO1632" s="236"/>
      <c r="AQ1632" s="236"/>
    </row>
    <row r="1633" spans="26:43" x14ac:dyDescent="0.25">
      <c r="Z1633" s="195"/>
      <c r="AB1633" s="235"/>
      <c r="AD1633" s="236"/>
      <c r="AJ1633" s="236"/>
      <c r="AM1633" s="197"/>
      <c r="AO1633" s="236"/>
      <c r="AQ1633" s="236"/>
    </row>
    <row r="1634" spans="26:43" x14ac:dyDescent="0.25">
      <c r="Z1634" s="195"/>
      <c r="AB1634" s="235"/>
      <c r="AD1634" s="236"/>
      <c r="AJ1634" s="236"/>
      <c r="AM1634" s="197"/>
      <c r="AO1634" s="236"/>
      <c r="AQ1634" s="236"/>
    </row>
    <row r="1635" spans="26:43" x14ac:dyDescent="0.25">
      <c r="Z1635" s="195"/>
      <c r="AB1635" s="235"/>
      <c r="AD1635" s="236"/>
      <c r="AJ1635" s="236"/>
      <c r="AM1635" s="197"/>
      <c r="AO1635" s="236"/>
      <c r="AQ1635" s="236"/>
    </row>
    <row r="1636" spans="26:43" x14ac:dyDescent="0.25">
      <c r="Z1636" s="195"/>
      <c r="AB1636" s="235"/>
      <c r="AD1636" s="236"/>
      <c r="AJ1636" s="236"/>
      <c r="AM1636" s="197"/>
      <c r="AO1636" s="236"/>
      <c r="AQ1636" s="236"/>
    </row>
    <row r="1637" spans="26:43" x14ac:dyDescent="0.25">
      <c r="Z1637" s="195"/>
      <c r="AB1637" s="235"/>
      <c r="AD1637" s="236"/>
      <c r="AJ1637" s="236"/>
      <c r="AM1637" s="197"/>
      <c r="AO1637" s="236"/>
      <c r="AQ1637" s="236"/>
    </row>
    <row r="1638" spans="26:43" x14ac:dyDescent="0.25">
      <c r="Z1638" s="195"/>
      <c r="AB1638" s="235"/>
      <c r="AD1638" s="236"/>
      <c r="AJ1638" s="236"/>
      <c r="AM1638" s="197"/>
      <c r="AO1638" s="236"/>
      <c r="AQ1638" s="236"/>
    </row>
    <row r="1639" spans="26:43" x14ac:dyDescent="0.25">
      <c r="Z1639" s="195"/>
      <c r="AB1639" s="235"/>
      <c r="AD1639" s="236"/>
      <c r="AJ1639" s="236"/>
      <c r="AM1639" s="197"/>
      <c r="AO1639" s="236"/>
      <c r="AQ1639" s="236"/>
    </row>
    <row r="1640" spans="26:43" x14ac:dyDescent="0.25">
      <c r="Z1640" s="195"/>
      <c r="AB1640" s="235"/>
      <c r="AD1640" s="236"/>
      <c r="AJ1640" s="236"/>
      <c r="AM1640" s="197"/>
      <c r="AO1640" s="236"/>
      <c r="AQ1640" s="236"/>
    </row>
    <row r="1641" spans="26:43" x14ac:dyDescent="0.25">
      <c r="Z1641" s="195"/>
      <c r="AB1641" s="235"/>
      <c r="AD1641" s="236"/>
      <c r="AJ1641" s="236"/>
      <c r="AM1641" s="197"/>
      <c r="AO1641" s="236"/>
      <c r="AQ1641" s="236"/>
    </row>
    <row r="1642" spans="26:43" x14ac:dyDescent="0.25">
      <c r="Z1642" s="195"/>
      <c r="AB1642" s="235"/>
      <c r="AD1642" s="236"/>
      <c r="AJ1642" s="236"/>
      <c r="AM1642" s="197"/>
      <c r="AO1642" s="236"/>
      <c r="AQ1642" s="236"/>
    </row>
    <row r="1643" spans="26:43" x14ac:dyDescent="0.25">
      <c r="Z1643" s="195"/>
      <c r="AB1643" s="235"/>
      <c r="AD1643" s="236"/>
      <c r="AJ1643" s="236"/>
      <c r="AM1643" s="197"/>
      <c r="AO1643" s="236"/>
      <c r="AQ1643" s="236"/>
    </row>
    <row r="1644" spans="26:43" x14ac:dyDescent="0.25">
      <c r="Z1644" s="195"/>
      <c r="AB1644" s="235"/>
      <c r="AD1644" s="236"/>
      <c r="AJ1644" s="236"/>
      <c r="AM1644" s="197"/>
      <c r="AO1644" s="236"/>
      <c r="AQ1644" s="236"/>
    </row>
    <row r="1645" spans="26:43" x14ac:dyDescent="0.25">
      <c r="Z1645" s="195"/>
      <c r="AB1645" s="235"/>
      <c r="AD1645" s="236"/>
      <c r="AJ1645" s="236"/>
      <c r="AM1645" s="197"/>
      <c r="AO1645" s="236"/>
      <c r="AQ1645" s="236"/>
    </row>
    <row r="1646" spans="26:43" x14ac:dyDescent="0.25">
      <c r="Z1646" s="195"/>
      <c r="AB1646" s="235"/>
      <c r="AD1646" s="236"/>
      <c r="AJ1646" s="236"/>
      <c r="AM1646" s="197"/>
      <c r="AO1646" s="236"/>
      <c r="AQ1646" s="236"/>
    </row>
    <row r="1647" spans="26:43" x14ac:dyDescent="0.25">
      <c r="Z1647" s="195"/>
      <c r="AB1647" s="235"/>
      <c r="AD1647" s="236"/>
      <c r="AJ1647" s="236"/>
      <c r="AM1647" s="197"/>
      <c r="AO1647" s="236"/>
      <c r="AQ1647" s="236"/>
    </row>
    <row r="1648" spans="26:43" x14ac:dyDescent="0.25">
      <c r="Z1648" s="195"/>
      <c r="AB1648" s="235"/>
      <c r="AD1648" s="236"/>
      <c r="AJ1648" s="236"/>
      <c r="AM1648" s="197"/>
      <c r="AO1648" s="236"/>
      <c r="AQ1648" s="236"/>
    </row>
    <row r="1649" spans="26:43" x14ac:dyDescent="0.25">
      <c r="Z1649" s="195"/>
      <c r="AB1649" s="235"/>
      <c r="AD1649" s="236"/>
      <c r="AJ1649" s="236"/>
      <c r="AM1649" s="197"/>
      <c r="AO1649" s="236"/>
      <c r="AQ1649" s="236"/>
    </row>
    <row r="1650" spans="26:43" x14ac:dyDescent="0.25">
      <c r="Z1650" s="195"/>
      <c r="AB1650" s="235"/>
      <c r="AD1650" s="236"/>
      <c r="AJ1650" s="236"/>
      <c r="AM1650" s="197"/>
      <c r="AO1650" s="236"/>
      <c r="AQ1650" s="236"/>
    </row>
    <row r="1651" spans="26:43" x14ac:dyDescent="0.25">
      <c r="Z1651" s="195"/>
      <c r="AB1651" s="235"/>
      <c r="AD1651" s="236"/>
      <c r="AJ1651" s="236"/>
      <c r="AM1651" s="197"/>
      <c r="AO1651" s="236"/>
      <c r="AQ1651" s="236"/>
    </row>
    <row r="1652" spans="26:43" x14ac:dyDescent="0.25">
      <c r="Z1652" s="195"/>
      <c r="AB1652" s="235"/>
      <c r="AD1652" s="236"/>
      <c r="AJ1652" s="236"/>
      <c r="AM1652" s="197"/>
      <c r="AO1652" s="236"/>
      <c r="AQ1652" s="236"/>
    </row>
    <row r="1653" spans="26:43" x14ac:dyDescent="0.25">
      <c r="Z1653" s="195"/>
      <c r="AB1653" s="235"/>
      <c r="AD1653" s="236"/>
      <c r="AJ1653" s="236"/>
      <c r="AM1653" s="197"/>
      <c r="AO1653" s="236"/>
      <c r="AQ1653" s="236"/>
    </row>
    <row r="1654" spans="26:43" x14ac:dyDescent="0.25">
      <c r="Z1654" s="195"/>
      <c r="AB1654" s="235"/>
      <c r="AD1654" s="236"/>
      <c r="AJ1654" s="236"/>
      <c r="AM1654" s="197"/>
      <c r="AO1654" s="236"/>
      <c r="AQ1654" s="236"/>
    </row>
    <row r="1655" spans="26:43" x14ac:dyDescent="0.25">
      <c r="Z1655" s="195"/>
      <c r="AB1655" s="235"/>
      <c r="AD1655" s="236"/>
      <c r="AJ1655" s="236"/>
      <c r="AM1655" s="197"/>
      <c r="AO1655" s="236"/>
      <c r="AQ1655" s="236"/>
    </row>
    <row r="1656" spans="26:43" x14ac:dyDescent="0.25">
      <c r="Z1656" s="195"/>
      <c r="AB1656" s="235"/>
      <c r="AD1656" s="236"/>
      <c r="AJ1656" s="236"/>
      <c r="AM1656" s="197"/>
      <c r="AO1656" s="236"/>
      <c r="AQ1656" s="236"/>
    </row>
    <row r="1657" spans="26:43" x14ac:dyDescent="0.25">
      <c r="Z1657" s="195"/>
      <c r="AB1657" s="235"/>
      <c r="AD1657" s="236"/>
      <c r="AJ1657" s="236"/>
      <c r="AM1657" s="197"/>
      <c r="AO1657" s="236"/>
      <c r="AQ1657" s="236"/>
    </row>
    <row r="1658" spans="26:43" x14ac:dyDescent="0.25">
      <c r="Z1658" s="195"/>
      <c r="AB1658" s="235"/>
      <c r="AD1658" s="236"/>
      <c r="AJ1658" s="236"/>
      <c r="AM1658" s="197"/>
      <c r="AO1658" s="236"/>
      <c r="AQ1658" s="236"/>
    </row>
    <row r="1659" spans="26:43" x14ac:dyDescent="0.25">
      <c r="Z1659" s="195"/>
      <c r="AB1659" s="235"/>
      <c r="AD1659" s="236"/>
      <c r="AJ1659" s="236"/>
      <c r="AM1659" s="197"/>
      <c r="AO1659" s="236"/>
      <c r="AQ1659" s="236"/>
    </row>
    <row r="1660" spans="26:43" x14ac:dyDescent="0.25">
      <c r="Z1660" s="195"/>
      <c r="AB1660" s="235"/>
      <c r="AD1660" s="236"/>
      <c r="AJ1660" s="236"/>
      <c r="AM1660" s="197"/>
      <c r="AO1660" s="236"/>
      <c r="AQ1660" s="236"/>
    </row>
    <row r="1661" spans="26:43" x14ac:dyDescent="0.25">
      <c r="Z1661" s="195"/>
      <c r="AB1661" s="235"/>
      <c r="AD1661" s="236"/>
      <c r="AJ1661" s="236"/>
      <c r="AM1661" s="197"/>
      <c r="AO1661" s="236"/>
      <c r="AQ1661" s="236"/>
    </row>
    <row r="1662" spans="26:43" x14ac:dyDescent="0.25">
      <c r="Z1662" s="195"/>
      <c r="AB1662" s="235"/>
      <c r="AD1662" s="236"/>
      <c r="AJ1662" s="236"/>
      <c r="AM1662" s="197"/>
      <c r="AO1662" s="236"/>
      <c r="AQ1662" s="236"/>
    </row>
    <row r="1663" spans="26:43" x14ac:dyDescent="0.25">
      <c r="Z1663" s="195"/>
      <c r="AB1663" s="235"/>
      <c r="AD1663" s="236"/>
      <c r="AJ1663" s="236"/>
      <c r="AM1663" s="197"/>
      <c r="AO1663" s="236"/>
      <c r="AQ1663" s="236"/>
    </row>
    <row r="1664" spans="26:43" x14ac:dyDescent="0.25">
      <c r="Z1664" s="195"/>
      <c r="AB1664" s="235"/>
      <c r="AD1664" s="236"/>
      <c r="AJ1664" s="236"/>
      <c r="AM1664" s="197"/>
      <c r="AO1664" s="236"/>
      <c r="AQ1664" s="236"/>
    </row>
    <row r="1665" spans="26:43" x14ac:dyDescent="0.25">
      <c r="Z1665" s="195"/>
      <c r="AB1665" s="235"/>
      <c r="AD1665" s="236"/>
      <c r="AJ1665" s="236"/>
      <c r="AM1665" s="197"/>
      <c r="AO1665" s="236"/>
      <c r="AQ1665" s="236"/>
    </row>
    <row r="1666" spans="26:43" x14ac:dyDescent="0.25">
      <c r="Z1666" s="195"/>
      <c r="AB1666" s="235"/>
      <c r="AD1666" s="236"/>
      <c r="AJ1666" s="236"/>
      <c r="AM1666" s="197"/>
      <c r="AO1666" s="236"/>
      <c r="AQ1666" s="236"/>
    </row>
    <row r="1667" spans="26:43" x14ac:dyDescent="0.25">
      <c r="Z1667" s="195"/>
      <c r="AB1667" s="235"/>
      <c r="AD1667" s="236"/>
      <c r="AJ1667" s="236"/>
      <c r="AM1667" s="197"/>
      <c r="AO1667" s="236"/>
      <c r="AQ1667" s="236"/>
    </row>
    <row r="1668" spans="26:43" x14ac:dyDescent="0.25">
      <c r="Z1668" s="195"/>
      <c r="AB1668" s="235"/>
      <c r="AD1668" s="236"/>
      <c r="AJ1668" s="236"/>
      <c r="AM1668" s="197"/>
      <c r="AO1668" s="236"/>
      <c r="AQ1668" s="236"/>
    </row>
    <row r="1669" spans="26:43" x14ac:dyDescent="0.25">
      <c r="Z1669" s="195"/>
      <c r="AB1669" s="235"/>
      <c r="AD1669" s="236"/>
      <c r="AJ1669" s="236"/>
      <c r="AM1669" s="197"/>
      <c r="AO1669" s="236"/>
      <c r="AQ1669" s="236"/>
    </row>
    <row r="1670" spans="26:43" x14ac:dyDescent="0.25">
      <c r="Z1670" s="195"/>
      <c r="AB1670" s="235"/>
      <c r="AD1670" s="236"/>
      <c r="AJ1670" s="236"/>
      <c r="AM1670" s="197"/>
      <c r="AO1670" s="236"/>
      <c r="AQ1670" s="236"/>
    </row>
    <row r="1671" spans="26:43" x14ac:dyDescent="0.25">
      <c r="Z1671" s="195"/>
      <c r="AB1671" s="235"/>
      <c r="AD1671" s="236"/>
      <c r="AJ1671" s="236"/>
      <c r="AM1671" s="197"/>
      <c r="AO1671" s="236"/>
      <c r="AQ1671" s="236"/>
    </row>
    <row r="1672" spans="26:43" x14ac:dyDescent="0.25">
      <c r="Z1672" s="195"/>
      <c r="AB1672" s="235"/>
      <c r="AD1672" s="236"/>
      <c r="AJ1672" s="236"/>
      <c r="AM1672" s="197"/>
      <c r="AO1672" s="236"/>
      <c r="AQ1672" s="236"/>
    </row>
    <row r="1673" spans="26:43" x14ac:dyDescent="0.25">
      <c r="Z1673" s="195"/>
      <c r="AB1673" s="235"/>
      <c r="AD1673" s="236"/>
      <c r="AJ1673" s="236"/>
      <c r="AM1673" s="197"/>
      <c r="AO1673" s="236"/>
      <c r="AQ1673" s="236"/>
    </row>
    <row r="1674" spans="26:43" x14ac:dyDescent="0.25">
      <c r="Z1674" s="195"/>
      <c r="AB1674" s="235"/>
      <c r="AD1674" s="236"/>
      <c r="AJ1674" s="236"/>
      <c r="AM1674" s="197"/>
      <c r="AO1674" s="236"/>
      <c r="AQ1674" s="236"/>
    </row>
    <row r="1675" spans="26:43" x14ac:dyDescent="0.25">
      <c r="Z1675" s="195"/>
      <c r="AB1675" s="235"/>
      <c r="AD1675" s="236"/>
      <c r="AJ1675" s="236"/>
      <c r="AM1675" s="197"/>
      <c r="AO1675" s="236"/>
      <c r="AQ1675" s="236"/>
    </row>
    <row r="1676" spans="26:43" x14ac:dyDescent="0.25">
      <c r="Z1676" s="195"/>
      <c r="AB1676" s="235"/>
      <c r="AD1676" s="236"/>
      <c r="AJ1676" s="236"/>
      <c r="AM1676" s="197"/>
      <c r="AO1676" s="236"/>
      <c r="AQ1676" s="236"/>
    </row>
    <row r="1677" spans="26:43" x14ac:dyDescent="0.25">
      <c r="Z1677" s="195"/>
      <c r="AB1677" s="235"/>
      <c r="AD1677" s="236"/>
      <c r="AJ1677" s="236"/>
      <c r="AM1677" s="197"/>
      <c r="AO1677" s="236"/>
      <c r="AQ1677" s="236"/>
    </row>
    <row r="1678" spans="26:43" x14ac:dyDescent="0.25">
      <c r="Z1678" s="195"/>
      <c r="AB1678" s="235"/>
      <c r="AD1678" s="236"/>
      <c r="AJ1678" s="236"/>
      <c r="AM1678" s="197"/>
      <c r="AO1678" s="236"/>
      <c r="AQ1678" s="236"/>
    </row>
    <row r="1679" spans="26:43" x14ac:dyDescent="0.25">
      <c r="Z1679" s="195"/>
      <c r="AB1679" s="235"/>
      <c r="AD1679" s="236"/>
      <c r="AJ1679" s="236"/>
      <c r="AM1679" s="197"/>
      <c r="AO1679" s="236"/>
      <c r="AQ1679" s="236"/>
    </row>
    <row r="1680" spans="26:43" x14ac:dyDescent="0.25">
      <c r="Z1680" s="195"/>
      <c r="AB1680" s="235"/>
      <c r="AD1680" s="236"/>
      <c r="AJ1680" s="236"/>
      <c r="AM1680" s="197"/>
      <c r="AO1680" s="236"/>
      <c r="AQ1680" s="236"/>
    </row>
    <row r="1681" spans="26:43" x14ac:dyDescent="0.25">
      <c r="Z1681" s="195"/>
      <c r="AB1681" s="235"/>
      <c r="AD1681" s="236"/>
      <c r="AJ1681" s="236"/>
      <c r="AM1681" s="197"/>
      <c r="AO1681" s="236"/>
      <c r="AQ1681" s="236"/>
    </row>
    <row r="1682" spans="26:43" x14ac:dyDescent="0.25">
      <c r="Z1682" s="195"/>
      <c r="AB1682" s="235"/>
      <c r="AD1682" s="236"/>
      <c r="AJ1682" s="236"/>
      <c r="AM1682" s="197"/>
      <c r="AO1682" s="236"/>
      <c r="AQ1682" s="236"/>
    </row>
    <row r="1683" spans="26:43" x14ac:dyDescent="0.25">
      <c r="Z1683" s="195"/>
      <c r="AB1683" s="235"/>
      <c r="AD1683" s="236"/>
      <c r="AJ1683" s="236"/>
      <c r="AM1683" s="197"/>
      <c r="AO1683" s="236"/>
      <c r="AQ1683" s="236"/>
    </row>
    <row r="1684" spans="26:43" x14ac:dyDescent="0.25">
      <c r="Z1684" s="195"/>
      <c r="AB1684" s="235"/>
      <c r="AD1684" s="236"/>
      <c r="AJ1684" s="236"/>
      <c r="AM1684" s="197"/>
      <c r="AO1684" s="236"/>
      <c r="AQ1684" s="236"/>
    </row>
    <row r="1685" spans="26:43" x14ac:dyDescent="0.25">
      <c r="Z1685" s="195"/>
      <c r="AB1685" s="235"/>
      <c r="AD1685" s="236"/>
      <c r="AJ1685" s="236"/>
      <c r="AM1685" s="197"/>
      <c r="AO1685" s="236"/>
      <c r="AQ1685" s="236"/>
    </row>
    <row r="1686" spans="26:43" x14ac:dyDescent="0.25">
      <c r="Z1686" s="195"/>
      <c r="AB1686" s="235"/>
      <c r="AD1686" s="236"/>
      <c r="AJ1686" s="236"/>
      <c r="AM1686" s="197"/>
      <c r="AO1686" s="236"/>
      <c r="AQ1686" s="236"/>
    </row>
    <row r="1687" spans="26:43" x14ac:dyDescent="0.25">
      <c r="Z1687" s="195"/>
      <c r="AB1687" s="235"/>
      <c r="AD1687" s="236"/>
      <c r="AJ1687" s="236"/>
      <c r="AM1687" s="197"/>
      <c r="AO1687" s="236"/>
      <c r="AQ1687" s="236"/>
    </row>
    <row r="1688" spans="26:43" x14ac:dyDescent="0.25">
      <c r="Z1688" s="195"/>
      <c r="AB1688" s="235"/>
      <c r="AD1688" s="236"/>
      <c r="AJ1688" s="236"/>
      <c r="AM1688" s="197"/>
      <c r="AO1688" s="236"/>
      <c r="AQ1688" s="236"/>
    </row>
    <row r="1689" spans="26:43" x14ac:dyDescent="0.25">
      <c r="Z1689" s="195"/>
      <c r="AB1689" s="235"/>
      <c r="AD1689" s="236"/>
      <c r="AJ1689" s="236"/>
      <c r="AM1689" s="197"/>
      <c r="AO1689" s="236"/>
      <c r="AQ1689" s="236"/>
    </row>
    <row r="1690" spans="26:43" x14ac:dyDescent="0.25">
      <c r="Z1690" s="195"/>
      <c r="AB1690" s="235"/>
      <c r="AD1690" s="236"/>
      <c r="AJ1690" s="236"/>
      <c r="AM1690" s="197"/>
      <c r="AO1690" s="236"/>
      <c r="AQ1690" s="236"/>
    </row>
    <row r="1691" spans="26:43" x14ac:dyDescent="0.25">
      <c r="Z1691" s="195"/>
      <c r="AB1691" s="235"/>
      <c r="AD1691" s="236"/>
      <c r="AJ1691" s="236"/>
      <c r="AM1691" s="197"/>
      <c r="AO1691" s="236"/>
      <c r="AQ1691" s="236"/>
    </row>
    <row r="1692" spans="26:43" x14ac:dyDescent="0.25">
      <c r="Z1692" s="195"/>
      <c r="AB1692" s="235"/>
      <c r="AD1692" s="236"/>
      <c r="AJ1692" s="236"/>
      <c r="AM1692" s="197"/>
      <c r="AO1692" s="236"/>
      <c r="AQ1692" s="236"/>
    </row>
    <row r="1693" spans="26:43" x14ac:dyDescent="0.25">
      <c r="Z1693" s="195"/>
      <c r="AB1693" s="235"/>
      <c r="AD1693" s="236"/>
      <c r="AJ1693" s="236"/>
      <c r="AM1693" s="197"/>
      <c r="AO1693" s="236"/>
      <c r="AQ1693" s="236"/>
    </row>
    <row r="1694" spans="26:43" x14ac:dyDescent="0.25">
      <c r="Z1694" s="195"/>
      <c r="AB1694" s="235"/>
      <c r="AD1694" s="236"/>
      <c r="AJ1694" s="236"/>
      <c r="AM1694" s="197"/>
      <c r="AO1694" s="236"/>
      <c r="AQ1694" s="236"/>
    </row>
    <row r="1695" spans="26:43" x14ac:dyDescent="0.25">
      <c r="Z1695" s="195"/>
      <c r="AB1695" s="235"/>
      <c r="AD1695" s="236"/>
      <c r="AJ1695" s="236"/>
      <c r="AM1695" s="197"/>
      <c r="AO1695" s="236"/>
      <c r="AQ1695" s="236"/>
    </row>
    <row r="1696" spans="26:43" x14ac:dyDescent="0.25">
      <c r="Z1696" s="195"/>
      <c r="AB1696" s="235"/>
      <c r="AD1696" s="236"/>
      <c r="AJ1696" s="236"/>
      <c r="AM1696" s="197"/>
      <c r="AO1696" s="236"/>
      <c r="AQ1696" s="236"/>
    </row>
    <row r="1697" spans="26:43" x14ac:dyDescent="0.25">
      <c r="Z1697" s="195"/>
      <c r="AB1697" s="235"/>
      <c r="AD1697" s="236"/>
      <c r="AJ1697" s="236"/>
      <c r="AM1697" s="197"/>
      <c r="AO1697" s="236"/>
      <c r="AQ1697" s="236"/>
    </row>
    <row r="1698" spans="26:43" x14ac:dyDescent="0.25">
      <c r="Z1698" s="195"/>
      <c r="AB1698" s="235"/>
      <c r="AD1698" s="236"/>
      <c r="AJ1698" s="236"/>
      <c r="AM1698" s="197"/>
      <c r="AO1698" s="236"/>
      <c r="AQ1698" s="236"/>
    </row>
    <row r="1699" spans="26:43" x14ac:dyDescent="0.25">
      <c r="Z1699" s="195"/>
      <c r="AB1699" s="235"/>
      <c r="AD1699" s="236"/>
      <c r="AJ1699" s="236"/>
      <c r="AM1699" s="197"/>
      <c r="AO1699" s="236"/>
      <c r="AQ1699" s="236"/>
    </row>
    <row r="1700" spans="26:43" x14ac:dyDescent="0.25">
      <c r="Z1700" s="195"/>
      <c r="AB1700" s="235"/>
      <c r="AD1700" s="236"/>
      <c r="AJ1700" s="236"/>
      <c r="AM1700" s="197"/>
      <c r="AO1700" s="236"/>
      <c r="AQ1700" s="236"/>
    </row>
    <row r="1701" spans="26:43" x14ac:dyDescent="0.25">
      <c r="Z1701" s="195"/>
      <c r="AB1701" s="235"/>
      <c r="AD1701" s="236"/>
      <c r="AJ1701" s="236"/>
      <c r="AM1701" s="197"/>
      <c r="AO1701" s="236"/>
      <c r="AQ1701" s="236"/>
    </row>
    <row r="1702" spans="26:43" x14ac:dyDescent="0.25">
      <c r="Z1702" s="195"/>
      <c r="AB1702" s="235"/>
      <c r="AD1702" s="236"/>
      <c r="AJ1702" s="236"/>
      <c r="AM1702" s="197"/>
      <c r="AO1702" s="236"/>
      <c r="AQ1702" s="236"/>
    </row>
    <row r="1703" spans="26:43" x14ac:dyDescent="0.25">
      <c r="Z1703" s="195"/>
      <c r="AB1703" s="235"/>
      <c r="AD1703" s="236"/>
      <c r="AJ1703" s="236"/>
      <c r="AM1703" s="197"/>
      <c r="AO1703" s="236"/>
      <c r="AQ1703" s="236"/>
    </row>
    <row r="1704" spans="26:43" x14ac:dyDescent="0.25">
      <c r="Z1704" s="195"/>
      <c r="AB1704" s="235"/>
      <c r="AD1704" s="236"/>
      <c r="AJ1704" s="236"/>
      <c r="AM1704" s="197"/>
      <c r="AO1704" s="236"/>
      <c r="AQ1704" s="236"/>
    </row>
    <row r="1705" spans="26:43" x14ac:dyDescent="0.25">
      <c r="Z1705" s="195"/>
      <c r="AB1705" s="235"/>
      <c r="AD1705" s="236"/>
      <c r="AJ1705" s="236"/>
      <c r="AM1705" s="197"/>
      <c r="AO1705" s="236"/>
      <c r="AQ1705" s="236"/>
    </row>
    <row r="1706" spans="26:43" x14ac:dyDescent="0.25">
      <c r="Z1706" s="195"/>
      <c r="AB1706" s="235"/>
      <c r="AD1706" s="236"/>
      <c r="AJ1706" s="236"/>
      <c r="AM1706" s="197"/>
      <c r="AO1706" s="236"/>
      <c r="AQ1706" s="236"/>
    </row>
    <row r="1707" spans="26:43" x14ac:dyDescent="0.25">
      <c r="Z1707" s="195"/>
      <c r="AB1707" s="235"/>
      <c r="AD1707" s="236"/>
      <c r="AJ1707" s="236"/>
      <c r="AM1707" s="197"/>
      <c r="AO1707" s="236"/>
      <c r="AQ1707" s="236"/>
    </row>
    <row r="1708" spans="26:43" x14ac:dyDescent="0.25">
      <c r="Z1708" s="195"/>
      <c r="AB1708" s="235"/>
      <c r="AD1708" s="236"/>
      <c r="AJ1708" s="236"/>
      <c r="AM1708" s="197"/>
      <c r="AO1708" s="236"/>
      <c r="AQ1708" s="236"/>
    </row>
    <row r="1709" spans="26:43" x14ac:dyDescent="0.25">
      <c r="Z1709" s="195"/>
      <c r="AB1709" s="235"/>
      <c r="AD1709" s="236"/>
      <c r="AJ1709" s="236"/>
      <c r="AM1709" s="197"/>
      <c r="AO1709" s="236"/>
      <c r="AQ1709" s="236"/>
    </row>
    <row r="1710" spans="26:43" x14ac:dyDescent="0.25">
      <c r="Z1710" s="195"/>
      <c r="AB1710" s="235"/>
      <c r="AD1710" s="236"/>
      <c r="AJ1710" s="236"/>
      <c r="AM1710" s="197"/>
      <c r="AO1710" s="236"/>
      <c r="AQ1710" s="236"/>
    </row>
    <row r="1711" spans="26:43" x14ac:dyDescent="0.25">
      <c r="Z1711" s="195"/>
      <c r="AB1711" s="235"/>
      <c r="AD1711" s="236"/>
      <c r="AJ1711" s="236"/>
      <c r="AM1711" s="197"/>
      <c r="AO1711" s="236"/>
      <c r="AQ1711" s="236"/>
    </row>
    <row r="1712" spans="26:43" x14ac:dyDescent="0.25">
      <c r="Z1712" s="195"/>
      <c r="AB1712" s="235"/>
      <c r="AD1712" s="236"/>
      <c r="AJ1712" s="236"/>
      <c r="AM1712" s="197"/>
      <c r="AO1712" s="236"/>
      <c r="AQ1712" s="236"/>
    </row>
    <row r="1713" spans="26:43" x14ac:dyDescent="0.25">
      <c r="Z1713" s="195"/>
      <c r="AB1713" s="235"/>
      <c r="AD1713" s="236"/>
      <c r="AJ1713" s="236"/>
      <c r="AM1713" s="197"/>
      <c r="AO1713" s="236"/>
      <c r="AQ1713" s="236"/>
    </row>
    <row r="1714" spans="26:43" x14ac:dyDescent="0.25">
      <c r="Z1714" s="195"/>
      <c r="AB1714" s="235"/>
      <c r="AD1714" s="236"/>
      <c r="AJ1714" s="236"/>
      <c r="AM1714" s="197"/>
      <c r="AO1714" s="236"/>
      <c r="AQ1714" s="236"/>
    </row>
    <row r="1715" spans="26:43" x14ac:dyDescent="0.25">
      <c r="Z1715" s="195"/>
      <c r="AB1715" s="235"/>
      <c r="AD1715" s="236"/>
      <c r="AJ1715" s="236"/>
      <c r="AM1715" s="197"/>
      <c r="AO1715" s="236"/>
      <c r="AQ1715" s="236"/>
    </row>
    <row r="1716" spans="26:43" x14ac:dyDescent="0.25">
      <c r="Z1716" s="195"/>
      <c r="AB1716" s="235"/>
      <c r="AD1716" s="236"/>
      <c r="AJ1716" s="236"/>
      <c r="AM1716" s="197"/>
      <c r="AO1716" s="236"/>
      <c r="AQ1716" s="236"/>
    </row>
    <row r="1717" spans="26:43" x14ac:dyDescent="0.25">
      <c r="Z1717" s="195"/>
      <c r="AB1717" s="235"/>
      <c r="AD1717" s="236"/>
      <c r="AJ1717" s="236"/>
      <c r="AM1717" s="197"/>
      <c r="AO1717" s="236"/>
      <c r="AQ1717" s="236"/>
    </row>
    <row r="1718" spans="26:43" x14ac:dyDescent="0.25">
      <c r="Z1718" s="195"/>
      <c r="AB1718" s="235"/>
      <c r="AD1718" s="236"/>
      <c r="AJ1718" s="236"/>
      <c r="AM1718" s="197"/>
      <c r="AO1718" s="236"/>
      <c r="AQ1718" s="236"/>
    </row>
    <row r="1719" spans="26:43" x14ac:dyDescent="0.25">
      <c r="Z1719" s="195"/>
      <c r="AB1719" s="235"/>
      <c r="AD1719" s="236"/>
      <c r="AJ1719" s="236"/>
      <c r="AM1719" s="197"/>
      <c r="AO1719" s="236"/>
      <c r="AQ1719" s="236"/>
    </row>
    <row r="1720" spans="26:43" x14ac:dyDescent="0.25">
      <c r="Z1720" s="195"/>
      <c r="AB1720" s="235"/>
      <c r="AD1720" s="236"/>
      <c r="AJ1720" s="236"/>
      <c r="AM1720" s="197"/>
      <c r="AO1720" s="236"/>
      <c r="AQ1720" s="236"/>
    </row>
    <row r="1721" spans="26:43" x14ac:dyDescent="0.25">
      <c r="Z1721" s="195"/>
      <c r="AB1721" s="235"/>
      <c r="AD1721" s="236"/>
      <c r="AJ1721" s="236"/>
      <c r="AM1721" s="197"/>
      <c r="AO1721" s="236"/>
      <c r="AQ1721" s="236"/>
    </row>
    <row r="1722" spans="26:43" x14ac:dyDescent="0.25">
      <c r="Z1722" s="195"/>
      <c r="AB1722" s="235"/>
      <c r="AD1722" s="236"/>
      <c r="AJ1722" s="236"/>
      <c r="AM1722" s="197"/>
      <c r="AO1722" s="236"/>
      <c r="AQ1722" s="236"/>
    </row>
    <row r="1723" spans="26:43" x14ac:dyDescent="0.25">
      <c r="Z1723" s="195"/>
      <c r="AB1723" s="235"/>
      <c r="AD1723" s="236"/>
      <c r="AJ1723" s="236"/>
      <c r="AM1723" s="197"/>
      <c r="AO1723" s="236"/>
      <c r="AQ1723" s="236"/>
    </row>
    <row r="1724" spans="26:43" x14ac:dyDescent="0.25">
      <c r="Z1724" s="195"/>
      <c r="AB1724" s="235"/>
      <c r="AD1724" s="236"/>
      <c r="AJ1724" s="236"/>
      <c r="AM1724" s="197"/>
      <c r="AO1724" s="236"/>
      <c r="AQ1724" s="236"/>
    </row>
    <row r="1725" spans="26:43" x14ac:dyDescent="0.25">
      <c r="Z1725" s="195"/>
      <c r="AB1725" s="235"/>
      <c r="AD1725" s="236"/>
      <c r="AJ1725" s="236"/>
      <c r="AM1725" s="197"/>
      <c r="AO1725" s="236"/>
      <c r="AQ1725" s="236"/>
    </row>
    <row r="1726" spans="26:43" x14ac:dyDescent="0.25">
      <c r="Z1726" s="195"/>
      <c r="AB1726" s="235"/>
      <c r="AD1726" s="236"/>
      <c r="AJ1726" s="236"/>
      <c r="AM1726" s="197"/>
      <c r="AO1726" s="236"/>
      <c r="AQ1726" s="236"/>
    </row>
    <row r="1727" spans="26:43" x14ac:dyDescent="0.25">
      <c r="Z1727" s="195"/>
      <c r="AB1727" s="235"/>
      <c r="AD1727" s="236"/>
      <c r="AJ1727" s="236"/>
      <c r="AM1727" s="197"/>
      <c r="AO1727" s="236"/>
      <c r="AQ1727" s="236"/>
    </row>
    <row r="1728" spans="26:43" x14ac:dyDescent="0.25">
      <c r="Z1728" s="195"/>
      <c r="AB1728" s="235"/>
      <c r="AD1728" s="236"/>
      <c r="AJ1728" s="236"/>
      <c r="AM1728" s="197"/>
      <c r="AO1728" s="236"/>
      <c r="AQ1728" s="236"/>
    </row>
    <row r="1729" spans="26:43" x14ac:dyDescent="0.25">
      <c r="Z1729" s="195"/>
      <c r="AB1729" s="235"/>
      <c r="AD1729" s="236"/>
      <c r="AJ1729" s="236"/>
      <c r="AM1729" s="197"/>
      <c r="AO1729" s="236"/>
      <c r="AQ1729" s="236"/>
    </row>
    <row r="1730" spans="26:43" x14ac:dyDescent="0.25">
      <c r="Z1730" s="195"/>
      <c r="AB1730" s="235"/>
      <c r="AD1730" s="236"/>
      <c r="AJ1730" s="236"/>
      <c r="AM1730" s="197"/>
      <c r="AO1730" s="236"/>
      <c r="AQ1730" s="236"/>
    </row>
    <row r="1731" spans="26:43" x14ac:dyDescent="0.25">
      <c r="Z1731" s="195"/>
      <c r="AB1731" s="235"/>
      <c r="AD1731" s="236"/>
      <c r="AJ1731" s="236"/>
      <c r="AM1731" s="197"/>
      <c r="AO1731" s="236"/>
      <c r="AQ1731" s="236"/>
    </row>
    <row r="1732" spans="26:43" x14ac:dyDescent="0.25">
      <c r="Z1732" s="195"/>
      <c r="AB1732" s="235"/>
      <c r="AD1732" s="236"/>
      <c r="AJ1732" s="236"/>
      <c r="AM1732" s="197"/>
      <c r="AO1732" s="236"/>
      <c r="AQ1732" s="236"/>
    </row>
    <row r="1733" spans="26:43" x14ac:dyDescent="0.25">
      <c r="Z1733" s="195"/>
      <c r="AB1733" s="235"/>
      <c r="AD1733" s="236"/>
      <c r="AJ1733" s="236"/>
      <c r="AM1733" s="197"/>
      <c r="AO1733" s="236"/>
      <c r="AQ1733" s="236"/>
    </row>
    <row r="1734" spans="26:43" x14ac:dyDescent="0.25">
      <c r="Z1734" s="195"/>
      <c r="AB1734" s="235"/>
      <c r="AD1734" s="236"/>
      <c r="AJ1734" s="236"/>
      <c r="AM1734" s="197"/>
      <c r="AO1734" s="236"/>
      <c r="AQ1734" s="236"/>
    </row>
    <row r="1735" spans="26:43" x14ac:dyDescent="0.25">
      <c r="Z1735" s="195"/>
      <c r="AB1735" s="235"/>
      <c r="AD1735" s="236"/>
      <c r="AJ1735" s="236"/>
      <c r="AM1735" s="197"/>
      <c r="AO1735" s="236"/>
      <c r="AQ1735" s="236"/>
    </row>
    <row r="1736" spans="26:43" x14ac:dyDescent="0.25">
      <c r="Z1736" s="195"/>
      <c r="AB1736" s="235"/>
      <c r="AD1736" s="236"/>
      <c r="AJ1736" s="236"/>
      <c r="AM1736" s="197"/>
      <c r="AO1736" s="236"/>
      <c r="AQ1736" s="236"/>
    </row>
    <row r="1737" spans="26:43" x14ac:dyDescent="0.25">
      <c r="Z1737" s="195"/>
      <c r="AB1737" s="235"/>
      <c r="AD1737" s="236"/>
      <c r="AJ1737" s="236"/>
      <c r="AM1737" s="197"/>
      <c r="AO1737" s="236"/>
      <c r="AQ1737" s="236"/>
    </row>
    <row r="1738" spans="26:43" x14ac:dyDescent="0.25">
      <c r="Z1738" s="195"/>
      <c r="AB1738" s="235"/>
      <c r="AD1738" s="236"/>
      <c r="AJ1738" s="236"/>
      <c r="AM1738" s="197"/>
      <c r="AO1738" s="236"/>
      <c r="AQ1738" s="236"/>
    </row>
    <row r="1739" spans="26:43" x14ac:dyDescent="0.25">
      <c r="Z1739" s="195"/>
      <c r="AB1739" s="235"/>
      <c r="AD1739" s="236"/>
      <c r="AJ1739" s="236"/>
      <c r="AM1739" s="197"/>
      <c r="AO1739" s="236"/>
      <c r="AQ1739" s="236"/>
    </row>
    <row r="1740" spans="26:43" x14ac:dyDescent="0.25">
      <c r="Z1740" s="195"/>
      <c r="AB1740" s="235"/>
      <c r="AD1740" s="236"/>
      <c r="AJ1740" s="236"/>
      <c r="AM1740" s="197"/>
      <c r="AO1740" s="236"/>
      <c r="AQ1740" s="236"/>
    </row>
    <row r="1741" spans="26:43" x14ac:dyDescent="0.25">
      <c r="Z1741" s="195"/>
      <c r="AB1741" s="235"/>
      <c r="AD1741" s="236"/>
      <c r="AJ1741" s="236"/>
      <c r="AM1741" s="197"/>
      <c r="AO1741" s="236"/>
      <c r="AQ1741" s="236"/>
    </row>
    <row r="1742" spans="26:43" x14ac:dyDescent="0.25">
      <c r="Z1742" s="195"/>
      <c r="AB1742" s="235"/>
      <c r="AD1742" s="236"/>
      <c r="AJ1742" s="236"/>
      <c r="AM1742" s="197"/>
      <c r="AO1742" s="236"/>
      <c r="AQ1742" s="236"/>
    </row>
    <row r="1743" spans="26:43" x14ac:dyDescent="0.25">
      <c r="Z1743" s="195"/>
      <c r="AB1743" s="235"/>
      <c r="AD1743" s="236"/>
      <c r="AJ1743" s="236"/>
      <c r="AM1743" s="197"/>
      <c r="AO1743" s="236"/>
      <c r="AQ1743" s="236"/>
    </row>
    <row r="1744" spans="26:43" x14ac:dyDescent="0.25">
      <c r="Z1744" s="195"/>
      <c r="AB1744" s="235"/>
      <c r="AD1744" s="236"/>
      <c r="AJ1744" s="236"/>
      <c r="AM1744" s="197"/>
      <c r="AO1744" s="236"/>
      <c r="AQ1744" s="236"/>
    </row>
    <row r="1745" spans="26:43" x14ac:dyDescent="0.25">
      <c r="Z1745" s="195"/>
      <c r="AB1745" s="235"/>
      <c r="AD1745" s="236"/>
      <c r="AJ1745" s="236"/>
      <c r="AM1745" s="197"/>
      <c r="AO1745" s="236"/>
      <c r="AQ1745" s="236"/>
    </row>
    <row r="1746" spans="26:43" x14ac:dyDescent="0.25">
      <c r="Z1746" s="195"/>
      <c r="AB1746" s="235"/>
      <c r="AD1746" s="236"/>
      <c r="AJ1746" s="236"/>
      <c r="AM1746" s="197"/>
      <c r="AO1746" s="236"/>
      <c r="AQ1746" s="236"/>
    </row>
    <row r="1747" spans="26:43" x14ac:dyDescent="0.25">
      <c r="Z1747" s="195"/>
      <c r="AB1747" s="235"/>
      <c r="AD1747" s="236"/>
      <c r="AJ1747" s="236"/>
      <c r="AM1747" s="197"/>
      <c r="AO1747" s="236"/>
      <c r="AQ1747" s="236"/>
    </row>
    <row r="1748" spans="26:43" x14ac:dyDescent="0.25">
      <c r="Z1748" s="195"/>
      <c r="AB1748" s="235"/>
      <c r="AD1748" s="236"/>
      <c r="AJ1748" s="236"/>
      <c r="AM1748" s="197"/>
      <c r="AO1748" s="236"/>
      <c r="AQ1748" s="236"/>
    </row>
    <row r="1749" spans="26:43" x14ac:dyDescent="0.25">
      <c r="Z1749" s="195"/>
      <c r="AB1749" s="235"/>
      <c r="AD1749" s="236"/>
      <c r="AJ1749" s="236"/>
      <c r="AM1749" s="197"/>
      <c r="AO1749" s="236"/>
      <c r="AQ1749" s="236"/>
    </row>
    <row r="1750" spans="26:43" x14ac:dyDescent="0.25">
      <c r="Z1750" s="195"/>
      <c r="AB1750" s="235"/>
      <c r="AD1750" s="236"/>
      <c r="AJ1750" s="236"/>
      <c r="AM1750" s="197"/>
      <c r="AO1750" s="236"/>
      <c r="AQ1750" s="236"/>
    </row>
    <row r="1751" spans="26:43" x14ac:dyDescent="0.25">
      <c r="Z1751" s="195"/>
      <c r="AB1751" s="235"/>
      <c r="AD1751" s="236"/>
      <c r="AJ1751" s="236"/>
      <c r="AM1751" s="197"/>
      <c r="AO1751" s="236"/>
      <c r="AQ1751" s="236"/>
    </row>
    <row r="1752" spans="26:43" x14ac:dyDescent="0.25">
      <c r="Z1752" s="195"/>
      <c r="AB1752" s="235"/>
      <c r="AD1752" s="236"/>
      <c r="AJ1752" s="236"/>
      <c r="AM1752" s="197"/>
      <c r="AO1752" s="236"/>
      <c r="AQ1752" s="236"/>
    </row>
    <row r="1753" spans="26:43" x14ac:dyDescent="0.25">
      <c r="Z1753" s="195"/>
      <c r="AB1753" s="235"/>
      <c r="AD1753" s="236"/>
      <c r="AJ1753" s="236"/>
      <c r="AM1753" s="197"/>
      <c r="AO1753" s="236"/>
      <c r="AQ1753" s="236"/>
    </row>
    <row r="1754" spans="26:43" x14ac:dyDescent="0.25">
      <c r="Z1754" s="195"/>
      <c r="AB1754" s="235"/>
      <c r="AD1754" s="236"/>
      <c r="AJ1754" s="236"/>
      <c r="AM1754" s="197"/>
      <c r="AO1754" s="236"/>
      <c r="AQ1754" s="236"/>
    </row>
    <row r="1755" spans="26:43" x14ac:dyDescent="0.25">
      <c r="Z1755" s="195"/>
      <c r="AB1755" s="235"/>
      <c r="AD1755" s="236"/>
      <c r="AJ1755" s="236"/>
      <c r="AM1755" s="197"/>
      <c r="AO1755" s="236"/>
      <c r="AQ1755" s="236"/>
    </row>
    <row r="1756" spans="26:43" x14ac:dyDescent="0.25">
      <c r="Z1756" s="195"/>
      <c r="AB1756" s="235"/>
      <c r="AD1756" s="236"/>
      <c r="AJ1756" s="236"/>
      <c r="AM1756" s="197"/>
      <c r="AO1756" s="236"/>
      <c r="AQ1756" s="236"/>
    </row>
    <row r="1757" spans="26:43" x14ac:dyDescent="0.25">
      <c r="Z1757" s="195"/>
      <c r="AB1757" s="235"/>
      <c r="AD1757" s="236"/>
      <c r="AJ1757" s="236"/>
      <c r="AM1757" s="197"/>
      <c r="AO1757" s="236"/>
      <c r="AQ1757" s="236"/>
    </row>
    <row r="1758" spans="26:43" x14ac:dyDescent="0.25">
      <c r="Z1758" s="195"/>
      <c r="AB1758" s="235"/>
      <c r="AD1758" s="236"/>
      <c r="AJ1758" s="236"/>
      <c r="AM1758" s="197"/>
      <c r="AO1758" s="236"/>
      <c r="AQ1758" s="236"/>
    </row>
    <row r="1759" spans="26:43" x14ac:dyDescent="0.25">
      <c r="Z1759" s="195"/>
      <c r="AB1759" s="235"/>
      <c r="AD1759" s="236"/>
      <c r="AJ1759" s="236"/>
      <c r="AM1759" s="197"/>
      <c r="AO1759" s="236"/>
      <c r="AQ1759" s="236"/>
    </row>
    <row r="1760" spans="26:43" x14ac:dyDescent="0.25">
      <c r="Z1760" s="195"/>
      <c r="AB1760" s="235"/>
      <c r="AD1760" s="236"/>
      <c r="AJ1760" s="236"/>
      <c r="AM1760" s="197"/>
      <c r="AO1760" s="236"/>
      <c r="AQ1760" s="236"/>
    </row>
    <row r="1761" spans="26:43" x14ac:dyDescent="0.25">
      <c r="Z1761" s="195"/>
      <c r="AB1761" s="235"/>
      <c r="AD1761" s="236"/>
      <c r="AJ1761" s="236"/>
      <c r="AM1761" s="197"/>
      <c r="AO1761" s="236"/>
      <c r="AQ1761" s="236"/>
    </row>
    <row r="1762" spans="26:43" x14ac:dyDescent="0.25">
      <c r="Z1762" s="195"/>
      <c r="AB1762" s="235"/>
      <c r="AD1762" s="236"/>
      <c r="AJ1762" s="236"/>
      <c r="AM1762" s="197"/>
      <c r="AO1762" s="236"/>
      <c r="AQ1762" s="236"/>
    </row>
    <row r="1763" spans="26:43" x14ac:dyDescent="0.25">
      <c r="Z1763" s="195"/>
      <c r="AB1763" s="235"/>
      <c r="AD1763" s="236"/>
      <c r="AJ1763" s="236"/>
      <c r="AM1763" s="197"/>
      <c r="AO1763" s="236"/>
      <c r="AQ1763" s="236"/>
    </row>
    <row r="1764" spans="26:43" x14ac:dyDescent="0.25">
      <c r="Z1764" s="195"/>
      <c r="AB1764" s="235"/>
      <c r="AD1764" s="236"/>
      <c r="AJ1764" s="236"/>
      <c r="AM1764" s="197"/>
      <c r="AO1764" s="236"/>
      <c r="AQ1764" s="236"/>
    </row>
    <row r="1765" spans="26:43" x14ac:dyDescent="0.25">
      <c r="Z1765" s="195"/>
      <c r="AB1765" s="235"/>
      <c r="AD1765" s="236"/>
      <c r="AJ1765" s="236"/>
      <c r="AM1765" s="197"/>
      <c r="AO1765" s="236"/>
      <c r="AQ1765" s="236"/>
    </row>
    <row r="1766" spans="26:43" x14ac:dyDescent="0.25">
      <c r="Z1766" s="195"/>
      <c r="AB1766" s="235"/>
      <c r="AD1766" s="236"/>
      <c r="AJ1766" s="236"/>
      <c r="AM1766" s="197"/>
      <c r="AO1766" s="236"/>
      <c r="AQ1766" s="236"/>
    </row>
    <row r="1767" spans="26:43" x14ac:dyDescent="0.25">
      <c r="Z1767" s="195"/>
      <c r="AB1767" s="235"/>
      <c r="AD1767" s="236"/>
      <c r="AJ1767" s="236"/>
      <c r="AM1767" s="197"/>
      <c r="AO1767" s="236"/>
      <c r="AQ1767" s="236"/>
    </row>
    <row r="1768" spans="26:43" x14ac:dyDescent="0.25">
      <c r="Z1768" s="195"/>
      <c r="AB1768" s="235"/>
      <c r="AD1768" s="236"/>
      <c r="AJ1768" s="236"/>
      <c r="AM1768" s="197"/>
      <c r="AO1768" s="236"/>
      <c r="AQ1768" s="236"/>
    </row>
    <row r="1769" spans="26:43" x14ac:dyDescent="0.25">
      <c r="Z1769" s="195"/>
      <c r="AB1769" s="235"/>
      <c r="AD1769" s="236"/>
      <c r="AJ1769" s="236"/>
      <c r="AM1769" s="197"/>
      <c r="AO1769" s="236"/>
      <c r="AQ1769" s="236"/>
    </row>
    <row r="1770" spans="26:43" x14ac:dyDescent="0.25">
      <c r="Z1770" s="195"/>
      <c r="AB1770" s="235"/>
      <c r="AD1770" s="236"/>
      <c r="AJ1770" s="236"/>
      <c r="AM1770" s="197"/>
      <c r="AO1770" s="236"/>
      <c r="AQ1770" s="236"/>
    </row>
    <row r="1771" spans="26:43" x14ac:dyDescent="0.25">
      <c r="Z1771" s="195"/>
      <c r="AB1771" s="235"/>
      <c r="AD1771" s="236"/>
      <c r="AJ1771" s="236"/>
      <c r="AM1771" s="197"/>
      <c r="AO1771" s="236"/>
      <c r="AQ1771" s="236"/>
    </row>
    <row r="1772" spans="26:43" x14ac:dyDescent="0.25">
      <c r="Z1772" s="195"/>
      <c r="AB1772" s="235"/>
      <c r="AD1772" s="236"/>
      <c r="AJ1772" s="236"/>
      <c r="AM1772" s="197"/>
      <c r="AO1772" s="236"/>
      <c r="AQ1772" s="236"/>
    </row>
    <row r="1773" spans="26:43" x14ac:dyDescent="0.25">
      <c r="Z1773" s="195"/>
      <c r="AB1773" s="235"/>
      <c r="AD1773" s="236"/>
      <c r="AJ1773" s="236"/>
      <c r="AM1773" s="197"/>
      <c r="AO1773" s="236"/>
      <c r="AQ1773" s="236"/>
    </row>
    <row r="1774" spans="26:43" x14ac:dyDescent="0.25">
      <c r="Z1774" s="195"/>
      <c r="AB1774" s="235"/>
      <c r="AD1774" s="236"/>
      <c r="AJ1774" s="236"/>
      <c r="AM1774" s="197"/>
      <c r="AO1774" s="236"/>
      <c r="AQ1774" s="236"/>
    </row>
    <row r="1775" spans="26:43" x14ac:dyDescent="0.25">
      <c r="Z1775" s="195"/>
      <c r="AB1775" s="235"/>
      <c r="AD1775" s="236"/>
      <c r="AJ1775" s="236"/>
      <c r="AM1775" s="197"/>
      <c r="AO1775" s="236"/>
      <c r="AQ1775" s="236"/>
    </row>
    <row r="1776" spans="26:43" x14ac:dyDescent="0.25">
      <c r="Z1776" s="195"/>
      <c r="AB1776" s="235"/>
      <c r="AD1776" s="236"/>
      <c r="AJ1776" s="236"/>
      <c r="AM1776" s="197"/>
      <c r="AO1776" s="236"/>
      <c r="AQ1776" s="236"/>
    </row>
    <row r="1777" spans="26:43" x14ac:dyDescent="0.25">
      <c r="Z1777" s="195"/>
      <c r="AB1777" s="235"/>
      <c r="AD1777" s="236"/>
      <c r="AJ1777" s="236"/>
      <c r="AM1777" s="197"/>
      <c r="AO1777" s="236"/>
      <c r="AQ1777" s="236"/>
    </row>
    <row r="1778" spans="26:43" x14ac:dyDescent="0.25">
      <c r="Z1778" s="195"/>
      <c r="AB1778" s="235"/>
      <c r="AD1778" s="236"/>
      <c r="AJ1778" s="236"/>
      <c r="AM1778" s="197"/>
      <c r="AO1778" s="236"/>
      <c r="AQ1778" s="236"/>
    </row>
    <row r="1779" spans="26:43" x14ac:dyDescent="0.25">
      <c r="Z1779" s="195"/>
      <c r="AB1779" s="235"/>
      <c r="AD1779" s="236"/>
      <c r="AJ1779" s="236"/>
      <c r="AM1779" s="197"/>
      <c r="AO1779" s="236"/>
      <c r="AQ1779" s="236"/>
    </row>
    <row r="1780" spans="26:43" x14ac:dyDescent="0.25">
      <c r="Z1780" s="195"/>
      <c r="AB1780" s="235"/>
      <c r="AD1780" s="236"/>
      <c r="AJ1780" s="236"/>
      <c r="AM1780" s="197"/>
      <c r="AO1780" s="236"/>
      <c r="AQ1780" s="236"/>
    </row>
    <row r="1781" spans="26:43" x14ac:dyDescent="0.25">
      <c r="Z1781" s="195"/>
      <c r="AB1781" s="235"/>
      <c r="AD1781" s="236"/>
      <c r="AJ1781" s="236"/>
      <c r="AM1781" s="197"/>
      <c r="AO1781" s="236"/>
      <c r="AQ1781" s="236"/>
    </row>
    <row r="1782" spans="26:43" x14ac:dyDescent="0.25">
      <c r="Z1782" s="195"/>
      <c r="AB1782" s="235"/>
      <c r="AD1782" s="236"/>
      <c r="AJ1782" s="236"/>
      <c r="AM1782" s="197"/>
      <c r="AO1782" s="236"/>
      <c r="AQ1782" s="236"/>
    </row>
    <row r="1783" spans="26:43" x14ac:dyDescent="0.25">
      <c r="Z1783" s="195"/>
      <c r="AB1783" s="235"/>
      <c r="AD1783" s="236"/>
      <c r="AJ1783" s="236"/>
      <c r="AM1783" s="197"/>
      <c r="AO1783" s="236"/>
      <c r="AQ1783" s="236"/>
    </row>
    <row r="1784" spans="26:43" x14ac:dyDescent="0.25">
      <c r="Z1784" s="195"/>
      <c r="AB1784" s="235"/>
      <c r="AD1784" s="236"/>
      <c r="AJ1784" s="236"/>
      <c r="AM1784" s="197"/>
      <c r="AO1784" s="236"/>
      <c r="AQ1784" s="236"/>
    </row>
    <row r="1785" spans="26:43" x14ac:dyDescent="0.25">
      <c r="Z1785" s="195"/>
      <c r="AB1785" s="235"/>
      <c r="AD1785" s="236"/>
      <c r="AJ1785" s="236"/>
      <c r="AM1785" s="197"/>
      <c r="AO1785" s="236"/>
      <c r="AQ1785" s="236"/>
    </row>
    <row r="1786" spans="26:43" x14ac:dyDescent="0.25">
      <c r="Z1786" s="195"/>
      <c r="AB1786" s="235"/>
      <c r="AD1786" s="236"/>
      <c r="AJ1786" s="236"/>
      <c r="AM1786" s="197"/>
      <c r="AO1786" s="236"/>
      <c r="AQ1786" s="236"/>
    </row>
    <row r="1787" spans="26:43" x14ac:dyDescent="0.25">
      <c r="Z1787" s="195"/>
      <c r="AB1787" s="235"/>
      <c r="AD1787" s="236"/>
      <c r="AJ1787" s="236"/>
      <c r="AM1787" s="197"/>
      <c r="AO1787" s="236"/>
      <c r="AQ1787" s="236"/>
    </row>
    <row r="1788" spans="26:43" x14ac:dyDescent="0.25">
      <c r="Z1788" s="195"/>
      <c r="AB1788" s="235"/>
      <c r="AD1788" s="236"/>
      <c r="AJ1788" s="236"/>
      <c r="AM1788" s="197"/>
      <c r="AO1788" s="236"/>
      <c r="AQ1788" s="236"/>
    </row>
    <row r="1789" spans="26:43" x14ac:dyDescent="0.25">
      <c r="Z1789" s="195"/>
      <c r="AB1789" s="235"/>
      <c r="AD1789" s="236"/>
      <c r="AJ1789" s="236"/>
      <c r="AM1789" s="197"/>
      <c r="AO1789" s="236"/>
      <c r="AQ1789" s="236"/>
    </row>
    <row r="1790" spans="26:43" x14ac:dyDescent="0.25">
      <c r="Z1790" s="195"/>
      <c r="AB1790" s="235"/>
      <c r="AD1790" s="236"/>
      <c r="AJ1790" s="236"/>
      <c r="AM1790" s="197"/>
      <c r="AO1790" s="236"/>
      <c r="AQ1790" s="236"/>
    </row>
    <row r="1791" spans="26:43" x14ac:dyDescent="0.25">
      <c r="Z1791" s="195"/>
      <c r="AB1791" s="235"/>
      <c r="AD1791" s="236"/>
      <c r="AJ1791" s="236"/>
      <c r="AM1791" s="197"/>
      <c r="AO1791" s="236"/>
      <c r="AQ1791" s="236"/>
    </row>
    <row r="1792" spans="26:43" x14ac:dyDescent="0.25">
      <c r="Z1792" s="195"/>
      <c r="AB1792" s="235"/>
      <c r="AD1792" s="236"/>
      <c r="AJ1792" s="236"/>
      <c r="AM1792" s="197"/>
      <c r="AO1792" s="236"/>
      <c r="AQ1792" s="236"/>
    </row>
    <row r="1793" spans="26:43" x14ac:dyDescent="0.25">
      <c r="Z1793" s="195"/>
      <c r="AB1793" s="235"/>
      <c r="AD1793" s="236"/>
      <c r="AJ1793" s="236"/>
      <c r="AM1793" s="197"/>
      <c r="AO1793" s="236"/>
      <c r="AQ1793" s="236"/>
    </row>
    <row r="1794" spans="26:43" x14ac:dyDescent="0.25">
      <c r="Z1794" s="195"/>
      <c r="AB1794" s="235"/>
      <c r="AD1794" s="236"/>
      <c r="AJ1794" s="236"/>
      <c r="AM1794" s="197"/>
      <c r="AO1794" s="236"/>
      <c r="AQ1794" s="236"/>
    </row>
    <row r="1795" spans="26:43" x14ac:dyDescent="0.25">
      <c r="Z1795" s="195"/>
      <c r="AB1795" s="235"/>
      <c r="AD1795" s="236"/>
      <c r="AJ1795" s="236"/>
      <c r="AM1795" s="197"/>
      <c r="AO1795" s="236"/>
      <c r="AQ1795" s="236"/>
    </row>
    <row r="1796" spans="26:43" x14ac:dyDescent="0.25">
      <c r="Z1796" s="195"/>
      <c r="AB1796" s="235"/>
      <c r="AD1796" s="236"/>
      <c r="AJ1796" s="236"/>
      <c r="AM1796" s="197"/>
      <c r="AO1796" s="236"/>
      <c r="AQ1796" s="236"/>
    </row>
    <row r="1797" spans="26:43" x14ac:dyDescent="0.25">
      <c r="Z1797" s="195"/>
      <c r="AB1797" s="235"/>
      <c r="AD1797" s="236"/>
      <c r="AJ1797" s="236"/>
      <c r="AM1797" s="197"/>
      <c r="AO1797" s="236"/>
      <c r="AQ1797" s="236"/>
    </row>
    <row r="1798" spans="26:43" x14ac:dyDescent="0.25">
      <c r="Z1798" s="195"/>
      <c r="AB1798" s="235"/>
      <c r="AD1798" s="236"/>
      <c r="AJ1798" s="236"/>
      <c r="AM1798" s="197"/>
      <c r="AO1798" s="236"/>
      <c r="AQ1798" s="236"/>
    </row>
    <row r="1799" spans="26:43" x14ac:dyDescent="0.25">
      <c r="Z1799" s="195"/>
      <c r="AB1799" s="235"/>
      <c r="AD1799" s="236"/>
      <c r="AJ1799" s="236"/>
      <c r="AM1799" s="197"/>
      <c r="AO1799" s="236"/>
      <c r="AQ1799" s="236"/>
    </row>
    <row r="1800" spans="26:43" x14ac:dyDescent="0.25">
      <c r="Z1800" s="195"/>
      <c r="AB1800" s="235"/>
      <c r="AD1800" s="236"/>
      <c r="AJ1800" s="236"/>
      <c r="AM1800" s="197"/>
      <c r="AO1800" s="236"/>
      <c r="AQ1800" s="236"/>
    </row>
    <row r="1801" spans="26:43" x14ac:dyDescent="0.25">
      <c r="Z1801" s="195"/>
      <c r="AB1801" s="235"/>
      <c r="AD1801" s="236"/>
      <c r="AJ1801" s="236"/>
      <c r="AM1801" s="197"/>
      <c r="AO1801" s="236"/>
      <c r="AQ1801" s="236"/>
    </row>
    <row r="1802" spans="26:43" x14ac:dyDescent="0.25">
      <c r="Z1802" s="195"/>
      <c r="AB1802" s="235"/>
      <c r="AD1802" s="236"/>
      <c r="AJ1802" s="236"/>
      <c r="AM1802" s="197"/>
      <c r="AO1802" s="236"/>
      <c r="AQ1802" s="236"/>
    </row>
    <row r="1803" spans="26:43" x14ac:dyDescent="0.25">
      <c r="Z1803" s="195"/>
      <c r="AB1803" s="235"/>
      <c r="AD1803" s="236"/>
      <c r="AJ1803" s="236"/>
      <c r="AM1803" s="197"/>
      <c r="AO1803" s="236"/>
      <c r="AQ1803" s="236"/>
    </row>
    <row r="1804" spans="26:43" x14ac:dyDescent="0.25">
      <c r="Z1804" s="195"/>
      <c r="AB1804" s="235"/>
      <c r="AD1804" s="236"/>
      <c r="AJ1804" s="236"/>
      <c r="AM1804" s="197"/>
      <c r="AO1804" s="236"/>
      <c r="AQ1804" s="236"/>
    </row>
    <row r="1805" spans="26:43" x14ac:dyDescent="0.25">
      <c r="Z1805" s="195"/>
      <c r="AB1805" s="235"/>
      <c r="AD1805" s="236"/>
      <c r="AJ1805" s="236"/>
      <c r="AM1805" s="197"/>
      <c r="AO1805" s="236"/>
      <c r="AQ1805" s="236"/>
    </row>
    <row r="1806" spans="26:43" x14ac:dyDescent="0.25">
      <c r="Z1806" s="195"/>
      <c r="AB1806" s="235"/>
      <c r="AD1806" s="236"/>
      <c r="AJ1806" s="236"/>
      <c r="AM1806" s="197"/>
      <c r="AO1806" s="236"/>
      <c r="AQ1806" s="236"/>
    </row>
    <row r="1807" spans="26:43" x14ac:dyDescent="0.25">
      <c r="Z1807" s="195"/>
      <c r="AB1807" s="235"/>
      <c r="AD1807" s="236"/>
      <c r="AJ1807" s="236"/>
      <c r="AM1807" s="197"/>
      <c r="AO1807" s="236"/>
      <c r="AQ1807" s="236"/>
    </row>
    <row r="1808" spans="26:43" x14ac:dyDescent="0.25">
      <c r="Z1808" s="195"/>
      <c r="AB1808" s="235"/>
      <c r="AD1808" s="236"/>
      <c r="AJ1808" s="236"/>
      <c r="AM1808" s="197"/>
      <c r="AO1808" s="236"/>
      <c r="AQ1808" s="236"/>
    </row>
    <row r="1809" spans="26:43" x14ac:dyDescent="0.25">
      <c r="Z1809" s="195"/>
      <c r="AB1809" s="235"/>
      <c r="AD1809" s="236"/>
      <c r="AJ1809" s="236"/>
      <c r="AM1809" s="197"/>
      <c r="AO1809" s="236"/>
      <c r="AQ1809" s="236"/>
    </row>
    <row r="1810" spans="26:43" x14ac:dyDescent="0.25">
      <c r="Z1810" s="195"/>
      <c r="AB1810" s="235"/>
      <c r="AD1810" s="236"/>
      <c r="AJ1810" s="236"/>
      <c r="AM1810" s="197"/>
      <c r="AO1810" s="236"/>
      <c r="AQ1810" s="236"/>
    </row>
    <row r="1811" spans="26:43" x14ac:dyDescent="0.25">
      <c r="Z1811" s="195"/>
      <c r="AB1811" s="235"/>
      <c r="AD1811" s="236"/>
      <c r="AJ1811" s="236"/>
      <c r="AM1811" s="197"/>
      <c r="AO1811" s="236"/>
      <c r="AQ1811" s="236"/>
    </row>
    <row r="1812" spans="26:43" x14ac:dyDescent="0.25">
      <c r="Z1812" s="195"/>
      <c r="AB1812" s="235"/>
      <c r="AD1812" s="236"/>
      <c r="AJ1812" s="236"/>
      <c r="AM1812" s="197"/>
      <c r="AO1812" s="236"/>
      <c r="AQ1812" s="236"/>
    </row>
    <row r="1813" spans="26:43" x14ac:dyDescent="0.25">
      <c r="Z1813" s="195"/>
      <c r="AB1813" s="235"/>
      <c r="AD1813" s="236"/>
      <c r="AJ1813" s="236"/>
      <c r="AM1813" s="197"/>
      <c r="AO1813" s="236"/>
      <c r="AQ1813" s="236"/>
    </row>
    <row r="1814" spans="26:43" x14ac:dyDescent="0.25">
      <c r="Z1814" s="195"/>
      <c r="AB1814" s="235"/>
      <c r="AD1814" s="236"/>
      <c r="AJ1814" s="236"/>
      <c r="AM1814" s="197"/>
      <c r="AO1814" s="236"/>
      <c r="AQ1814" s="236"/>
    </row>
    <row r="1815" spans="26:43" x14ac:dyDescent="0.25">
      <c r="Z1815" s="195"/>
      <c r="AB1815" s="235"/>
      <c r="AD1815" s="236"/>
      <c r="AJ1815" s="236"/>
      <c r="AM1815" s="197"/>
      <c r="AO1815" s="236"/>
      <c r="AQ1815" s="236"/>
    </row>
    <row r="1816" spans="26:43" x14ac:dyDescent="0.25">
      <c r="Z1816" s="195"/>
      <c r="AB1816" s="235"/>
      <c r="AD1816" s="236"/>
      <c r="AJ1816" s="236"/>
      <c r="AM1816" s="197"/>
      <c r="AO1816" s="236"/>
      <c r="AQ1816" s="236"/>
    </row>
    <row r="1817" spans="26:43" x14ac:dyDescent="0.25">
      <c r="Z1817" s="195"/>
      <c r="AB1817" s="235"/>
      <c r="AD1817" s="236"/>
      <c r="AJ1817" s="236"/>
      <c r="AM1817" s="197"/>
      <c r="AO1817" s="236"/>
      <c r="AQ1817" s="236"/>
    </row>
    <row r="1818" spans="26:43" x14ac:dyDescent="0.25">
      <c r="Z1818" s="195"/>
      <c r="AB1818" s="235"/>
      <c r="AD1818" s="236"/>
      <c r="AJ1818" s="236"/>
      <c r="AM1818" s="197"/>
      <c r="AO1818" s="236"/>
      <c r="AQ1818" s="236"/>
    </row>
    <row r="1819" spans="26:43" x14ac:dyDescent="0.25">
      <c r="Z1819" s="195"/>
      <c r="AB1819" s="235"/>
      <c r="AD1819" s="236"/>
      <c r="AJ1819" s="236"/>
      <c r="AM1819" s="197"/>
      <c r="AO1819" s="236"/>
      <c r="AQ1819" s="236"/>
    </row>
    <row r="1820" spans="26:43" x14ac:dyDescent="0.25">
      <c r="Z1820" s="195"/>
      <c r="AB1820" s="235"/>
      <c r="AD1820" s="236"/>
      <c r="AJ1820" s="236"/>
      <c r="AM1820" s="197"/>
      <c r="AO1820" s="236"/>
      <c r="AQ1820" s="236"/>
    </row>
    <row r="1821" spans="26:43" x14ac:dyDescent="0.25">
      <c r="Z1821" s="195"/>
      <c r="AB1821" s="235"/>
      <c r="AD1821" s="236"/>
      <c r="AJ1821" s="236"/>
      <c r="AM1821" s="197"/>
      <c r="AO1821" s="236"/>
      <c r="AQ1821" s="236"/>
    </row>
    <row r="1822" spans="26:43" x14ac:dyDescent="0.25">
      <c r="Z1822" s="195"/>
      <c r="AB1822" s="235"/>
      <c r="AD1822" s="236"/>
      <c r="AJ1822" s="236"/>
      <c r="AM1822" s="197"/>
      <c r="AO1822" s="236"/>
      <c r="AQ1822" s="236"/>
    </row>
    <row r="1823" spans="26:43" x14ac:dyDescent="0.25">
      <c r="Z1823" s="195"/>
      <c r="AB1823" s="235"/>
      <c r="AD1823" s="236"/>
      <c r="AJ1823" s="236"/>
      <c r="AM1823" s="197"/>
      <c r="AO1823" s="236"/>
      <c r="AQ1823" s="236"/>
    </row>
    <row r="1824" spans="26:43" x14ac:dyDescent="0.25">
      <c r="Z1824" s="195"/>
      <c r="AB1824" s="235"/>
      <c r="AD1824" s="236"/>
      <c r="AJ1824" s="236"/>
      <c r="AM1824" s="197"/>
      <c r="AO1824" s="236"/>
      <c r="AQ1824" s="236"/>
    </row>
    <row r="1825" spans="26:43" x14ac:dyDescent="0.25">
      <c r="Z1825" s="195"/>
      <c r="AB1825" s="235"/>
      <c r="AD1825" s="236"/>
      <c r="AJ1825" s="236"/>
      <c r="AM1825" s="197"/>
      <c r="AO1825" s="236"/>
      <c r="AQ1825" s="236"/>
    </row>
    <row r="1826" spans="26:43" x14ac:dyDescent="0.25">
      <c r="Z1826" s="195"/>
      <c r="AB1826" s="235"/>
      <c r="AD1826" s="236"/>
      <c r="AJ1826" s="236"/>
      <c r="AM1826" s="197"/>
      <c r="AO1826" s="236"/>
      <c r="AQ1826" s="236"/>
    </row>
    <row r="1827" spans="26:43" x14ac:dyDescent="0.25">
      <c r="Z1827" s="195"/>
      <c r="AB1827" s="235"/>
      <c r="AD1827" s="236"/>
      <c r="AJ1827" s="236"/>
      <c r="AM1827" s="197"/>
      <c r="AO1827" s="236"/>
      <c r="AQ1827" s="236"/>
    </row>
    <row r="1828" spans="26:43" x14ac:dyDescent="0.25">
      <c r="Z1828" s="195"/>
      <c r="AB1828" s="235"/>
      <c r="AD1828" s="236"/>
      <c r="AJ1828" s="236"/>
      <c r="AM1828" s="197"/>
      <c r="AO1828" s="236"/>
      <c r="AQ1828" s="236"/>
    </row>
    <row r="1829" spans="26:43" x14ac:dyDescent="0.25">
      <c r="Z1829" s="195"/>
      <c r="AB1829" s="235"/>
      <c r="AD1829" s="236"/>
      <c r="AJ1829" s="236"/>
      <c r="AM1829" s="197"/>
      <c r="AO1829" s="236"/>
      <c r="AQ1829" s="236"/>
    </row>
    <row r="1830" spans="26:43" x14ac:dyDescent="0.25">
      <c r="Z1830" s="195"/>
      <c r="AB1830" s="235"/>
      <c r="AD1830" s="236"/>
      <c r="AJ1830" s="236"/>
      <c r="AM1830" s="197"/>
      <c r="AO1830" s="236"/>
      <c r="AQ1830" s="236"/>
    </row>
    <row r="1831" spans="26:43" x14ac:dyDescent="0.25">
      <c r="Z1831" s="195"/>
      <c r="AB1831" s="235"/>
      <c r="AD1831" s="236"/>
      <c r="AJ1831" s="236"/>
      <c r="AM1831" s="197"/>
      <c r="AO1831" s="236"/>
      <c r="AQ1831" s="236"/>
    </row>
    <row r="1832" spans="26:43" x14ac:dyDescent="0.25">
      <c r="Z1832" s="195"/>
      <c r="AB1832" s="235"/>
      <c r="AD1832" s="236"/>
      <c r="AJ1832" s="236"/>
      <c r="AM1832" s="197"/>
      <c r="AO1832" s="236"/>
      <c r="AQ1832" s="236"/>
    </row>
    <row r="1833" spans="26:43" x14ac:dyDescent="0.25">
      <c r="Z1833" s="195"/>
      <c r="AB1833" s="235"/>
      <c r="AD1833" s="236"/>
      <c r="AJ1833" s="236"/>
      <c r="AM1833" s="197"/>
      <c r="AO1833" s="236"/>
      <c r="AQ1833" s="236"/>
    </row>
    <row r="1834" spans="26:43" x14ac:dyDescent="0.25">
      <c r="Z1834" s="195"/>
      <c r="AB1834" s="235"/>
      <c r="AD1834" s="236"/>
      <c r="AJ1834" s="236"/>
      <c r="AM1834" s="197"/>
      <c r="AO1834" s="236"/>
      <c r="AQ1834" s="236"/>
    </row>
    <row r="1835" spans="26:43" x14ac:dyDescent="0.25">
      <c r="Z1835" s="195"/>
      <c r="AB1835" s="235"/>
      <c r="AD1835" s="236"/>
      <c r="AJ1835" s="236"/>
      <c r="AM1835" s="197"/>
      <c r="AO1835" s="236"/>
      <c r="AQ1835" s="236"/>
    </row>
    <row r="1836" spans="26:43" x14ac:dyDescent="0.25">
      <c r="Z1836" s="195"/>
      <c r="AB1836" s="235"/>
      <c r="AD1836" s="236"/>
      <c r="AJ1836" s="236"/>
      <c r="AM1836" s="197"/>
      <c r="AO1836" s="236"/>
      <c r="AQ1836" s="236"/>
    </row>
    <row r="1837" spans="26:43" x14ac:dyDescent="0.25">
      <c r="Z1837" s="195"/>
      <c r="AB1837" s="235"/>
      <c r="AD1837" s="236"/>
      <c r="AJ1837" s="236"/>
      <c r="AM1837" s="197"/>
      <c r="AO1837" s="236"/>
      <c r="AQ1837" s="236"/>
    </row>
    <row r="1838" spans="26:43" x14ac:dyDescent="0.25">
      <c r="Z1838" s="195"/>
      <c r="AB1838" s="235"/>
      <c r="AD1838" s="236"/>
      <c r="AJ1838" s="236"/>
      <c r="AM1838" s="197"/>
      <c r="AO1838" s="236"/>
      <c r="AQ1838" s="236"/>
    </row>
    <row r="1839" spans="26:43" x14ac:dyDescent="0.25">
      <c r="Z1839" s="195"/>
      <c r="AB1839" s="235"/>
      <c r="AD1839" s="236"/>
      <c r="AJ1839" s="236"/>
      <c r="AM1839" s="197"/>
      <c r="AO1839" s="236"/>
      <c r="AQ1839" s="236"/>
    </row>
    <row r="1840" spans="26:43" x14ac:dyDescent="0.25">
      <c r="Z1840" s="195"/>
      <c r="AB1840" s="235"/>
      <c r="AD1840" s="236"/>
      <c r="AJ1840" s="236"/>
      <c r="AM1840" s="197"/>
      <c r="AO1840" s="236"/>
      <c r="AQ1840" s="236"/>
    </row>
    <row r="1841" spans="26:43" x14ac:dyDescent="0.25">
      <c r="Z1841" s="195"/>
      <c r="AB1841" s="235"/>
      <c r="AD1841" s="236"/>
      <c r="AJ1841" s="236"/>
      <c r="AM1841" s="197"/>
      <c r="AO1841" s="236"/>
      <c r="AQ1841" s="236"/>
    </row>
    <row r="1842" spans="26:43" x14ac:dyDescent="0.25">
      <c r="Z1842" s="195"/>
      <c r="AB1842" s="235"/>
      <c r="AD1842" s="236"/>
      <c r="AJ1842" s="236"/>
      <c r="AM1842" s="197"/>
      <c r="AO1842" s="236"/>
      <c r="AQ1842" s="236"/>
    </row>
    <row r="1843" spans="26:43" x14ac:dyDescent="0.25">
      <c r="Z1843" s="195"/>
      <c r="AB1843" s="235"/>
      <c r="AD1843" s="236"/>
      <c r="AJ1843" s="236"/>
      <c r="AM1843" s="197"/>
      <c r="AO1843" s="236"/>
      <c r="AQ1843" s="236"/>
    </row>
    <row r="1844" spans="26:43" x14ac:dyDescent="0.25">
      <c r="Z1844" s="195"/>
      <c r="AB1844" s="235"/>
      <c r="AD1844" s="236"/>
      <c r="AJ1844" s="236"/>
      <c r="AM1844" s="197"/>
      <c r="AO1844" s="236"/>
      <c r="AQ1844" s="236"/>
    </row>
    <row r="1845" spans="26:43" x14ac:dyDescent="0.25">
      <c r="Z1845" s="195"/>
      <c r="AB1845" s="235"/>
      <c r="AD1845" s="236"/>
      <c r="AJ1845" s="236"/>
      <c r="AM1845" s="197"/>
      <c r="AO1845" s="236"/>
      <c r="AQ1845" s="236"/>
    </row>
    <row r="1846" spans="26:43" x14ac:dyDescent="0.25">
      <c r="Z1846" s="195"/>
      <c r="AB1846" s="235"/>
      <c r="AD1846" s="236"/>
      <c r="AJ1846" s="236"/>
      <c r="AM1846" s="197"/>
      <c r="AO1846" s="236"/>
      <c r="AQ1846" s="236"/>
    </row>
    <row r="1847" spans="26:43" x14ac:dyDescent="0.25">
      <c r="Z1847" s="195"/>
      <c r="AB1847" s="235"/>
      <c r="AD1847" s="236"/>
      <c r="AJ1847" s="236"/>
      <c r="AM1847" s="197"/>
      <c r="AO1847" s="236"/>
      <c r="AQ1847" s="236"/>
    </row>
    <row r="1848" spans="26:43" x14ac:dyDescent="0.25">
      <c r="Z1848" s="195"/>
      <c r="AB1848" s="235"/>
      <c r="AD1848" s="236"/>
      <c r="AJ1848" s="236"/>
      <c r="AM1848" s="197"/>
      <c r="AO1848" s="236"/>
      <c r="AQ1848" s="236"/>
    </row>
    <row r="1849" spans="26:43" x14ac:dyDescent="0.25">
      <c r="Z1849" s="195"/>
      <c r="AB1849" s="235"/>
      <c r="AD1849" s="236"/>
      <c r="AJ1849" s="236"/>
      <c r="AM1849" s="197"/>
      <c r="AO1849" s="236"/>
      <c r="AQ1849" s="236"/>
    </row>
    <row r="1850" spans="26:43" x14ac:dyDescent="0.25">
      <c r="Z1850" s="195"/>
      <c r="AB1850" s="235"/>
      <c r="AD1850" s="236"/>
      <c r="AJ1850" s="236"/>
      <c r="AM1850" s="197"/>
      <c r="AO1850" s="236"/>
      <c r="AQ1850" s="236"/>
    </row>
    <row r="1851" spans="26:43" x14ac:dyDescent="0.25">
      <c r="Z1851" s="195"/>
      <c r="AB1851" s="235"/>
      <c r="AD1851" s="236"/>
      <c r="AJ1851" s="236"/>
      <c r="AM1851" s="197"/>
      <c r="AO1851" s="236"/>
      <c r="AQ1851" s="236"/>
    </row>
    <row r="1852" spans="26:43" x14ac:dyDescent="0.25">
      <c r="Z1852" s="195"/>
      <c r="AB1852" s="235"/>
      <c r="AD1852" s="236"/>
      <c r="AJ1852" s="236"/>
      <c r="AM1852" s="197"/>
      <c r="AO1852" s="236"/>
      <c r="AQ1852" s="236"/>
    </row>
    <row r="1853" spans="26:43" x14ac:dyDescent="0.25">
      <c r="Z1853" s="195"/>
      <c r="AB1853" s="235"/>
      <c r="AD1853" s="236"/>
      <c r="AJ1853" s="236"/>
      <c r="AM1853" s="197"/>
      <c r="AO1853" s="236"/>
      <c r="AQ1853" s="236"/>
    </row>
    <row r="1854" spans="26:43" x14ac:dyDescent="0.25">
      <c r="Z1854" s="195"/>
      <c r="AB1854" s="235"/>
      <c r="AD1854" s="236"/>
      <c r="AJ1854" s="236"/>
      <c r="AM1854" s="197"/>
      <c r="AO1854" s="236"/>
      <c r="AQ1854" s="236"/>
    </row>
    <row r="1855" spans="26:43" x14ac:dyDescent="0.25">
      <c r="Z1855" s="195"/>
      <c r="AB1855" s="235"/>
      <c r="AD1855" s="236"/>
      <c r="AJ1855" s="236"/>
      <c r="AM1855" s="197"/>
      <c r="AO1855" s="236"/>
      <c r="AQ1855" s="236"/>
    </row>
    <row r="1856" spans="26:43" x14ac:dyDescent="0.25">
      <c r="Z1856" s="195"/>
      <c r="AB1856" s="235"/>
      <c r="AD1856" s="236"/>
      <c r="AJ1856" s="236"/>
      <c r="AM1856" s="197"/>
      <c r="AO1856" s="236"/>
      <c r="AQ1856" s="236"/>
    </row>
    <row r="1857" spans="26:43" x14ac:dyDescent="0.25">
      <c r="Z1857" s="195"/>
      <c r="AB1857" s="235"/>
      <c r="AD1857" s="236"/>
      <c r="AJ1857" s="236"/>
      <c r="AM1857" s="197"/>
      <c r="AO1857" s="236"/>
      <c r="AQ1857" s="236"/>
    </row>
    <row r="1858" spans="26:43" x14ac:dyDescent="0.25">
      <c r="Z1858" s="195"/>
      <c r="AB1858" s="235"/>
      <c r="AD1858" s="236"/>
      <c r="AJ1858" s="236"/>
      <c r="AM1858" s="197"/>
      <c r="AO1858" s="236"/>
      <c r="AQ1858" s="236"/>
    </row>
    <row r="1859" spans="26:43" x14ac:dyDescent="0.25">
      <c r="Z1859" s="195"/>
      <c r="AB1859" s="235"/>
      <c r="AD1859" s="236"/>
      <c r="AJ1859" s="236"/>
      <c r="AM1859" s="197"/>
      <c r="AO1859" s="236"/>
      <c r="AQ1859" s="236"/>
    </row>
    <row r="1860" spans="26:43" x14ac:dyDescent="0.25">
      <c r="Z1860" s="195"/>
      <c r="AB1860" s="235"/>
      <c r="AD1860" s="236"/>
      <c r="AJ1860" s="236"/>
      <c r="AM1860" s="197"/>
      <c r="AO1860" s="236"/>
      <c r="AQ1860" s="236"/>
    </row>
    <row r="1861" spans="26:43" x14ac:dyDescent="0.25">
      <c r="Z1861" s="195"/>
      <c r="AB1861" s="235"/>
      <c r="AD1861" s="236"/>
      <c r="AJ1861" s="236"/>
      <c r="AM1861" s="197"/>
      <c r="AO1861" s="236"/>
      <c r="AQ1861" s="236"/>
    </row>
    <row r="1862" spans="26:43" x14ac:dyDescent="0.25">
      <c r="Z1862" s="195"/>
      <c r="AB1862" s="235"/>
      <c r="AD1862" s="236"/>
      <c r="AJ1862" s="236"/>
      <c r="AM1862" s="197"/>
      <c r="AO1862" s="236"/>
      <c r="AQ1862" s="236"/>
    </row>
    <row r="1863" spans="26:43" x14ac:dyDescent="0.25">
      <c r="Z1863" s="195"/>
      <c r="AB1863" s="235"/>
      <c r="AD1863" s="236"/>
      <c r="AJ1863" s="236"/>
      <c r="AM1863" s="197"/>
      <c r="AO1863" s="236"/>
      <c r="AQ1863" s="236"/>
    </row>
    <row r="1864" spans="26:43" x14ac:dyDescent="0.25">
      <c r="Z1864" s="195"/>
      <c r="AB1864" s="235"/>
      <c r="AD1864" s="236"/>
      <c r="AJ1864" s="236"/>
      <c r="AM1864" s="197"/>
      <c r="AO1864" s="236"/>
      <c r="AQ1864" s="236"/>
    </row>
    <row r="1865" spans="26:43" x14ac:dyDescent="0.25">
      <c r="Z1865" s="195"/>
      <c r="AB1865" s="235"/>
      <c r="AD1865" s="236"/>
      <c r="AJ1865" s="236"/>
      <c r="AM1865" s="197"/>
      <c r="AO1865" s="236"/>
      <c r="AQ1865" s="236"/>
    </row>
    <row r="1866" spans="26:43" x14ac:dyDescent="0.25">
      <c r="Z1866" s="195"/>
      <c r="AB1866" s="235"/>
      <c r="AD1866" s="236"/>
      <c r="AJ1866" s="236"/>
      <c r="AM1866" s="197"/>
      <c r="AO1866" s="236"/>
      <c r="AQ1866" s="236"/>
    </row>
    <row r="1867" spans="26:43" x14ac:dyDescent="0.25">
      <c r="Z1867" s="195"/>
      <c r="AB1867" s="235"/>
      <c r="AD1867" s="236"/>
      <c r="AJ1867" s="236"/>
      <c r="AM1867" s="197"/>
      <c r="AO1867" s="236"/>
      <c r="AQ1867" s="236"/>
    </row>
    <row r="1868" spans="26:43" x14ac:dyDescent="0.25">
      <c r="Z1868" s="195"/>
      <c r="AB1868" s="235"/>
      <c r="AD1868" s="236"/>
      <c r="AJ1868" s="236"/>
      <c r="AM1868" s="197"/>
      <c r="AO1868" s="236"/>
      <c r="AQ1868" s="236"/>
    </row>
    <row r="1869" spans="26:43" x14ac:dyDescent="0.25">
      <c r="Z1869" s="195"/>
      <c r="AB1869" s="235"/>
      <c r="AD1869" s="236"/>
      <c r="AJ1869" s="236"/>
      <c r="AM1869" s="197"/>
      <c r="AO1869" s="236"/>
      <c r="AQ1869" s="236"/>
    </row>
    <row r="1870" spans="26:43" x14ac:dyDescent="0.25">
      <c r="Z1870" s="195"/>
      <c r="AB1870" s="235"/>
      <c r="AD1870" s="236"/>
      <c r="AJ1870" s="236"/>
      <c r="AM1870" s="197"/>
      <c r="AO1870" s="236"/>
      <c r="AQ1870" s="236"/>
    </row>
    <row r="1871" spans="26:43" x14ac:dyDescent="0.25">
      <c r="Z1871" s="195"/>
      <c r="AB1871" s="235"/>
      <c r="AD1871" s="236"/>
      <c r="AJ1871" s="236"/>
      <c r="AM1871" s="197"/>
      <c r="AO1871" s="236"/>
      <c r="AQ1871" s="236"/>
    </row>
    <row r="1872" spans="26:43" x14ac:dyDescent="0.25">
      <c r="Z1872" s="195"/>
      <c r="AB1872" s="235"/>
      <c r="AD1872" s="236"/>
      <c r="AJ1872" s="236"/>
      <c r="AM1872" s="197"/>
      <c r="AO1872" s="236"/>
      <c r="AQ1872" s="236"/>
    </row>
    <row r="1873" spans="26:43" x14ac:dyDescent="0.25">
      <c r="Z1873" s="195"/>
      <c r="AB1873" s="235"/>
      <c r="AD1873" s="236"/>
      <c r="AJ1873" s="236"/>
      <c r="AM1873" s="197"/>
      <c r="AO1873" s="236"/>
      <c r="AQ1873" s="236"/>
    </row>
    <row r="1874" spans="26:43" x14ac:dyDescent="0.25">
      <c r="Z1874" s="195"/>
      <c r="AB1874" s="235"/>
      <c r="AD1874" s="236"/>
      <c r="AJ1874" s="236"/>
      <c r="AM1874" s="197"/>
      <c r="AO1874" s="236"/>
      <c r="AQ1874" s="236"/>
    </row>
    <row r="1875" spans="26:43" x14ac:dyDescent="0.25">
      <c r="Z1875" s="195"/>
      <c r="AB1875" s="235"/>
      <c r="AD1875" s="236"/>
      <c r="AJ1875" s="236"/>
      <c r="AM1875" s="197"/>
      <c r="AO1875" s="236"/>
      <c r="AQ1875" s="236"/>
    </row>
    <row r="1876" spans="26:43" x14ac:dyDescent="0.25">
      <c r="Z1876" s="195"/>
      <c r="AB1876" s="235"/>
      <c r="AD1876" s="236"/>
      <c r="AJ1876" s="236"/>
      <c r="AM1876" s="197"/>
      <c r="AO1876" s="236"/>
      <c r="AQ1876" s="236"/>
    </row>
    <row r="1877" spans="26:43" x14ac:dyDescent="0.25">
      <c r="Z1877" s="195"/>
      <c r="AB1877" s="235"/>
      <c r="AD1877" s="236"/>
      <c r="AJ1877" s="236"/>
      <c r="AM1877" s="197"/>
      <c r="AO1877" s="236"/>
      <c r="AQ1877" s="236"/>
    </row>
    <row r="1878" spans="26:43" x14ac:dyDescent="0.25">
      <c r="Z1878" s="195"/>
      <c r="AB1878" s="235"/>
      <c r="AD1878" s="236"/>
      <c r="AJ1878" s="236"/>
      <c r="AM1878" s="197"/>
      <c r="AO1878" s="236"/>
      <c r="AQ1878" s="236"/>
    </row>
    <row r="1879" spans="26:43" x14ac:dyDescent="0.25">
      <c r="Z1879" s="195"/>
      <c r="AB1879" s="235"/>
      <c r="AD1879" s="236"/>
      <c r="AJ1879" s="236"/>
      <c r="AM1879" s="197"/>
      <c r="AO1879" s="236"/>
      <c r="AQ1879" s="236"/>
    </row>
    <row r="1880" spans="26:43" x14ac:dyDescent="0.25">
      <c r="Z1880" s="195"/>
      <c r="AB1880" s="235"/>
      <c r="AD1880" s="236"/>
      <c r="AJ1880" s="236"/>
      <c r="AM1880" s="197"/>
      <c r="AO1880" s="236"/>
      <c r="AQ1880" s="236"/>
    </row>
    <row r="1881" spans="26:43" x14ac:dyDescent="0.25">
      <c r="Z1881" s="195"/>
      <c r="AB1881" s="235"/>
      <c r="AD1881" s="236"/>
      <c r="AJ1881" s="236"/>
      <c r="AM1881" s="197"/>
      <c r="AO1881" s="236"/>
      <c r="AQ1881" s="236"/>
    </row>
    <row r="1882" spans="26:43" x14ac:dyDescent="0.25">
      <c r="Z1882" s="195"/>
      <c r="AB1882" s="235"/>
      <c r="AD1882" s="236"/>
      <c r="AJ1882" s="236"/>
      <c r="AM1882" s="197"/>
      <c r="AO1882" s="236"/>
      <c r="AQ1882" s="236"/>
    </row>
    <row r="1883" spans="26:43" x14ac:dyDescent="0.25">
      <c r="Z1883" s="195"/>
      <c r="AB1883" s="235"/>
      <c r="AD1883" s="236"/>
      <c r="AJ1883" s="236"/>
      <c r="AM1883" s="197"/>
      <c r="AO1883" s="236"/>
      <c r="AQ1883" s="236"/>
    </row>
    <row r="1884" spans="26:43" x14ac:dyDescent="0.25">
      <c r="Z1884" s="195"/>
      <c r="AB1884" s="235"/>
      <c r="AD1884" s="236"/>
      <c r="AJ1884" s="236"/>
      <c r="AM1884" s="197"/>
      <c r="AO1884" s="236"/>
      <c r="AQ1884" s="236"/>
    </row>
    <row r="1885" spans="26:43" x14ac:dyDescent="0.25">
      <c r="Z1885" s="195"/>
      <c r="AB1885" s="235"/>
      <c r="AD1885" s="236"/>
      <c r="AJ1885" s="236"/>
      <c r="AM1885" s="197"/>
      <c r="AO1885" s="236"/>
      <c r="AQ1885" s="236"/>
    </row>
    <row r="1886" spans="26:43" x14ac:dyDescent="0.25">
      <c r="Z1886" s="195"/>
      <c r="AB1886" s="235"/>
      <c r="AD1886" s="236"/>
      <c r="AJ1886" s="236"/>
      <c r="AM1886" s="197"/>
      <c r="AO1886" s="236"/>
      <c r="AQ1886" s="236"/>
    </row>
    <row r="1887" spans="26:43" x14ac:dyDescent="0.25">
      <c r="Z1887" s="195"/>
      <c r="AB1887" s="235"/>
      <c r="AD1887" s="236"/>
      <c r="AJ1887" s="236"/>
      <c r="AM1887" s="197"/>
      <c r="AO1887" s="236"/>
      <c r="AQ1887" s="236"/>
    </row>
    <row r="1888" spans="26:43" x14ac:dyDescent="0.25">
      <c r="Z1888" s="195"/>
      <c r="AB1888" s="235"/>
      <c r="AD1888" s="236"/>
      <c r="AJ1888" s="236"/>
      <c r="AM1888" s="197"/>
      <c r="AO1888" s="236"/>
      <c r="AQ1888" s="236"/>
    </row>
    <row r="1889" spans="26:43" x14ac:dyDescent="0.25">
      <c r="Z1889" s="195"/>
      <c r="AB1889" s="235"/>
      <c r="AD1889" s="236"/>
      <c r="AJ1889" s="236"/>
      <c r="AM1889" s="197"/>
      <c r="AO1889" s="236"/>
      <c r="AQ1889" s="236"/>
    </row>
    <row r="1890" spans="26:43" x14ac:dyDescent="0.25">
      <c r="Z1890" s="195"/>
      <c r="AB1890" s="235"/>
      <c r="AD1890" s="236"/>
      <c r="AJ1890" s="236"/>
      <c r="AM1890" s="197"/>
      <c r="AO1890" s="236"/>
      <c r="AQ1890" s="236"/>
    </row>
    <row r="1891" spans="26:43" x14ac:dyDescent="0.25">
      <c r="Z1891" s="195"/>
      <c r="AB1891" s="235"/>
      <c r="AD1891" s="236"/>
      <c r="AJ1891" s="236"/>
      <c r="AM1891" s="197"/>
      <c r="AO1891" s="236"/>
      <c r="AQ1891" s="236"/>
    </row>
    <row r="1892" spans="26:43" x14ac:dyDescent="0.25">
      <c r="Z1892" s="195"/>
      <c r="AB1892" s="235"/>
      <c r="AD1892" s="236"/>
      <c r="AJ1892" s="236"/>
      <c r="AM1892" s="197"/>
      <c r="AO1892" s="236"/>
      <c r="AQ1892" s="236"/>
    </row>
    <row r="1893" spans="26:43" x14ac:dyDescent="0.25">
      <c r="Z1893" s="195"/>
      <c r="AB1893" s="235"/>
      <c r="AD1893" s="236"/>
      <c r="AJ1893" s="236"/>
      <c r="AM1893" s="197"/>
      <c r="AO1893" s="236"/>
      <c r="AQ1893" s="236"/>
    </row>
    <row r="1894" spans="26:43" x14ac:dyDescent="0.25">
      <c r="Z1894" s="195"/>
      <c r="AB1894" s="235"/>
      <c r="AD1894" s="236"/>
      <c r="AJ1894" s="236"/>
      <c r="AM1894" s="197"/>
      <c r="AO1894" s="236"/>
      <c r="AQ1894" s="236"/>
    </row>
    <row r="1895" spans="26:43" x14ac:dyDescent="0.25">
      <c r="Z1895" s="195"/>
      <c r="AB1895" s="235"/>
      <c r="AD1895" s="236"/>
      <c r="AJ1895" s="236"/>
      <c r="AM1895" s="197"/>
      <c r="AO1895" s="236"/>
      <c r="AQ1895" s="236"/>
    </row>
    <row r="1896" spans="26:43" x14ac:dyDescent="0.25">
      <c r="Z1896" s="195"/>
      <c r="AB1896" s="235"/>
      <c r="AD1896" s="236"/>
      <c r="AJ1896" s="236"/>
      <c r="AM1896" s="197"/>
      <c r="AO1896" s="236"/>
      <c r="AQ1896" s="236"/>
    </row>
    <row r="1897" spans="26:43" x14ac:dyDescent="0.25">
      <c r="Z1897" s="195"/>
      <c r="AB1897" s="235"/>
      <c r="AD1897" s="236"/>
      <c r="AJ1897" s="236"/>
      <c r="AM1897" s="197"/>
      <c r="AO1897" s="236"/>
      <c r="AQ1897" s="236"/>
    </row>
    <row r="1898" spans="26:43" x14ac:dyDescent="0.25">
      <c r="Z1898" s="195"/>
      <c r="AB1898" s="235"/>
      <c r="AD1898" s="236"/>
      <c r="AJ1898" s="236"/>
      <c r="AM1898" s="197"/>
      <c r="AO1898" s="236"/>
      <c r="AQ1898" s="236"/>
    </row>
    <row r="1899" spans="26:43" x14ac:dyDescent="0.25">
      <c r="Z1899" s="195"/>
      <c r="AB1899" s="235"/>
      <c r="AD1899" s="236"/>
      <c r="AJ1899" s="236"/>
      <c r="AM1899" s="197"/>
      <c r="AO1899" s="236"/>
      <c r="AQ1899" s="236"/>
    </row>
    <row r="1900" spans="26:43" x14ac:dyDescent="0.25">
      <c r="Z1900" s="195"/>
      <c r="AB1900" s="235"/>
      <c r="AD1900" s="236"/>
      <c r="AJ1900" s="236"/>
      <c r="AM1900" s="197"/>
      <c r="AO1900" s="236"/>
      <c r="AQ1900" s="236"/>
    </row>
    <row r="1901" spans="26:43" x14ac:dyDescent="0.25">
      <c r="Z1901" s="195"/>
      <c r="AB1901" s="235"/>
      <c r="AD1901" s="236"/>
      <c r="AJ1901" s="236"/>
      <c r="AM1901" s="197"/>
      <c r="AO1901" s="236"/>
      <c r="AQ1901" s="236"/>
    </row>
    <row r="1902" spans="26:43" x14ac:dyDescent="0.25">
      <c r="Z1902" s="195"/>
      <c r="AB1902" s="235"/>
      <c r="AD1902" s="236"/>
      <c r="AJ1902" s="236"/>
      <c r="AM1902" s="197"/>
      <c r="AO1902" s="236"/>
      <c r="AQ1902" s="236"/>
    </row>
    <row r="1903" spans="26:43" x14ac:dyDescent="0.25">
      <c r="Z1903" s="195"/>
      <c r="AB1903" s="235"/>
      <c r="AD1903" s="236"/>
      <c r="AJ1903" s="236"/>
      <c r="AM1903" s="197"/>
      <c r="AO1903" s="236"/>
      <c r="AQ1903" s="236"/>
    </row>
    <row r="1904" spans="26:43" x14ac:dyDescent="0.25">
      <c r="Z1904" s="195"/>
      <c r="AB1904" s="235"/>
      <c r="AD1904" s="236"/>
      <c r="AJ1904" s="236"/>
      <c r="AM1904" s="197"/>
      <c r="AO1904" s="236"/>
      <c r="AQ1904" s="236"/>
    </row>
    <row r="1905" spans="26:43" x14ac:dyDescent="0.25">
      <c r="Z1905" s="195"/>
      <c r="AB1905" s="235"/>
      <c r="AD1905" s="236"/>
      <c r="AJ1905" s="236"/>
      <c r="AM1905" s="197"/>
      <c r="AO1905" s="236"/>
      <c r="AQ1905" s="236"/>
    </row>
    <row r="1906" spans="26:43" x14ac:dyDescent="0.25">
      <c r="Z1906" s="195"/>
      <c r="AB1906" s="235"/>
      <c r="AD1906" s="236"/>
      <c r="AJ1906" s="236"/>
      <c r="AM1906" s="197"/>
      <c r="AO1906" s="236"/>
      <c r="AQ1906" s="236"/>
    </row>
    <row r="1907" spans="26:43" x14ac:dyDescent="0.25">
      <c r="Z1907" s="195"/>
      <c r="AB1907" s="235"/>
      <c r="AD1907" s="236"/>
      <c r="AJ1907" s="236"/>
      <c r="AM1907" s="197"/>
      <c r="AO1907" s="236"/>
      <c r="AQ1907" s="236"/>
    </row>
    <row r="1908" spans="26:43" x14ac:dyDescent="0.25">
      <c r="Z1908" s="195"/>
      <c r="AB1908" s="235"/>
      <c r="AD1908" s="236"/>
      <c r="AJ1908" s="236"/>
      <c r="AM1908" s="197"/>
      <c r="AO1908" s="236"/>
      <c r="AQ1908" s="236"/>
    </row>
    <row r="1909" spans="26:43" x14ac:dyDescent="0.25">
      <c r="Z1909" s="195"/>
      <c r="AB1909" s="235"/>
      <c r="AD1909" s="236"/>
      <c r="AJ1909" s="236"/>
      <c r="AM1909" s="197"/>
      <c r="AO1909" s="236"/>
      <c r="AQ1909" s="236"/>
    </row>
    <row r="1910" spans="26:43" x14ac:dyDescent="0.25">
      <c r="Z1910" s="195"/>
      <c r="AB1910" s="235"/>
      <c r="AD1910" s="236"/>
      <c r="AJ1910" s="236"/>
      <c r="AM1910" s="197"/>
      <c r="AO1910" s="236"/>
      <c r="AQ1910" s="236"/>
    </row>
    <row r="1911" spans="26:43" x14ac:dyDescent="0.25">
      <c r="Z1911" s="195"/>
      <c r="AB1911" s="235"/>
      <c r="AD1911" s="236"/>
      <c r="AJ1911" s="236"/>
      <c r="AM1911" s="197"/>
      <c r="AO1911" s="236"/>
      <c r="AQ1911" s="236"/>
    </row>
    <row r="1912" spans="26:43" x14ac:dyDescent="0.25">
      <c r="Z1912" s="195"/>
      <c r="AB1912" s="235"/>
      <c r="AD1912" s="236"/>
      <c r="AJ1912" s="236"/>
      <c r="AM1912" s="197"/>
      <c r="AO1912" s="236"/>
      <c r="AQ1912" s="236"/>
    </row>
    <row r="1913" spans="26:43" x14ac:dyDescent="0.25">
      <c r="Z1913" s="195"/>
      <c r="AB1913" s="235"/>
      <c r="AD1913" s="236"/>
      <c r="AJ1913" s="236"/>
      <c r="AM1913" s="197"/>
      <c r="AO1913" s="236"/>
      <c r="AQ1913" s="236"/>
    </row>
    <row r="1914" spans="26:43" x14ac:dyDescent="0.25">
      <c r="Z1914" s="195"/>
      <c r="AB1914" s="235"/>
      <c r="AD1914" s="236"/>
      <c r="AJ1914" s="236"/>
      <c r="AM1914" s="197"/>
      <c r="AO1914" s="236"/>
      <c r="AQ1914" s="236"/>
    </row>
    <row r="1915" spans="26:43" x14ac:dyDescent="0.25">
      <c r="Z1915" s="195"/>
      <c r="AB1915" s="235"/>
      <c r="AD1915" s="236"/>
      <c r="AJ1915" s="236"/>
      <c r="AM1915" s="197"/>
      <c r="AO1915" s="236"/>
      <c r="AQ1915" s="236"/>
    </row>
    <row r="1916" spans="26:43" x14ac:dyDescent="0.25">
      <c r="Z1916" s="195"/>
      <c r="AB1916" s="235"/>
      <c r="AD1916" s="236"/>
      <c r="AJ1916" s="236"/>
      <c r="AM1916" s="197"/>
      <c r="AO1916" s="236"/>
      <c r="AQ1916" s="236"/>
    </row>
    <row r="1917" spans="26:43" x14ac:dyDescent="0.25">
      <c r="Z1917" s="195"/>
      <c r="AB1917" s="235"/>
      <c r="AD1917" s="236"/>
      <c r="AJ1917" s="236"/>
      <c r="AM1917" s="197"/>
      <c r="AO1917" s="236"/>
      <c r="AQ1917" s="236"/>
    </row>
    <row r="1918" spans="26:43" x14ac:dyDescent="0.25">
      <c r="Z1918" s="195"/>
      <c r="AB1918" s="235"/>
      <c r="AD1918" s="236"/>
      <c r="AJ1918" s="236"/>
      <c r="AM1918" s="197"/>
      <c r="AO1918" s="236"/>
      <c r="AQ1918" s="236"/>
    </row>
    <row r="1919" spans="26:43" x14ac:dyDescent="0.25">
      <c r="Z1919" s="195"/>
      <c r="AB1919" s="235"/>
      <c r="AD1919" s="236"/>
      <c r="AJ1919" s="236"/>
      <c r="AM1919" s="197"/>
      <c r="AO1919" s="236"/>
      <c r="AQ1919" s="236"/>
    </row>
    <row r="1920" spans="26:43" x14ac:dyDescent="0.25">
      <c r="Z1920" s="195"/>
      <c r="AB1920" s="235"/>
      <c r="AD1920" s="236"/>
      <c r="AJ1920" s="236"/>
      <c r="AM1920" s="197"/>
      <c r="AO1920" s="236"/>
      <c r="AQ1920" s="236"/>
    </row>
    <row r="1921" spans="26:43" x14ac:dyDescent="0.25">
      <c r="Z1921" s="195"/>
      <c r="AB1921" s="235"/>
      <c r="AD1921" s="236"/>
      <c r="AJ1921" s="236"/>
      <c r="AM1921" s="197"/>
      <c r="AO1921" s="236"/>
      <c r="AQ1921" s="236"/>
    </row>
    <row r="1922" spans="26:43" x14ac:dyDescent="0.25">
      <c r="Z1922" s="195"/>
      <c r="AB1922" s="235"/>
      <c r="AD1922" s="236"/>
      <c r="AJ1922" s="236"/>
      <c r="AM1922" s="197"/>
      <c r="AO1922" s="236"/>
      <c r="AQ1922" s="236"/>
    </row>
    <row r="1923" spans="26:43" x14ac:dyDescent="0.25">
      <c r="Z1923" s="195"/>
      <c r="AB1923" s="235"/>
      <c r="AD1923" s="236"/>
      <c r="AJ1923" s="236"/>
      <c r="AM1923" s="197"/>
      <c r="AO1923" s="236"/>
      <c r="AQ1923" s="236"/>
    </row>
    <row r="1924" spans="26:43" x14ac:dyDescent="0.25">
      <c r="Z1924" s="195"/>
      <c r="AB1924" s="235"/>
      <c r="AD1924" s="236"/>
      <c r="AJ1924" s="236"/>
      <c r="AM1924" s="197"/>
      <c r="AO1924" s="236"/>
      <c r="AQ1924" s="236"/>
    </row>
    <row r="1925" spans="26:43" x14ac:dyDescent="0.25">
      <c r="Z1925" s="195"/>
      <c r="AB1925" s="235"/>
      <c r="AD1925" s="236"/>
      <c r="AJ1925" s="236"/>
      <c r="AM1925" s="197"/>
      <c r="AO1925" s="236"/>
      <c r="AQ1925" s="236"/>
    </row>
    <row r="1926" spans="26:43" x14ac:dyDescent="0.25">
      <c r="Z1926" s="195"/>
      <c r="AB1926" s="235"/>
      <c r="AD1926" s="236"/>
      <c r="AJ1926" s="236"/>
      <c r="AM1926" s="197"/>
      <c r="AO1926" s="236"/>
      <c r="AQ1926" s="236"/>
    </row>
    <row r="1927" spans="26:43" x14ac:dyDescent="0.25">
      <c r="Z1927" s="195"/>
      <c r="AB1927" s="235"/>
      <c r="AD1927" s="236"/>
      <c r="AJ1927" s="236"/>
      <c r="AM1927" s="197"/>
      <c r="AO1927" s="236"/>
      <c r="AQ1927" s="236"/>
    </row>
    <row r="1928" spans="26:43" x14ac:dyDescent="0.25">
      <c r="Z1928" s="195"/>
      <c r="AB1928" s="235"/>
      <c r="AD1928" s="236"/>
      <c r="AJ1928" s="236"/>
      <c r="AM1928" s="197"/>
      <c r="AO1928" s="236"/>
      <c r="AQ1928" s="236"/>
    </row>
    <row r="1929" spans="26:43" x14ac:dyDescent="0.25">
      <c r="Z1929" s="195"/>
      <c r="AB1929" s="235"/>
      <c r="AD1929" s="236"/>
      <c r="AJ1929" s="236"/>
      <c r="AM1929" s="197"/>
      <c r="AO1929" s="236"/>
      <c r="AQ1929" s="236"/>
    </row>
    <row r="1930" spans="26:43" x14ac:dyDescent="0.25">
      <c r="Z1930" s="195"/>
      <c r="AB1930" s="235"/>
      <c r="AD1930" s="236"/>
      <c r="AJ1930" s="236"/>
      <c r="AM1930" s="197"/>
      <c r="AO1930" s="236"/>
      <c r="AQ1930" s="236"/>
    </row>
    <row r="1931" spans="26:43" x14ac:dyDescent="0.25">
      <c r="Z1931" s="195"/>
      <c r="AB1931" s="235"/>
      <c r="AD1931" s="236"/>
      <c r="AJ1931" s="236"/>
      <c r="AM1931" s="197"/>
      <c r="AO1931" s="236"/>
      <c r="AQ1931" s="236"/>
    </row>
    <row r="1932" spans="26:43" x14ac:dyDescent="0.25">
      <c r="Z1932" s="195"/>
      <c r="AB1932" s="235"/>
      <c r="AD1932" s="236"/>
      <c r="AJ1932" s="236"/>
      <c r="AM1932" s="197"/>
      <c r="AO1932" s="236"/>
      <c r="AQ1932" s="236"/>
    </row>
    <row r="1933" spans="26:43" x14ac:dyDescent="0.25">
      <c r="Z1933" s="195"/>
      <c r="AB1933" s="235"/>
      <c r="AD1933" s="236"/>
      <c r="AJ1933" s="236"/>
      <c r="AM1933" s="197"/>
      <c r="AO1933" s="236"/>
      <c r="AQ1933" s="236"/>
    </row>
    <row r="1934" spans="26:43" x14ac:dyDescent="0.25">
      <c r="Z1934" s="195"/>
      <c r="AB1934" s="235"/>
      <c r="AD1934" s="236"/>
      <c r="AJ1934" s="236"/>
      <c r="AM1934" s="197"/>
      <c r="AO1934" s="236"/>
      <c r="AQ1934" s="236"/>
    </row>
    <row r="1935" spans="26:43" x14ac:dyDescent="0.25">
      <c r="Z1935" s="195"/>
      <c r="AB1935" s="235"/>
      <c r="AD1935" s="236"/>
      <c r="AJ1935" s="236"/>
      <c r="AM1935" s="197"/>
      <c r="AO1935" s="236"/>
      <c r="AQ1935" s="236"/>
    </row>
    <row r="1936" spans="26:43" x14ac:dyDescent="0.25">
      <c r="Z1936" s="195"/>
      <c r="AB1936" s="235"/>
      <c r="AD1936" s="236"/>
      <c r="AJ1936" s="236"/>
      <c r="AM1936" s="197"/>
      <c r="AO1936" s="236"/>
      <c r="AQ1936" s="236"/>
    </row>
    <row r="1937" spans="26:43" x14ac:dyDescent="0.25">
      <c r="Z1937" s="195"/>
      <c r="AB1937" s="235"/>
      <c r="AD1937" s="236"/>
      <c r="AJ1937" s="236"/>
      <c r="AM1937" s="197"/>
      <c r="AO1937" s="236"/>
      <c r="AQ1937" s="236"/>
    </row>
    <row r="1938" spans="26:43" x14ac:dyDescent="0.25">
      <c r="Z1938" s="195"/>
      <c r="AB1938" s="235"/>
      <c r="AD1938" s="236"/>
      <c r="AJ1938" s="236"/>
      <c r="AM1938" s="197"/>
      <c r="AO1938" s="236"/>
      <c r="AQ1938" s="236"/>
    </row>
    <row r="1939" spans="26:43" x14ac:dyDescent="0.25">
      <c r="Z1939" s="195"/>
      <c r="AB1939" s="235"/>
      <c r="AD1939" s="236"/>
      <c r="AJ1939" s="236"/>
      <c r="AM1939" s="197"/>
      <c r="AO1939" s="236"/>
      <c r="AQ1939" s="236"/>
    </row>
    <row r="1940" spans="26:43" x14ac:dyDescent="0.25">
      <c r="Z1940" s="195"/>
      <c r="AB1940" s="235"/>
      <c r="AD1940" s="236"/>
      <c r="AJ1940" s="236"/>
      <c r="AM1940" s="197"/>
      <c r="AO1940" s="236"/>
      <c r="AQ1940" s="236"/>
    </row>
    <row r="1941" spans="26:43" x14ac:dyDescent="0.25">
      <c r="Z1941" s="195"/>
      <c r="AB1941" s="235"/>
      <c r="AD1941" s="236"/>
      <c r="AJ1941" s="236"/>
      <c r="AM1941" s="197"/>
      <c r="AO1941" s="236"/>
      <c r="AQ1941" s="236"/>
    </row>
    <row r="1942" spans="26:43" x14ac:dyDescent="0.25">
      <c r="Z1942" s="195"/>
      <c r="AB1942" s="235"/>
      <c r="AD1942" s="236"/>
      <c r="AJ1942" s="236"/>
      <c r="AM1942" s="197"/>
      <c r="AO1942" s="236"/>
      <c r="AQ1942" s="236"/>
    </row>
    <row r="1943" spans="26:43" x14ac:dyDescent="0.25">
      <c r="Z1943" s="195"/>
      <c r="AB1943" s="235"/>
      <c r="AD1943" s="236"/>
      <c r="AJ1943" s="236"/>
      <c r="AM1943" s="197"/>
      <c r="AO1943" s="236"/>
      <c r="AQ1943" s="236"/>
    </row>
    <row r="1944" spans="26:43" x14ac:dyDescent="0.25">
      <c r="Z1944" s="195"/>
      <c r="AB1944" s="235"/>
      <c r="AD1944" s="236"/>
      <c r="AJ1944" s="236"/>
      <c r="AM1944" s="197"/>
      <c r="AO1944" s="236"/>
      <c r="AQ1944" s="236"/>
    </row>
    <row r="1945" spans="26:43" x14ac:dyDescent="0.25">
      <c r="Z1945" s="195"/>
      <c r="AB1945" s="235"/>
      <c r="AD1945" s="236"/>
      <c r="AJ1945" s="236"/>
      <c r="AM1945" s="197"/>
      <c r="AO1945" s="236"/>
      <c r="AQ1945" s="236"/>
    </row>
    <row r="1946" spans="26:43" x14ac:dyDescent="0.25">
      <c r="Z1946" s="195"/>
      <c r="AB1946" s="235"/>
      <c r="AD1946" s="236"/>
      <c r="AJ1946" s="236"/>
      <c r="AM1946" s="197"/>
      <c r="AO1946" s="236"/>
      <c r="AQ1946" s="236"/>
    </row>
    <row r="1947" spans="26:43" x14ac:dyDescent="0.25">
      <c r="Z1947" s="195"/>
      <c r="AB1947" s="235"/>
      <c r="AD1947" s="236"/>
      <c r="AJ1947" s="236"/>
      <c r="AM1947" s="197"/>
      <c r="AO1947" s="236"/>
      <c r="AQ1947" s="236"/>
    </row>
    <row r="1948" spans="26:43" x14ac:dyDescent="0.25">
      <c r="Z1948" s="195"/>
      <c r="AB1948" s="235"/>
      <c r="AD1948" s="236"/>
      <c r="AJ1948" s="236"/>
      <c r="AM1948" s="197"/>
      <c r="AO1948" s="236"/>
      <c r="AQ1948" s="236"/>
    </row>
    <row r="1949" spans="26:43" x14ac:dyDescent="0.25">
      <c r="Z1949" s="195"/>
      <c r="AB1949" s="235"/>
      <c r="AD1949" s="236"/>
      <c r="AJ1949" s="236"/>
      <c r="AM1949" s="197"/>
      <c r="AO1949" s="236"/>
      <c r="AQ1949" s="236"/>
    </row>
    <row r="1950" spans="26:43" x14ac:dyDescent="0.25">
      <c r="Z1950" s="195"/>
      <c r="AB1950" s="235"/>
      <c r="AD1950" s="236"/>
      <c r="AJ1950" s="236"/>
      <c r="AM1950" s="197"/>
      <c r="AO1950" s="236"/>
      <c r="AQ1950" s="236"/>
    </row>
    <row r="1951" spans="26:43" x14ac:dyDescent="0.25">
      <c r="Z1951" s="195"/>
      <c r="AB1951" s="235"/>
      <c r="AD1951" s="236"/>
      <c r="AJ1951" s="236"/>
      <c r="AM1951" s="197"/>
      <c r="AO1951" s="236"/>
      <c r="AQ1951" s="236"/>
    </row>
    <row r="1952" spans="26:43" x14ac:dyDescent="0.25">
      <c r="Z1952" s="195"/>
      <c r="AB1952" s="235"/>
      <c r="AD1952" s="236"/>
      <c r="AJ1952" s="236"/>
      <c r="AM1952" s="197"/>
      <c r="AO1952" s="236"/>
      <c r="AQ1952" s="236"/>
    </row>
    <row r="1953" spans="26:43" x14ac:dyDescent="0.25">
      <c r="Z1953" s="195"/>
      <c r="AB1953" s="235"/>
      <c r="AD1953" s="236"/>
      <c r="AJ1953" s="236"/>
      <c r="AM1953" s="197"/>
      <c r="AO1953" s="236"/>
      <c r="AQ1953" s="236"/>
    </row>
    <row r="1954" spans="26:43" x14ac:dyDescent="0.25">
      <c r="Z1954" s="195"/>
      <c r="AB1954" s="235"/>
      <c r="AD1954" s="236"/>
      <c r="AJ1954" s="236"/>
      <c r="AM1954" s="197"/>
      <c r="AO1954" s="236"/>
      <c r="AQ1954" s="236"/>
    </row>
    <row r="1955" spans="26:43" x14ac:dyDescent="0.25">
      <c r="Z1955" s="195"/>
      <c r="AB1955" s="235"/>
      <c r="AD1955" s="236"/>
      <c r="AJ1955" s="236"/>
      <c r="AM1955" s="197"/>
      <c r="AO1955" s="236"/>
      <c r="AQ1955" s="236"/>
    </row>
    <row r="1956" spans="26:43" x14ac:dyDescent="0.25">
      <c r="Z1956" s="195"/>
      <c r="AB1956" s="235"/>
      <c r="AD1956" s="236"/>
      <c r="AJ1956" s="236"/>
      <c r="AM1956" s="197"/>
      <c r="AO1956" s="236"/>
      <c r="AQ1956" s="236"/>
    </row>
    <row r="1957" spans="26:43" x14ac:dyDescent="0.25">
      <c r="Z1957" s="195"/>
      <c r="AB1957" s="235"/>
      <c r="AD1957" s="236"/>
      <c r="AJ1957" s="236"/>
      <c r="AM1957" s="197"/>
      <c r="AO1957" s="236"/>
      <c r="AQ1957" s="236"/>
    </row>
    <row r="1958" spans="26:43" x14ac:dyDescent="0.25">
      <c r="Z1958" s="195"/>
      <c r="AB1958" s="235"/>
      <c r="AD1958" s="236"/>
      <c r="AJ1958" s="236"/>
      <c r="AM1958" s="197"/>
      <c r="AO1958" s="236"/>
      <c r="AQ1958" s="236"/>
    </row>
    <row r="1959" spans="26:43" x14ac:dyDescent="0.25">
      <c r="Z1959" s="195"/>
      <c r="AB1959" s="235"/>
      <c r="AD1959" s="236"/>
      <c r="AJ1959" s="236"/>
      <c r="AM1959" s="197"/>
      <c r="AO1959" s="236"/>
      <c r="AQ1959" s="236"/>
    </row>
    <row r="1960" spans="26:43" x14ac:dyDescent="0.25">
      <c r="Z1960" s="195"/>
      <c r="AB1960" s="235"/>
      <c r="AD1960" s="236"/>
      <c r="AJ1960" s="236"/>
      <c r="AM1960" s="197"/>
      <c r="AO1960" s="236"/>
      <c r="AQ1960" s="236"/>
    </row>
    <row r="1961" spans="26:43" x14ac:dyDescent="0.25">
      <c r="Z1961" s="195"/>
      <c r="AB1961" s="235"/>
      <c r="AD1961" s="236"/>
      <c r="AJ1961" s="236"/>
      <c r="AM1961" s="197"/>
      <c r="AO1961" s="236"/>
      <c r="AQ1961" s="236"/>
    </row>
    <row r="1962" spans="26:43" x14ac:dyDescent="0.25">
      <c r="Z1962" s="195"/>
      <c r="AB1962" s="235"/>
      <c r="AD1962" s="236"/>
      <c r="AJ1962" s="236"/>
      <c r="AM1962" s="197"/>
      <c r="AO1962" s="236"/>
      <c r="AQ1962" s="236"/>
    </row>
    <row r="1963" spans="26:43" x14ac:dyDescent="0.25">
      <c r="Z1963" s="195"/>
      <c r="AB1963" s="235"/>
      <c r="AD1963" s="236"/>
      <c r="AJ1963" s="236"/>
      <c r="AM1963" s="197"/>
      <c r="AO1963" s="236"/>
      <c r="AQ1963" s="236"/>
    </row>
    <row r="1964" spans="26:43" x14ac:dyDescent="0.25">
      <c r="Z1964" s="195"/>
      <c r="AB1964" s="235"/>
      <c r="AD1964" s="236"/>
      <c r="AJ1964" s="236"/>
      <c r="AM1964" s="197"/>
      <c r="AO1964" s="236"/>
      <c r="AQ1964" s="236"/>
    </row>
    <row r="1965" spans="26:43" x14ac:dyDescent="0.25">
      <c r="Z1965" s="195"/>
      <c r="AB1965" s="235"/>
      <c r="AD1965" s="236"/>
      <c r="AJ1965" s="236"/>
      <c r="AM1965" s="197"/>
      <c r="AO1965" s="236"/>
      <c r="AQ1965" s="236"/>
    </row>
    <row r="1966" spans="26:43" x14ac:dyDescent="0.25">
      <c r="Z1966" s="195"/>
      <c r="AB1966" s="235"/>
      <c r="AD1966" s="236"/>
      <c r="AJ1966" s="236"/>
      <c r="AM1966" s="197"/>
      <c r="AO1966" s="236"/>
      <c r="AQ1966" s="236"/>
    </row>
    <row r="1967" spans="26:43" x14ac:dyDescent="0.25">
      <c r="Z1967" s="195"/>
      <c r="AB1967" s="235"/>
      <c r="AD1967" s="236"/>
      <c r="AJ1967" s="236"/>
      <c r="AM1967" s="197"/>
      <c r="AO1967" s="236"/>
      <c r="AQ1967" s="236"/>
    </row>
    <row r="1968" spans="26:43" x14ac:dyDescent="0.25">
      <c r="Z1968" s="195"/>
      <c r="AB1968" s="235"/>
      <c r="AD1968" s="236"/>
      <c r="AJ1968" s="236"/>
      <c r="AM1968" s="197"/>
      <c r="AO1968" s="236"/>
      <c r="AQ1968" s="236"/>
    </row>
    <row r="1969" spans="26:43" x14ac:dyDescent="0.25">
      <c r="Z1969" s="195"/>
      <c r="AB1969" s="235"/>
      <c r="AD1969" s="236"/>
      <c r="AJ1969" s="236"/>
      <c r="AM1969" s="197"/>
      <c r="AO1969" s="236"/>
      <c r="AQ1969" s="236"/>
    </row>
    <row r="1970" spans="26:43" x14ac:dyDescent="0.25">
      <c r="Z1970" s="195"/>
      <c r="AB1970" s="235"/>
      <c r="AD1970" s="236"/>
      <c r="AJ1970" s="236"/>
      <c r="AM1970" s="197"/>
      <c r="AO1970" s="236"/>
      <c r="AQ1970" s="236"/>
    </row>
    <row r="1971" spans="26:43" x14ac:dyDescent="0.25">
      <c r="Z1971" s="195"/>
      <c r="AB1971" s="235"/>
      <c r="AD1971" s="236"/>
      <c r="AJ1971" s="236"/>
      <c r="AM1971" s="197"/>
      <c r="AO1971" s="236"/>
      <c r="AQ1971" s="236"/>
    </row>
    <row r="1972" spans="26:43" x14ac:dyDescent="0.25">
      <c r="Z1972" s="195"/>
      <c r="AB1972" s="235"/>
      <c r="AD1972" s="236"/>
      <c r="AJ1972" s="236"/>
      <c r="AM1972" s="197"/>
      <c r="AO1972" s="236"/>
      <c r="AQ1972" s="236"/>
    </row>
    <row r="1973" spans="26:43" x14ac:dyDescent="0.25">
      <c r="Z1973" s="195"/>
      <c r="AB1973" s="235"/>
      <c r="AD1973" s="236"/>
      <c r="AJ1973" s="236"/>
      <c r="AM1973" s="197"/>
      <c r="AO1973" s="236"/>
      <c r="AQ1973" s="236"/>
    </row>
    <row r="1974" spans="26:43" x14ac:dyDescent="0.25">
      <c r="Z1974" s="195"/>
      <c r="AB1974" s="235"/>
      <c r="AD1974" s="236"/>
      <c r="AJ1974" s="236"/>
      <c r="AM1974" s="197"/>
      <c r="AO1974" s="236"/>
      <c r="AQ1974" s="236"/>
    </row>
    <row r="1975" spans="26:43" x14ac:dyDescent="0.25">
      <c r="Z1975" s="195"/>
      <c r="AB1975" s="235"/>
      <c r="AD1975" s="236"/>
      <c r="AJ1975" s="236"/>
      <c r="AM1975" s="197"/>
      <c r="AO1975" s="236"/>
      <c r="AQ1975" s="236"/>
    </row>
    <row r="1976" spans="26:43" x14ac:dyDescent="0.25">
      <c r="Z1976" s="195"/>
      <c r="AB1976" s="235"/>
      <c r="AD1976" s="236"/>
      <c r="AJ1976" s="236"/>
      <c r="AM1976" s="197"/>
      <c r="AO1976" s="236"/>
      <c r="AQ1976" s="236"/>
    </row>
    <row r="1977" spans="26:43" x14ac:dyDescent="0.25">
      <c r="Z1977" s="195"/>
      <c r="AB1977" s="235"/>
      <c r="AD1977" s="236"/>
      <c r="AJ1977" s="236"/>
      <c r="AM1977" s="197"/>
      <c r="AO1977" s="236"/>
      <c r="AQ1977" s="236"/>
    </row>
    <row r="1978" spans="26:43" x14ac:dyDescent="0.25">
      <c r="Z1978" s="195"/>
      <c r="AB1978" s="235"/>
      <c r="AD1978" s="236"/>
      <c r="AJ1978" s="236"/>
      <c r="AM1978" s="197"/>
      <c r="AO1978" s="236"/>
      <c r="AQ1978" s="236"/>
    </row>
    <row r="1979" spans="26:43" x14ac:dyDescent="0.25">
      <c r="Z1979" s="195"/>
      <c r="AB1979" s="235"/>
      <c r="AD1979" s="236"/>
      <c r="AJ1979" s="236"/>
      <c r="AM1979" s="197"/>
      <c r="AO1979" s="236"/>
      <c r="AQ1979" s="236"/>
    </row>
    <row r="1980" spans="26:43" x14ac:dyDescent="0.25">
      <c r="Z1980" s="195"/>
      <c r="AB1980" s="235"/>
      <c r="AD1980" s="236"/>
      <c r="AJ1980" s="236"/>
      <c r="AM1980" s="197"/>
      <c r="AO1980" s="236"/>
      <c r="AQ1980" s="236"/>
    </row>
    <row r="1981" spans="26:43" x14ac:dyDescent="0.25">
      <c r="Z1981" s="195"/>
      <c r="AB1981" s="235"/>
      <c r="AD1981" s="236"/>
      <c r="AJ1981" s="236"/>
      <c r="AM1981" s="197"/>
      <c r="AO1981" s="236"/>
      <c r="AQ1981" s="236"/>
    </row>
    <row r="1982" spans="26:43" x14ac:dyDescent="0.25">
      <c r="Z1982" s="195"/>
      <c r="AB1982" s="235"/>
      <c r="AD1982" s="236"/>
      <c r="AJ1982" s="236"/>
      <c r="AM1982" s="197"/>
      <c r="AO1982" s="236"/>
      <c r="AQ1982" s="236"/>
    </row>
    <row r="1983" spans="26:43" x14ac:dyDescent="0.25">
      <c r="Z1983" s="195"/>
      <c r="AB1983" s="235"/>
      <c r="AD1983" s="236"/>
      <c r="AJ1983" s="236"/>
      <c r="AM1983" s="197"/>
      <c r="AO1983" s="236"/>
      <c r="AQ1983" s="236"/>
    </row>
    <row r="1984" spans="26:43" x14ac:dyDescent="0.25">
      <c r="Z1984" s="195"/>
      <c r="AB1984" s="235"/>
      <c r="AD1984" s="236"/>
      <c r="AJ1984" s="236"/>
      <c r="AM1984" s="197"/>
      <c r="AO1984" s="236"/>
      <c r="AQ1984" s="236"/>
    </row>
    <row r="1985" spans="26:43" x14ac:dyDescent="0.25">
      <c r="Z1985" s="195"/>
      <c r="AB1985" s="235"/>
      <c r="AD1985" s="236"/>
      <c r="AJ1985" s="236"/>
      <c r="AM1985" s="197"/>
      <c r="AO1985" s="236"/>
      <c r="AQ1985" s="236"/>
    </row>
    <row r="1986" spans="26:43" x14ac:dyDescent="0.25">
      <c r="Z1986" s="195"/>
      <c r="AB1986" s="235"/>
      <c r="AD1986" s="236"/>
      <c r="AJ1986" s="236"/>
      <c r="AM1986" s="197"/>
      <c r="AO1986" s="236"/>
      <c r="AQ1986" s="236"/>
    </row>
    <row r="1987" spans="26:43" x14ac:dyDescent="0.25">
      <c r="Z1987" s="195"/>
      <c r="AB1987" s="235"/>
      <c r="AD1987" s="236"/>
      <c r="AJ1987" s="236"/>
      <c r="AM1987" s="197"/>
      <c r="AO1987" s="236"/>
      <c r="AQ1987" s="236"/>
    </row>
    <row r="1988" spans="26:43" x14ac:dyDescent="0.25">
      <c r="Z1988" s="195"/>
      <c r="AB1988" s="235"/>
      <c r="AD1988" s="236"/>
      <c r="AJ1988" s="236"/>
      <c r="AM1988" s="197"/>
      <c r="AO1988" s="236"/>
      <c r="AQ1988" s="236"/>
    </row>
    <row r="1989" spans="26:43" x14ac:dyDescent="0.25">
      <c r="Z1989" s="195"/>
      <c r="AB1989" s="235"/>
      <c r="AD1989" s="236"/>
      <c r="AJ1989" s="236"/>
      <c r="AM1989" s="197"/>
      <c r="AO1989" s="236"/>
      <c r="AQ1989" s="236"/>
    </row>
    <row r="1990" spans="26:43" x14ac:dyDescent="0.25">
      <c r="Z1990" s="195"/>
      <c r="AB1990" s="235"/>
      <c r="AD1990" s="236"/>
      <c r="AJ1990" s="236"/>
      <c r="AM1990" s="197"/>
      <c r="AO1990" s="236"/>
      <c r="AQ1990" s="236"/>
    </row>
    <row r="1991" spans="26:43" x14ac:dyDescent="0.25">
      <c r="Z1991" s="195"/>
      <c r="AB1991" s="235"/>
      <c r="AD1991" s="236"/>
      <c r="AJ1991" s="236"/>
      <c r="AM1991" s="197"/>
      <c r="AO1991" s="236"/>
      <c r="AQ1991" s="236"/>
    </row>
    <row r="1992" spans="26:43" x14ac:dyDescent="0.25">
      <c r="Z1992" s="195"/>
      <c r="AB1992" s="235"/>
      <c r="AD1992" s="236"/>
      <c r="AJ1992" s="236"/>
      <c r="AM1992" s="197"/>
      <c r="AO1992" s="236"/>
      <c r="AQ1992" s="236"/>
    </row>
    <row r="1993" spans="26:43" x14ac:dyDescent="0.25">
      <c r="Z1993" s="195"/>
      <c r="AB1993" s="235"/>
      <c r="AD1993" s="236"/>
      <c r="AJ1993" s="236"/>
      <c r="AM1993" s="197"/>
      <c r="AO1993" s="236"/>
      <c r="AQ1993" s="236"/>
    </row>
    <row r="1994" spans="26:43" x14ac:dyDescent="0.25">
      <c r="Z1994" s="195"/>
      <c r="AB1994" s="235"/>
      <c r="AD1994" s="236"/>
      <c r="AJ1994" s="236"/>
      <c r="AM1994" s="197"/>
      <c r="AO1994" s="236"/>
      <c r="AQ1994" s="236"/>
    </row>
    <row r="1995" spans="26:43" x14ac:dyDescent="0.25">
      <c r="Z1995" s="195"/>
      <c r="AB1995" s="235"/>
      <c r="AD1995" s="236"/>
      <c r="AJ1995" s="236"/>
      <c r="AM1995" s="197"/>
      <c r="AO1995" s="236"/>
      <c r="AQ1995" s="236"/>
    </row>
    <row r="1996" spans="26:43" x14ac:dyDescent="0.25">
      <c r="Z1996" s="195"/>
      <c r="AB1996" s="235"/>
      <c r="AD1996" s="236"/>
      <c r="AJ1996" s="236"/>
      <c r="AM1996" s="197"/>
      <c r="AO1996" s="236"/>
      <c r="AQ1996" s="236"/>
    </row>
    <row r="1997" spans="26:43" x14ac:dyDescent="0.25">
      <c r="Z1997" s="195"/>
      <c r="AB1997" s="235"/>
      <c r="AD1997" s="236"/>
      <c r="AJ1997" s="236"/>
      <c r="AM1997" s="197"/>
      <c r="AO1997" s="236"/>
      <c r="AQ1997" s="236"/>
    </row>
    <row r="1998" spans="26:43" x14ac:dyDescent="0.25">
      <c r="Z1998" s="195"/>
      <c r="AB1998" s="235"/>
      <c r="AD1998" s="236"/>
      <c r="AJ1998" s="236"/>
      <c r="AM1998" s="197"/>
      <c r="AO1998" s="236"/>
      <c r="AQ1998" s="236"/>
    </row>
    <row r="1999" spans="26:43" x14ac:dyDescent="0.25">
      <c r="Z1999" s="195"/>
      <c r="AB1999" s="235"/>
      <c r="AD1999" s="236"/>
      <c r="AJ1999" s="236"/>
      <c r="AM1999" s="197"/>
      <c r="AO1999" s="236"/>
      <c r="AQ1999" s="236"/>
    </row>
    <row r="2000" spans="26:43" x14ac:dyDescent="0.25">
      <c r="Z2000" s="195"/>
      <c r="AB2000" s="235"/>
      <c r="AD2000" s="236"/>
      <c r="AJ2000" s="236"/>
      <c r="AM2000" s="197"/>
      <c r="AO2000" s="236"/>
      <c r="AQ2000" s="236"/>
    </row>
    <row r="2001" spans="26:43" x14ac:dyDescent="0.25">
      <c r="Z2001" s="195"/>
      <c r="AB2001" s="235"/>
      <c r="AD2001" s="236"/>
      <c r="AJ2001" s="236"/>
      <c r="AM2001" s="197"/>
      <c r="AO2001" s="236"/>
      <c r="AQ2001" s="236"/>
    </row>
    <row r="2002" spans="26:43" x14ac:dyDescent="0.25">
      <c r="Z2002" s="195"/>
      <c r="AB2002" s="235"/>
      <c r="AD2002" s="236"/>
      <c r="AJ2002" s="236"/>
      <c r="AM2002" s="197"/>
      <c r="AO2002" s="236"/>
      <c r="AQ2002" s="236"/>
    </row>
    <row r="2003" spans="26:43" x14ac:dyDescent="0.25">
      <c r="Z2003" s="195"/>
      <c r="AB2003" s="235"/>
      <c r="AD2003" s="236"/>
      <c r="AJ2003" s="236"/>
      <c r="AM2003" s="197"/>
      <c r="AO2003" s="236"/>
      <c r="AQ2003" s="236"/>
    </row>
    <row r="2004" spans="26:43" x14ac:dyDescent="0.25">
      <c r="Z2004" s="195"/>
      <c r="AB2004" s="235"/>
      <c r="AD2004" s="236"/>
      <c r="AJ2004" s="236"/>
      <c r="AM2004" s="197"/>
      <c r="AO2004" s="236"/>
      <c r="AQ2004" s="236"/>
    </row>
    <row r="2005" spans="26:43" x14ac:dyDescent="0.25">
      <c r="Z2005" s="195"/>
      <c r="AB2005" s="235"/>
      <c r="AD2005" s="236"/>
      <c r="AJ2005" s="236"/>
      <c r="AM2005" s="197"/>
      <c r="AO2005" s="236"/>
      <c r="AQ2005" s="236"/>
    </row>
    <row r="2006" spans="26:43" x14ac:dyDescent="0.25">
      <c r="Z2006" s="195"/>
      <c r="AB2006" s="235"/>
      <c r="AD2006" s="236"/>
      <c r="AJ2006" s="236"/>
      <c r="AM2006" s="197"/>
      <c r="AO2006" s="236"/>
      <c r="AQ2006" s="236"/>
    </row>
    <row r="2007" spans="26:43" x14ac:dyDescent="0.25">
      <c r="Z2007" s="195"/>
      <c r="AB2007" s="235"/>
      <c r="AJ2007" s="236"/>
      <c r="AM2007" s="197"/>
      <c r="AO2007" s="236"/>
      <c r="AQ2007" s="236"/>
    </row>
    <row r="2008" spans="26:43" x14ac:dyDescent="0.25">
      <c r="Z2008" s="195"/>
      <c r="AB2008" s="235"/>
      <c r="AJ2008" s="236"/>
      <c r="AM2008" s="197"/>
      <c r="AO2008" s="236"/>
      <c r="AQ2008" s="236"/>
    </row>
    <row r="2009" spans="26:43" x14ac:dyDescent="0.25">
      <c r="Z2009" s="195"/>
      <c r="AB2009" s="235"/>
      <c r="AJ2009" s="236"/>
      <c r="AM2009" s="197"/>
      <c r="AO2009" s="236"/>
      <c r="AQ2009" s="236"/>
    </row>
    <row r="2010" spans="26:43" x14ac:dyDescent="0.25">
      <c r="Z2010" s="195"/>
      <c r="AB2010" s="235"/>
      <c r="AJ2010" s="236"/>
      <c r="AM2010" s="197"/>
      <c r="AO2010" s="236"/>
      <c r="AQ2010" s="236"/>
    </row>
    <row r="2011" spans="26:43" x14ac:dyDescent="0.25">
      <c r="Z2011" s="195"/>
      <c r="AB2011" s="235"/>
      <c r="AJ2011" s="236"/>
      <c r="AM2011" s="197"/>
      <c r="AO2011" s="236"/>
      <c r="AQ2011" s="236"/>
    </row>
    <row r="2012" spans="26:43" x14ac:dyDescent="0.25">
      <c r="Z2012" s="195"/>
      <c r="AB2012" s="235"/>
      <c r="AJ2012" s="236"/>
      <c r="AM2012" s="197"/>
      <c r="AO2012" s="236"/>
      <c r="AQ2012" s="236"/>
    </row>
    <row r="2013" spans="26:43" x14ac:dyDescent="0.25">
      <c r="Z2013" s="195"/>
      <c r="AB2013" s="235"/>
      <c r="AJ2013" s="236"/>
      <c r="AM2013" s="197"/>
      <c r="AO2013" s="236"/>
      <c r="AQ2013" s="236"/>
    </row>
    <row r="2014" spans="26:43" x14ac:dyDescent="0.25">
      <c r="Z2014" s="195"/>
      <c r="AB2014" s="235"/>
      <c r="AJ2014" s="236"/>
      <c r="AM2014" s="197"/>
      <c r="AO2014" s="236"/>
      <c r="AQ2014" s="236"/>
    </row>
    <row r="2015" spans="26:43" x14ac:dyDescent="0.25">
      <c r="Z2015" s="195"/>
      <c r="AB2015" s="235"/>
      <c r="AJ2015" s="236"/>
      <c r="AM2015" s="197"/>
      <c r="AO2015" s="236"/>
      <c r="AQ2015" s="236"/>
    </row>
    <row r="2016" spans="26:43" x14ac:dyDescent="0.25">
      <c r="Z2016" s="195"/>
      <c r="AB2016" s="235"/>
      <c r="AJ2016" s="236"/>
      <c r="AM2016" s="197"/>
      <c r="AO2016" s="236"/>
      <c r="AQ2016" s="236"/>
    </row>
    <row r="2017" spans="26:43" x14ac:dyDescent="0.25">
      <c r="Z2017" s="195"/>
      <c r="AB2017" s="235"/>
      <c r="AJ2017" s="236"/>
      <c r="AM2017" s="197"/>
      <c r="AO2017" s="236"/>
      <c r="AQ2017" s="236"/>
    </row>
    <row r="2018" spans="26:43" x14ac:dyDescent="0.25">
      <c r="Z2018" s="195"/>
      <c r="AB2018" s="235"/>
      <c r="AJ2018" s="236"/>
      <c r="AM2018" s="197"/>
      <c r="AO2018" s="236"/>
      <c r="AQ2018" s="236"/>
    </row>
    <row r="2019" spans="26:43" x14ac:dyDescent="0.25">
      <c r="Z2019" s="195"/>
      <c r="AB2019" s="235"/>
      <c r="AJ2019" s="236"/>
      <c r="AM2019" s="197"/>
      <c r="AO2019" s="236"/>
      <c r="AQ2019" s="236"/>
    </row>
    <row r="2020" spans="26:43" x14ac:dyDescent="0.25">
      <c r="Z2020" s="195"/>
      <c r="AB2020" s="235"/>
      <c r="AJ2020" s="236"/>
      <c r="AM2020" s="197"/>
      <c r="AO2020" s="236"/>
      <c r="AQ2020" s="236"/>
    </row>
    <row r="2021" spans="26:43" x14ac:dyDescent="0.25">
      <c r="Z2021" s="195"/>
      <c r="AB2021" s="235"/>
      <c r="AJ2021" s="236"/>
      <c r="AM2021" s="197"/>
      <c r="AO2021" s="236"/>
      <c r="AQ2021" s="236"/>
    </row>
    <row r="2022" spans="26:43" x14ac:dyDescent="0.25">
      <c r="Z2022" s="195"/>
      <c r="AB2022" s="235"/>
      <c r="AJ2022" s="236"/>
      <c r="AM2022" s="197"/>
      <c r="AO2022" s="236"/>
      <c r="AQ2022" s="236"/>
    </row>
    <row r="2023" spans="26:43" x14ac:dyDescent="0.25">
      <c r="Z2023" s="195"/>
      <c r="AB2023" s="235"/>
      <c r="AJ2023" s="236"/>
      <c r="AM2023" s="197"/>
      <c r="AO2023" s="236"/>
      <c r="AQ2023" s="236"/>
    </row>
    <row r="2024" spans="26:43" x14ac:dyDescent="0.25">
      <c r="Z2024" s="195"/>
      <c r="AB2024" s="235"/>
      <c r="AJ2024" s="236"/>
      <c r="AM2024" s="197"/>
      <c r="AO2024" s="236"/>
      <c r="AQ2024" s="236"/>
    </row>
    <row r="2025" spans="26:43" x14ac:dyDescent="0.25">
      <c r="Z2025" s="195"/>
      <c r="AB2025" s="235"/>
      <c r="AJ2025" s="236"/>
      <c r="AM2025" s="197"/>
      <c r="AO2025" s="236"/>
      <c r="AQ2025" s="236"/>
    </row>
    <row r="2026" spans="26:43" x14ac:dyDescent="0.25">
      <c r="Z2026" s="195"/>
      <c r="AB2026" s="235"/>
      <c r="AJ2026" s="236"/>
      <c r="AM2026" s="197"/>
      <c r="AO2026" s="236"/>
      <c r="AQ2026" s="236"/>
    </row>
    <row r="2027" spans="26:43" x14ac:dyDescent="0.25">
      <c r="Z2027" s="195"/>
      <c r="AB2027" s="235"/>
      <c r="AJ2027" s="236"/>
      <c r="AM2027" s="197"/>
      <c r="AO2027" s="236"/>
      <c r="AQ2027" s="236"/>
    </row>
    <row r="2028" spans="26:43" x14ac:dyDescent="0.25">
      <c r="Z2028" s="195"/>
      <c r="AB2028" s="235"/>
      <c r="AJ2028" s="236"/>
      <c r="AM2028" s="197"/>
      <c r="AO2028" s="236"/>
      <c r="AQ2028" s="236"/>
    </row>
    <row r="2029" spans="26:43" x14ac:dyDescent="0.25">
      <c r="Z2029" s="195"/>
      <c r="AB2029" s="235"/>
      <c r="AJ2029" s="236"/>
      <c r="AM2029" s="197"/>
      <c r="AO2029" s="236"/>
      <c r="AQ2029" s="236"/>
    </row>
    <row r="2030" spans="26:43" x14ac:dyDescent="0.25">
      <c r="Z2030" s="195"/>
      <c r="AB2030" s="235"/>
      <c r="AJ2030" s="236"/>
      <c r="AM2030" s="197"/>
      <c r="AO2030" s="236"/>
      <c r="AQ2030" s="236"/>
    </row>
    <row r="2031" spans="26:43" x14ac:dyDescent="0.25">
      <c r="Z2031" s="195"/>
      <c r="AB2031" s="235"/>
      <c r="AJ2031" s="236"/>
      <c r="AM2031" s="197"/>
      <c r="AO2031" s="236"/>
      <c r="AQ2031" s="236"/>
    </row>
    <row r="2032" spans="26:43" x14ac:dyDescent="0.25">
      <c r="Z2032" s="195"/>
      <c r="AB2032" s="235"/>
      <c r="AJ2032" s="236"/>
      <c r="AM2032" s="197"/>
      <c r="AO2032" s="236"/>
      <c r="AQ2032" s="236"/>
    </row>
    <row r="2033" spans="26:43" x14ac:dyDescent="0.25">
      <c r="Z2033" s="195"/>
      <c r="AB2033" s="235"/>
      <c r="AJ2033" s="236"/>
      <c r="AM2033" s="197"/>
      <c r="AO2033" s="236"/>
      <c r="AQ2033" s="236"/>
    </row>
    <row r="2034" spans="26:43" x14ac:dyDescent="0.25">
      <c r="Z2034" s="195"/>
      <c r="AB2034" s="235"/>
      <c r="AJ2034" s="236"/>
      <c r="AM2034" s="197"/>
      <c r="AO2034" s="236"/>
      <c r="AQ2034" s="236"/>
    </row>
    <row r="2035" spans="26:43" x14ac:dyDescent="0.25">
      <c r="Z2035" s="195"/>
      <c r="AB2035" s="235"/>
      <c r="AJ2035" s="236"/>
      <c r="AM2035" s="197"/>
      <c r="AO2035" s="236"/>
      <c r="AQ2035" s="236"/>
    </row>
    <row r="2036" spans="26:43" x14ac:dyDescent="0.25">
      <c r="Z2036" s="195"/>
      <c r="AB2036" s="235"/>
      <c r="AJ2036" s="236"/>
      <c r="AM2036" s="197"/>
      <c r="AO2036" s="236"/>
      <c r="AQ2036" s="236"/>
    </row>
    <row r="2037" spans="26:43" x14ac:dyDescent="0.25">
      <c r="Z2037" s="195"/>
      <c r="AB2037" s="235"/>
      <c r="AJ2037" s="236"/>
      <c r="AM2037" s="197"/>
      <c r="AO2037" s="236"/>
      <c r="AQ2037" s="236"/>
    </row>
    <row r="2038" spans="26:43" x14ac:dyDescent="0.25">
      <c r="Z2038" s="195"/>
      <c r="AB2038" s="235"/>
      <c r="AJ2038" s="236"/>
      <c r="AM2038" s="197"/>
      <c r="AO2038" s="236"/>
      <c r="AQ2038" s="236"/>
    </row>
    <row r="2039" spans="26:43" x14ac:dyDescent="0.25">
      <c r="Z2039" s="195"/>
      <c r="AB2039" s="235"/>
      <c r="AJ2039" s="236"/>
      <c r="AM2039" s="197"/>
      <c r="AO2039" s="236"/>
      <c r="AQ2039" s="236"/>
    </row>
    <row r="2040" spans="26:43" x14ac:dyDescent="0.25">
      <c r="Z2040" s="195"/>
      <c r="AB2040" s="235"/>
      <c r="AJ2040" s="236"/>
      <c r="AM2040" s="197"/>
      <c r="AO2040" s="236"/>
      <c r="AQ2040" s="236"/>
    </row>
    <row r="2041" spans="26:43" x14ac:dyDescent="0.25">
      <c r="Z2041" s="195"/>
      <c r="AB2041" s="235"/>
      <c r="AJ2041" s="236"/>
      <c r="AM2041" s="197"/>
      <c r="AO2041" s="236"/>
      <c r="AQ2041" s="236"/>
    </row>
    <row r="2042" spans="26:43" x14ac:dyDescent="0.25">
      <c r="Z2042" s="195"/>
      <c r="AB2042" s="235"/>
      <c r="AJ2042" s="236"/>
      <c r="AM2042" s="197"/>
      <c r="AO2042" s="236"/>
      <c r="AQ2042" s="236"/>
    </row>
    <row r="2043" spans="26:43" x14ac:dyDescent="0.25">
      <c r="Z2043" s="195"/>
      <c r="AB2043" s="235"/>
      <c r="AJ2043" s="236"/>
      <c r="AM2043" s="197"/>
      <c r="AO2043" s="236"/>
      <c r="AQ2043" s="236"/>
    </row>
    <row r="2044" spans="26:43" x14ac:dyDescent="0.25">
      <c r="Z2044" s="195"/>
      <c r="AB2044" s="235"/>
      <c r="AJ2044" s="236"/>
      <c r="AM2044" s="197"/>
      <c r="AO2044" s="236"/>
      <c r="AQ2044" s="236"/>
    </row>
    <row r="2045" spans="26:43" x14ac:dyDescent="0.25">
      <c r="Z2045" s="195"/>
      <c r="AB2045" s="235"/>
      <c r="AJ2045" s="236"/>
      <c r="AM2045" s="197"/>
      <c r="AO2045" s="236"/>
      <c r="AQ2045" s="236"/>
    </row>
    <row r="2046" spans="26:43" x14ac:dyDescent="0.25">
      <c r="Z2046" s="195"/>
      <c r="AB2046" s="235"/>
      <c r="AJ2046" s="236"/>
      <c r="AM2046" s="197"/>
      <c r="AO2046" s="236"/>
      <c r="AQ2046" s="236"/>
    </row>
    <row r="2047" spans="26:43" x14ac:dyDescent="0.25">
      <c r="Z2047" s="195"/>
      <c r="AB2047" s="235"/>
      <c r="AJ2047" s="236"/>
      <c r="AM2047" s="197"/>
      <c r="AO2047" s="236"/>
      <c r="AQ2047" s="236"/>
    </row>
    <row r="2048" spans="26:43" x14ac:dyDescent="0.25">
      <c r="Z2048" s="195"/>
      <c r="AB2048" s="235"/>
      <c r="AJ2048" s="236"/>
      <c r="AM2048" s="197"/>
      <c r="AO2048" s="236"/>
      <c r="AQ2048" s="236"/>
    </row>
    <row r="2049" spans="26:43" x14ac:dyDescent="0.25">
      <c r="Z2049" s="195"/>
      <c r="AB2049" s="235"/>
      <c r="AJ2049" s="236"/>
      <c r="AM2049" s="197"/>
      <c r="AO2049" s="236"/>
      <c r="AQ2049" s="236"/>
    </row>
    <row r="2050" spans="26:43" x14ac:dyDescent="0.25">
      <c r="Z2050" s="195"/>
      <c r="AB2050" s="235"/>
      <c r="AJ2050" s="236"/>
      <c r="AM2050" s="197"/>
      <c r="AO2050" s="236"/>
      <c r="AQ2050" s="236"/>
    </row>
    <row r="2051" spans="26:43" x14ac:dyDescent="0.25">
      <c r="Z2051" s="195"/>
      <c r="AB2051" s="235"/>
      <c r="AJ2051" s="236"/>
      <c r="AM2051" s="197"/>
      <c r="AO2051" s="236"/>
      <c r="AQ2051" s="236"/>
    </row>
    <row r="2052" spans="26:43" x14ac:dyDescent="0.25">
      <c r="Z2052" s="195"/>
      <c r="AB2052" s="235"/>
      <c r="AJ2052" s="236"/>
      <c r="AM2052" s="197"/>
      <c r="AO2052" s="236"/>
      <c r="AQ2052" s="236"/>
    </row>
    <row r="2053" spans="26:43" x14ac:dyDescent="0.25">
      <c r="Z2053" s="195"/>
      <c r="AB2053" s="235"/>
      <c r="AJ2053" s="236"/>
      <c r="AM2053" s="197"/>
      <c r="AO2053" s="236"/>
      <c r="AQ2053" s="236"/>
    </row>
    <row r="2054" spans="26:43" x14ac:dyDescent="0.25">
      <c r="Z2054" s="195"/>
      <c r="AB2054" s="235"/>
      <c r="AJ2054" s="236"/>
      <c r="AM2054" s="197"/>
      <c r="AO2054" s="236"/>
      <c r="AQ2054" s="236"/>
    </row>
    <row r="2055" spans="26:43" x14ac:dyDescent="0.25">
      <c r="Z2055" s="195"/>
      <c r="AB2055" s="235"/>
      <c r="AJ2055" s="236"/>
      <c r="AM2055" s="197"/>
      <c r="AO2055" s="236"/>
      <c r="AQ2055" s="236"/>
    </row>
    <row r="2056" spans="26:43" x14ac:dyDescent="0.25">
      <c r="Z2056" s="195"/>
      <c r="AB2056" s="235"/>
      <c r="AJ2056" s="236"/>
      <c r="AM2056" s="197"/>
      <c r="AO2056" s="236"/>
      <c r="AQ2056" s="236"/>
    </row>
    <row r="2057" spans="26:43" x14ac:dyDescent="0.25">
      <c r="Z2057" s="195"/>
      <c r="AB2057" s="235"/>
      <c r="AJ2057" s="236"/>
      <c r="AM2057" s="197"/>
      <c r="AO2057" s="236"/>
      <c r="AQ2057" s="236"/>
    </row>
    <row r="2058" spans="26:43" x14ac:dyDescent="0.25">
      <c r="Z2058" s="195"/>
      <c r="AB2058" s="235"/>
      <c r="AJ2058" s="236"/>
      <c r="AM2058" s="197"/>
      <c r="AO2058" s="236"/>
      <c r="AQ2058" s="236"/>
    </row>
    <row r="2059" spans="26:43" x14ac:dyDescent="0.25">
      <c r="Z2059" s="195"/>
      <c r="AB2059" s="235"/>
      <c r="AJ2059" s="236"/>
      <c r="AM2059" s="197"/>
      <c r="AO2059" s="236"/>
      <c r="AQ2059" s="236"/>
    </row>
    <row r="2060" spans="26:43" x14ac:dyDescent="0.25">
      <c r="Z2060" s="195"/>
      <c r="AB2060" s="235"/>
      <c r="AJ2060" s="236"/>
      <c r="AM2060" s="197"/>
      <c r="AO2060" s="236"/>
      <c r="AQ2060" s="236"/>
    </row>
    <row r="2061" spans="26:43" x14ac:dyDescent="0.25">
      <c r="Z2061" s="195"/>
      <c r="AB2061" s="235"/>
      <c r="AJ2061" s="236"/>
      <c r="AM2061" s="197"/>
      <c r="AO2061" s="236"/>
      <c r="AQ2061" s="236"/>
    </row>
    <row r="2062" spans="26:43" x14ac:dyDescent="0.25">
      <c r="Z2062" s="195"/>
      <c r="AB2062" s="235"/>
      <c r="AJ2062" s="236"/>
      <c r="AM2062" s="197"/>
      <c r="AO2062" s="236"/>
      <c r="AQ2062" s="236"/>
    </row>
    <row r="2063" spans="26:43" x14ac:dyDescent="0.25">
      <c r="Z2063" s="195"/>
      <c r="AB2063" s="235"/>
      <c r="AJ2063" s="236"/>
      <c r="AM2063" s="197"/>
      <c r="AO2063" s="236"/>
      <c r="AQ2063" s="236"/>
    </row>
    <row r="2064" spans="26:43" x14ac:dyDescent="0.25">
      <c r="Z2064" s="195"/>
      <c r="AB2064" s="235"/>
      <c r="AJ2064" s="236"/>
      <c r="AM2064" s="197"/>
      <c r="AO2064" s="236"/>
      <c r="AQ2064" s="236"/>
    </row>
    <row r="2065" spans="26:43" x14ac:dyDescent="0.25">
      <c r="Z2065" s="195"/>
      <c r="AB2065" s="235"/>
      <c r="AJ2065" s="236"/>
      <c r="AM2065" s="197"/>
      <c r="AO2065" s="236"/>
      <c r="AQ2065" s="236"/>
    </row>
    <row r="2066" spans="26:43" x14ac:dyDescent="0.25">
      <c r="Z2066" s="195"/>
      <c r="AB2066" s="235"/>
      <c r="AJ2066" s="236"/>
      <c r="AM2066" s="197"/>
      <c r="AO2066" s="236"/>
      <c r="AQ2066" s="236"/>
    </row>
    <row r="2067" spans="26:43" x14ac:dyDescent="0.25">
      <c r="Z2067" s="195"/>
      <c r="AB2067" s="235"/>
      <c r="AJ2067" s="236"/>
      <c r="AM2067" s="197"/>
      <c r="AO2067" s="236"/>
      <c r="AQ2067" s="236"/>
    </row>
    <row r="2068" spans="26:43" x14ac:dyDescent="0.25">
      <c r="Z2068" s="195"/>
      <c r="AB2068" s="235"/>
      <c r="AJ2068" s="236"/>
      <c r="AM2068" s="197"/>
      <c r="AO2068" s="236"/>
      <c r="AQ2068" s="236"/>
    </row>
    <row r="2069" spans="26:43" x14ac:dyDescent="0.25">
      <c r="Z2069" s="195"/>
      <c r="AB2069" s="235"/>
      <c r="AJ2069" s="236"/>
      <c r="AM2069" s="197"/>
      <c r="AO2069" s="236"/>
      <c r="AQ2069" s="236"/>
    </row>
    <row r="2070" spans="26:43" x14ac:dyDescent="0.25">
      <c r="Z2070" s="195"/>
      <c r="AB2070" s="235"/>
      <c r="AJ2070" s="236"/>
      <c r="AM2070" s="197"/>
      <c r="AO2070" s="236"/>
      <c r="AQ2070" s="236"/>
    </row>
    <row r="2071" spans="26:43" x14ac:dyDescent="0.25">
      <c r="Z2071" s="195"/>
      <c r="AB2071" s="235"/>
      <c r="AJ2071" s="236"/>
      <c r="AM2071" s="197"/>
      <c r="AO2071" s="236"/>
      <c r="AQ2071" s="236"/>
    </row>
    <row r="2072" spans="26:43" x14ac:dyDescent="0.25">
      <c r="Z2072" s="195"/>
      <c r="AB2072" s="235"/>
      <c r="AJ2072" s="236"/>
      <c r="AM2072" s="197"/>
      <c r="AO2072" s="236"/>
      <c r="AQ2072" s="236"/>
    </row>
    <row r="2073" spans="26:43" x14ac:dyDescent="0.25">
      <c r="Z2073" s="195"/>
      <c r="AB2073" s="235"/>
      <c r="AJ2073" s="236"/>
      <c r="AM2073" s="197"/>
      <c r="AO2073" s="236"/>
      <c r="AQ2073" s="236"/>
    </row>
    <row r="2074" spans="26:43" x14ac:dyDescent="0.25">
      <c r="Z2074" s="195"/>
      <c r="AB2074" s="235"/>
      <c r="AJ2074" s="236"/>
      <c r="AM2074" s="197"/>
      <c r="AO2074" s="236"/>
      <c r="AQ2074" s="236"/>
    </row>
    <row r="2075" spans="26:43" x14ac:dyDescent="0.25">
      <c r="Z2075" s="195"/>
      <c r="AB2075" s="235"/>
      <c r="AJ2075" s="236"/>
      <c r="AM2075" s="197"/>
      <c r="AO2075" s="236"/>
      <c r="AQ2075" s="236"/>
    </row>
    <row r="2076" spans="26:43" x14ac:dyDescent="0.25">
      <c r="Z2076" s="195"/>
      <c r="AB2076" s="235"/>
      <c r="AJ2076" s="236"/>
      <c r="AM2076" s="197"/>
      <c r="AO2076" s="236"/>
      <c r="AQ2076" s="236"/>
    </row>
    <row r="2077" spans="26:43" x14ac:dyDescent="0.25">
      <c r="Z2077" s="195"/>
      <c r="AB2077" s="235"/>
      <c r="AJ2077" s="236"/>
      <c r="AM2077" s="197"/>
      <c r="AO2077" s="236"/>
      <c r="AQ2077" s="236"/>
    </row>
    <row r="2078" spans="26:43" x14ac:dyDescent="0.25">
      <c r="Z2078" s="195"/>
      <c r="AB2078" s="235"/>
      <c r="AJ2078" s="236"/>
      <c r="AM2078" s="197"/>
      <c r="AO2078" s="236"/>
      <c r="AQ2078" s="236"/>
    </row>
    <row r="2079" spans="26:43" x14ac:dyDescent="0.25">
      <c r="Z2079" s="195"/>
      <c r="AB2079" s="235"/>
      <c r="AJ2079" s="236"/>
      <c r="AM2079" s="197"/>
      <c r="AO2079" s="236"/>
      <c r="AQ2079" s="236"/>
    </row>
    <row r="2080" spans="26:43" x14ac:dyDescent="0.25">
      <c r="Z2080" s="195"/>
      <c r="AB2080" s="235"/>
      <c r="AJ2080" s="236"/>
      <c r="AM2080" s="197"/>
      <c r="AO2080" s="236"/>
      <c r="AQ2080" s="236"/>
    </row>
    <row r="2081" spans="26:43" x14ac:dyDescent="0.25">
      <c r="Z2081" s="195"/>
      <c r="AB2081" s="235"/>
      <c r="AJ2081" s="236"/>
      <c r="AM2081" s="197"/>
      <c r="AO2081" s="236"/>
      <c r="AQ2081" s="236"/>
    </row>
    <row r="2082" spans="26:43" x14ac:dyDescent="0.25">
      <c r="Z2082" s="195"/>
      <c r="AB2082" s="235"/>
      <c r="AJ2082" s="236"/>
      <c r="AM2082" s="197"/>
      <c r="AO2082" s="236"/>
      <c r="AQ2082" s="236"/>
    </row>
    <row r="2083" spans="26:43" x14ac:dyDescent="0.25">
      <c r="Z2083" s="195"/>
      <c r="AB2083" s="235"/>
      <c r="AJ2083" s="236"/>
      <c r="AM2083" s="197"/>
      <c r="AO2083" s="236"/>
      <c r="AQ2083" s="236"/>
    </row>
    <row r="2084" spans="26:43" x14ac:dyDescent="0.25">
      <c r="Z2084" s="195"/>
      <c r="AB2084" s="235"/>
      <c r="AJ2084" s="236"/>
      <c r="AM2084" s="197"/>
      <c r="AO2084" s="236"/>
      <c r="AQ2084" s="236"/>
    </row>
    <row r="2085" spans="26:43" x14ac:dyDescent="0.25">
      <c r="Z2085" s="195"/>
      <c r="AB2085" s="235"/>
      <c r="AJ2085" s="236"/>
      <c r="AM2085" s="197"/>
      <c r="AO2085" s="236"/>
      <c r="AQ2085" s="236"/>
    </row>
    <row r="2086" spans="26:43" x14ac:dyDescent="0.25">
      <c r="Z2086" s="195"/>
      <c r="AB2086" s="235"/>
      <c r="AJ2086" s="236"/>
      <c r="AM2086" s="197"/>
      <c r="AO2086" s="236"/>
      <c r="AQ2086" s="236"/>
    </row>
    <row r="2087" spans="26:43" x14ac:dyDescent="0.25">
      <c r="Z2087" s="195"/>
      <c r="AB2087" s="235"/>
      <c r="AJ2087" s="236"/>
      <c r="AM2087" s="197"/>
      <c r="AO2087" s="236"/>
      <c r="AQ2087" s="236"/>
    </row>
    <row r="2088" spans="26:43" x14ac:dyDescent="0.25">
      <c r="Z2088" s="195"/>
      <c r="AB2088" s="235"/>
      <c r="AJ2088" s="236"/>
      <c r="AM2088" s="197"/>
      <c r="AO2088" s="236"/>
      <c r="AQ2088" s="236"/>
    </row>
    <row r="2089" spans="26:43" x14ac:dyDescent="0.25">
      <c r="Z2089" s="195"/>
      <c r="AB2089" s="235"/>
      <c r="AJ2089" s="236"/>
      <c r="AM2089" s="197"/>
      <c r="AO2089" s="236"/>
      <c r="AQ2089" s="236"/>
    </row>
    <row r="2090" spans="26:43" x14ac:dyDescent="0.25">
      <c r="Z2090" s="195"/>
      <c r="AB2090" s="235"/>
      <c r="AJ2090" s="236"/>
      <c r="AM2090" s="197"/>
      <c r="AO2090" s="236"/>
      <c r="AQ2090" s="236"/>
    </row>
    <row r="2091" spans="26:43" x14ac:dyDescent="0.25">
      <c r="Z2091" s="195"/>
      <c r="AB2091" s="235"/>
      <c r="AJ2091" s="236"/>
      <c r="AM2091" s="197"/>
      <c r="AO2091" s="236"/>
      <c r="AQ2091" s="236"/>
    </row>
    <row r="2092" spans="26:43" x14ac:dyDescent="0.25">
      <c r="Z2092" s="195"/>
      <c r="AB2092" s="235"/>
      <c r="AJ2092" s="236"/>
      <c r="AM2092" s="197"/>
      <c r="AO2092" s="236"/>
      <c r="AQ2092" s="236"/>
    </row>
    <row r="2093" spans="26:43" x14ac:dyDescent="0.25">
      <c r="Z2093" s="195"/>
      <c r="AB2093" s="235"/>
      <c r="AJ2093" s="236"/>
      <c r="AM2093" s="197"/>
      <c r="AO2093" s="236"/>
      <c r="AQ2093" s="236"/>
    </row>
    <row r="2094" spans="26:43" x14ac:dyDescent="0.25">
      <c r="Z2094" s="195"/>
      <c r="AB2094" s="235"/>
      <c r="AJ2094" s="236"/>
      <c r="AM2094" s="197"/>
      <c r="AO2094" s="236"/>
      <c r="AQ2094" s="236"/>
    </row>
    <row r="2095" spans="26:43" x14ac:dyDescent="0.25">
      <c r="Z2095" s="195"/>
      <c r="AB2095" s="235"/>
      <c r="AJ2095" s="236"/>
      <c r="AM2095" s="197"/>
      <c r="AO2095" s="236"/>
      <c r="AQ2095" s="236"/>
    </row>
    <row r="2096" spans="26:43" x14ac:dyDescent="0.25">
      <c r="Z2096" s="195"/>
      <c r="AB2096" s="235"/>
      <c r="AJ2096" s="236"/>
      <c r="AM2096" s="197"/>
      <c r="AO2096" s="236"/>
      <c r="AQ2096" s="236"/>
    </row>
    <row r="2097" spans="26:43" x14ac:dyDescent="0.25">
      <c r="Z2097" s="195"/>
      <c r="AB2097" s="235"/>
      <c r="AJ2097" s="236"/>
      <c r="AM2097" s="197"/>
      <c r="AO2097" s="236"/>
      <c r="AQ2097" s="236"/>
    </row>
    <row r="2098" spans="26:43" x14ac:dyDescent="0.25">
      <c r="Z2098" s="195"/>
      <c r="AB2098" s="235"/>
      <c r="AJ2098" s="236"/>
      <c r="AM2098" s="197"/>
      <c r="AO2098" s="236"/>
      <c r="AQ2098" s="236"/>
    </row>
    <row r="2099" spans="26:43" x14ac:dyDescent="0.25">
      <c r="Z2099" s="195"/>
      <c r="AB2099" s="235"/>
      <c r="AJ2099" s="236"/>
      <c r="AM2099" s="197"/>
      <c r="AO2099" s="236"/>
      <c r="AQ2099" s="236"/>
    </row>
    <row r="2100" spans="26:43" x14ac:dyDescent="0.25">
      <c r="Z2100" s="195"/>
      <c r="AB2100" s="235"/>
      <c r="AJ2100" s="236"/>
      <c r="AM2100" s="197"/>
      <c r="AO2100" s="236"/>
      <c r="AQ2100" s="236"/>
    </row>
    <row r="2101" spans="26:43" x14ac:dyDescent="0.25">
      <c r="Z2101" s="195"/>
      <c r="AB2101" s="235"/>
      <c r="AJ2101" s="236"/>
      <c r="AM2101" s="197"/>
      <c r="AO2101" s="236"/>
      <c r="AQ2101" s="236"/>
    </row>
    <row r="2102" spans="26:43" x14ac:dyDescent="0.25">
      <c r="Z2102" s="195"/>
      <c r="AB2102" s="235"/>
      <c r="AJ2102" s="236"/>
      <c r="AM2102" s="197"/>
      <c r="AO2102" s="236"/>
      <c r="AQ2102" s="236"/>
    </row>
    <row r="2103" spans="26:43" x14ac:dyDescent="0.25">
      <c r="Z2103" s="195"/>
      <c r="AB2103" s="235"/>
      <c r="AJ2103" s="236"/>
      <c r="AM2103" s="197"/>
      <c r="AO2103" s="236"/>
      <c r="AQ2103" s="236"/>
    </row>
    <row r="2104" spans="26:43" x14ac:dyDescent="0.25">
      <c r="Z2104" s="195"/>
      <c r="AB2104" s="235"/>
      <c r="AJ2104" s="236"/>
      <c r="AM2104" s="197"/>
      <c r="AO2104" s="236"/>
      <c r="AQ2104" s="236"/>
    </row>
    <row r="2105" spans="26:43" x14ac:dyDescent="0.25">
      <c r="Z2105" s="195"/>
      <c r="AB2105" s="235"/>
      <c r="AJ2105" s="236"/>
      <c r="AM2105" s="197"/>
      <c r="AO2105" s="236"/>
      <c r="AQ2105" s="236"/>
    </row>
    <row r="2106" spans="26:43" x14ac:dyDescent="0.25">
      <c r="Z2106" s="195"/>
      <c r="AB2106" s="235"/>
      <c r="AJ2106" s="236"/>
      <c r="AM2106" s="197"/>
      <c r="AO2106" s="236"/>
      <c r="AQ2106" s="236"/>
    </row>
    <row r="2107" spans="26:43" x14ac:dyDescent="0.25">
      <c r="Z2107" s="195"/>
      <c r="AB2107" s="235"/>
      <c r="AJ2107" s="236"/>
      <c r="AM2107" s="197"/>
      <c r="AO2107" s="236"/>
      <c r="AQ2107" s="236"/>
    </row>
    <row r="2108" spans="26:43" x14ac:dyDescent="0.25">
      <c r="Z2108" s="195"/>
      <c r="AB2108" s="235"/>
      <c r="AJ2108" s="236"/>
      <c r="AM2108" s="197"/>
      <c r="AO2108" s="236"/>
      <c r="AQ2108" s="236"/>
    </row>
    <row r="2109" spans="26:43" x14ac:dyDescent="0.25">
      <c r="Z2109" s="195"/>
      <c r="AB2109" s="235"/>
      <c r="AJ2109" s="236"/>
      <c r="AM2109" s="197"/>
      <c r="AO2109" s="236"/>
      <c r="AQ2109" s="236"/>
    </row>
    <row r="2110" spans="26:43" x14ac:dyDescent="0.25">
      <c r="Z2110" s="195"/>
      <c r="AB2110" s="235"/>
      <c r="AJ2110" s="236"/>
      <c r="AM2110" s="197"/>
      <c r="AO2110" s="236"/>
      <c r="AQ2110" s="236"/>
    </row>
    <row r="2111" spans="26:43" x14ac:dyDescent="0.25">
      <c r="Z2111" s="195"/>
      <c r="AB2111" s="235"/>
      <c r="AJ2111" s="236"/>
      <c r="AM2111" s="197"/>
      <c r="AO2111" s="236"/>
      <c r="AQ2111" s="236"/>
    </row>
    <row r="2112" spans="26:43" x14ac:dyDescent="0.25">
      <c r="Z2112" s="195"/>
      <c r="AB2112" s="235"/>
      <c r="AJ2112" s="236"/>
      <c r="AM2112" s="197"/>
      <c r="AO2112" s="236"/>
      <c r="AQ2112" s="236"/>
    </row>
    <row r="2113" spans="26:43" x14ac:dyDescent="0.25">
      <c r="Z2113" s="195"/>
      <c r="AB2113" s="235"/>
      <c r="AJ2113" s="236"/>
      <c r="AM2113" s="197"/>
      <c r="AO2113" s="236"/>
      <c r="AQ2113" s="236"/>
    </row>
    <row r="2114" spans="26:43" x14ac:dyDescent="0.25">
      <c r="Z2114" s="195"/>
      <c r="AB2114" s="235"/>
      <c r="AJ2114" s="236"/>
      <c r="AM2114" s="197"/>
      <c r="AO2114" s="236"/>
      <c r="AQ2114" s="236"/>
    </row>
    <row r="2115" spans="26:43" x14ac:dyDescent="0.25">
      <c r="Z2115" s="195"/>
      <c r="AB2115" s="235"/>
      <c r="AJ2115" s="236"/>
      <c r="AM2115" s="197"/>
      <c r="AO2115" s="236"/>
      <c r="AQ2115" s="236"/>
    </row>
    <row r="2116" spans="26:43" x14ac:dyDescent="0.25">
      <c r="Z2116" s="195"/>
      <c r="AB2116" s="235"/>
      <c r="AJ2116" s="236"/>
      <c r="AM2116" s="197"/>
      <c r="AO2116" s="236"/>
      <c r="AQ2116" s="236"/>
    </row>
    <row r="2117" spans="26:43" x14ac:dyDescent="0.25">
      <c r="Z2117" s="195"/>
      <c r="AB2117" s="235"/>
      <c r="AJ2117" s="236"/>
      <c r="AM2117" s="197"/>
      <c r="AO2117" s="236"/>
      <c r="AQ2117" s="236"/>
    </row>
    <row r="2118" spans="26:43" x14ac:dyDescent="0.25">
      <c r="Z2118" s="195"/>
      <c r="AB2118" s="235"/>
      <c r="AJ2118" s="236"/>
      <c r="AM2118" s="197"/>
      <c r="AO2118" s="236"/>
      <c r="AQ2118" s="236"/>
    </row>
    <row r="2119" spans="26:43" x14ac:dyDescent="0.25">
      <c r="Z2119" s="195"/>
      <c r="AB2119" s="235"/>
      <c r="AJ2119" s="236"/>
      <c r="AM2119" s="197"/>
      <c r="AO2119" s="236"/>
      <c r="AQ2119" s="236"/>
    </row>
    <row r="2120" spans="26:43" x14ac:dyDescent="0.25">
      <c r="Z2120" s="195"/>
      <c r="AB2120" s="235"/>
      <c r="AJ2120" s="236"/>
      <c r="AM2120" s="197"/>
      <c r="AO2120" s="236"/>
      <c r="AQ2120" s="236"/>
    </row>
    <row r="2121" spans="26:43" x14ac:dyDescent="0.25">
      <c r="Z2121" s="195"/>
      <c r="AB2121" s="235"/>
      <c r="AJ2121" s="236"/>
      <c r="AM2121" s="197"/>
      <c r="AO2121" s="236"/>
      <c r="AQ2121" s="236"/>
    </row>
    <row r="2122" spans="26:43" x14ac:dyDescent="0.25">
      <c r="Z2122" s="195"/>
      <c r="AB2122" s="235"/>
      <c r="AJ2122" s="236"/>
      <c r="AM2122" s="197"/>
      <c r="AO2122" s="236"/>
      <c r="AQ2122" s="236"/>
    </row>
    <row r="2123" spans="26:43" x14ac:dyDescent="0.25">
      <c r="Z2123" s="195"/>
      <c r="AB2123" s="235"/>
      <c r="AJ2123" s="236"/>
      <c r="AM2123" s="197"/>
      <c r="AO2123" s="236"/>
      <c r="AQ2123" s="236"/>
    </row>
    <row r="2124" spans="26:43" x14ac:dyDescent="0.25">
      <c r="Z2124" s="195"/>
      <c r="AB2124" s="235"/>
      <c r="AJ2124" s="236"/>
      <c r="AM2124" s="197"/>
      <c r="AO2124" s="236"/>
      <c r="AQ2124" s="236"/>
    </row>
    <row r="2125" spans="26:43" x14ac:dyDescent="0.25">
      <c r="Z2125" s="195"/>
      <c r="AB2125" s="235"/>
      <c r="AJ2125" s="236"/>
      <c r="AM2125" s="197"/>
      <c r="AO2125" s="236"/>
      <c r="AQ2125" s="236"/>
    </row>
    <row r="2126" spans="26:43" x14ac:dyDescent="0.25">
      <c r="Z2126" s="195"/>
      <c r="AB2126" s="235"/>
      <c r="AJ2126" s="236"/>
      <c r="AM2126" s="197"/>
      <c r="AO2126" s="236"/>
      <c r="AQ2126" s="236"/>
    </row>
    <row r="2127" spans="26:43" x14ac:dyDescent="0.25">
      <c r="Z2127" s="195"/>
      <c r="AB2127" s="235"/>
      <c r="AJ2127" s="236"/>
      <c r="AM2127" s="197"/>
      <c r="AO2127" s="236"/>
      <c r="AQ2127" s="236"/>
    </row>
    <row r="2128" spans="26:43" x14ac:dyDescent="0.25">
      <c r="Z2128" s="195"/>
      <c r="AB2128" s="235"/>
      <c r="AJ2128" s="236"/>
      <c r="AM2128" s="197"/>
      <c r="AO2128" s="236"/>
      <c r="AQ2128" s="236"/>
    </row>
    <row r="2129" spans="26:43" x14ac:dyDescent="0.25">
      <c r="Z2129" s="195"/>
      <c r="AB2129" s="235"/>
      <c r="AJ2129" s="236"/>
      <c r="AM2129" s="197"/>
      <c r="AO2129" s="236"/>
      <c r="AQ2129" s="236"/>
    </row>
    <row r="2130" spans="26:43" x14ac:dyDescent="0.25">
      <c r="Z2130" s="195"/>
      <c r="AB2130" s="235"/>
      <c r="AJ2130" s="236"/>
      <c r="AM2130" s="197"/>
      <c r="AO2130" s="236"/>
      <c r="AQ2130" s="236"/>
    </row>
    <row r="2131" spans="26:43" x14ac:dyDescent="0.25">
      <c r="Z2131" s="195"/>
      <c r="AB2131" s="235"/>
      <c r="AJ2131" s="236"/>
      <c r="AM2131" s="197"/>
      <c r="AO2131" s="236"/>
      <c r="AQ2131" s="236"/>
    </row>
    <row r="2132" spans="26:43" x14ac:dyDescent="0.25">
      <c r="Z2132" s="195"/>
      <c r="AB2132" s="235"/>
      <c r="AJ2132" s="236"/>
      <c r="AM2132" s="197"/>
      <c r="AO2132" s="236"/>
      <c r="AQ2132" s="236"/>
    </row>
    <row r="2133" spans="26:43" x14ac:dyDescent="0.25">
      <c r="Z2133" s="195"/>
      <c r="AB2133" s="235"/>
      <c r="AJ2133" s="236"/>
      <c r="AM2133" s="197"/>
      <c r="AO2133" s="236"/>
      <c r="AQ2133" s="236"/>
    </row>
    <row r="2134" spans="26:43" x14ac:dyDescent="0.25">
      <c r="Z2134" s="195"/>
      <c r="AB2134" s="235"/>
      <c r="AJ2134" s="236"/>
      <c r="AM2134" s="197"/>
      <c r="AO2134" s="236"/>
      <c r="AQ2134" s="236"/>
    </row>
    <row r="2135" spans="26:43" x14ac:dyDescent="0.25">
      <c r="Z2135" s="195"/>
      <c r="AB2135" s="235"/>
      <c r="AJ2135" s="236"/>
      <c r="AM2135" s="197"/>
      <c r="AO2135" s="236"/>
      <c r="AQ2135" s="236"/>
    </row>
    <row r="2136" spans="26:43" x14ac:dyDescent="0.25">
      <c r="Z2136" s="195"/>
      <c r="AB2136" s="235"/>
      <c r="AJ2136" s="236"/>
      <c r="AM2136" s="197"/>
      <c r="AO2136" s="236"/>
      <c r="AQ2136" s="236"/>
    </row>
    <row r="2137" spans="26:43" x14ac:dyDescent="0.25">
      <c r="Z2137" s="195"/>
      <c r="AB2137" s="235"/>
      <c r="AJ2137" s="236"/>
      <c r="AM2137" s="197"/>
      <c r="AO2137" s="236"/>
      <c r="AQ2137" s="236"/>
    </row>
    <row r="2138" spans="26:43" x14ac:dyDescent="0.25">
      <c r="Z2138" s="195"/>
      <c r="AB2138" s="235"/>
      <c r="AJ2138" s="236"/>
      <c r="AM2138" s="197"/>
      <c r="AO2138" s="236"/>
      <c r="AQ2138" s="236"/>
    </row>
    <row r="2139" spans="26:43" x14ac:dyDescent="0.25">
      <c r="Z2139" s="195"/>
      <c r="AB2139" s="235"/>
      <c r="AJ2139" s="236"/>
      <c r="AM2139" s="197"/>
      <c r="AO2139" s="236"/>
      <c r="AQ2139" s="236"/>
    </row>
    <row r="2140" spans="26:43" x14ac:dyDescent="0.25">
      <c r="Z2140" s="195"/>
      <c r="AB2140" s="235"/>
      <c r="AJ2140" s="236"/>
      <c r="AM2140" s="197"/>
      <c r="AO2140" s="236"/>
      <c r="AQ2140" s="236"/>
    </row>
    <row r="2141" spans="26:43" x14ac:dyDescent="0.25">
      <c r="Z2141" s="195"/>
      <c r="AB2141" s="235"/>
      <c r="AJ2141" s="236"/>
      <c r="AM2141" s="197"/>
      <c r="AO2141" s="236"/>
      <c r="AQ2141" s="236"/>
    </row>
    <row r="2142" spans="26:43" x14ac:dyDescent="0.25">
      <c r="Z2142" s="195"/>
      <c r="AB2142" s="235"/>
      <c r="AJ2142" s="236"/>
      <c r="AM2142" s="197"/>
      <c r="AO2142" s="236"/>
      <c r="AQ2142" s="236"/>
    </row>
    <row r="2143" spans="26:43" x14ac:dyDescent="0.25">
      <c r="Z2143" s="195"/>
      <c r="AB2143" s="235"/>
      <c r="AJ2143" s="236"/>
      <c r="AM2143" s="197"/>
      <c r="AO2143" s="236"/>
      <c r="AQ2143" s="236"/>
    </row>
    <row r="2144" spans="26:43" x14ac:dyDescent="0.25">
      <c r="Z2144" s="195"/>
      <c r="AB2144" s="235"/>
      <c r="AJ2144" s="236"/>
      <c r="AM2144" s="197"/>
      <c r="AO2144" s="236"/>
      <c r="AQ2144" s="236"/>
    </row>
    <row r="2145" spans="26:43" x14ac:dyDescent="0.25">
      <c r="Z2145" s="195"/>
      <c r="AB2145" s="235"/>
      <c r="AJ2145" s="236"/>
      <c r="AM2145" s="197"/>
      <c r="AO2145" s="236"/>
      <c r="AQ2145" s="236"/>
    </row>
    <row r="2146" spans="26:43" x14ac:dyDescent="0.25">
      <c r="Z2146" s="195"/>
      <c r="AB2146" s="235"/>
      <c r="AJ2146" s="236"/>
      <c r="AM2146" s="197"/>
      <c r="AO2146" s="236"/>
      <c r="AQ2146" s="236"/>
    </row>
    <row r="2147" spans="26:43" x14ac:dyDescent="0.25">
      <c r="Z2147" s="195"/>
      <c r="AB2147" s="235"/>
      <c r="AJ2147" s="236"/>
      <c r="AM2147" s="197"/>
      <c r="AO2147" s="236"/>
      <c r="AQ2147" s="236"/>
    </row>
    <row r="2148" spans="26:43" x14ac:dyDescent="0.25">
      <c r="Z2148" s="195"/>
      <c r="AB2148" s="235"/>
      <c r="AJ2148" s="236"/>
      <c r="AM2148" s="197"/>
      <c r="AO2148" s="236"/>
      <c r="AQ2148" s="236"/>
    </row>
    <row r="2149" spans="26:43" x14ac:dyDescent="0.25">
      <c r="Z2149" s="195"/>
      <c r="AB2149" s="235"/>
      <c r="AJ2149" s="236"/>
      <c r="AM2149" s="197"/>
      <c r="AO2149" s="236"/>
      <c r="AQ2149" s="236"/>
    </row>
    <row r="2150" spans="26:43" x14ac:dyDescent="0.25">
      <c r="Z2150" s="195"/>
      <c r="AB2150" s="235"/>
      <c r="AJ2150" s="236"/>
      <c r="AM2150" s="197"/>
      <c r="AO2150" s="236"/>
      <c r="AQ2150" s="236"/>
    </row>
    <row r="2151" spans="26:43" x14ac:dyDescent="0.25">
      <c r="Z2151" s="195"/>
      <c r="AB2151" s="235"/>
      <c r="AJ2151" s="236"/>
      <c r="AM2151" s="197"/>
      <c r="AO2151" s="236"/>
      <c r="AQ2151" s="236"/>
    </row>
    <row r="2152" spans="26:43" x14ac:dyDescent="0.25">
      <c r="Z2152" s="195"/>
      <c r="AB2152" s="235"/>
      <c r="AJ2152" s="236"/>
      <c r="AM2152" s="197"/>
      <c r="AO2152" s="236"/>
      <c r="AQ2152" s="236"/>
    </row>
    <row r="2153" spans="26:43" x14ac:dyDescent="0.25">
      <c r="Z2153" s="195"/>
      <c r="AB2153" s="235"/>
      <c r="AJ2153" s="236"/>
      <c r="AM2153" s="197"/>
      <c r="AO2153" s="236"/>
      <c r="AQ2153" s="236"/>
    </row>
    <row r="2154" spans="26:43" x14ac:dyDescent="0.25">
      <c r="Z2154" s="195"/>
      <c r="AB2154" s="235"/>
      <c r="AJ2154" s="236"/>
      <c r="AM2154" s="197"/>
      <c r="AO2154" s="236"/>
      <c r="AQ2154" s="236"/>
    </row>
    <row r="2155" spans="26:43" x14ac:dyDescent="0.25">
      <c r="Z2155" s="195"/>
      <c r="AB2155" s="235"/>
      <c r="AJ2155" s="236"/>
      <c r="AM2155" s="197"/>
      <c r="AO2155" s="236"/>
      <c r="AQ2155" s="236"/>
    </row>
    <row r="2156" spans="26:43" x14ac:dyDescent="0.25">
      <c r="Z2156" s="195"/>
      <c r="AB2156" s="235"/>
      <c r="AJ2156" s="236"/>
      <c r="AM2156" s="197"/>
      <c r="AO2156" s="236"/>
      <c r="AQ2156" s="236"/>
    </row>
    <row r="2157" spans="26:43" x14ac:dyDescent="0.25">
      <c r="Z2157" s="195"/>
      <c r="AB2157" s="235"/>
      <c r="AJ2157" s="236"/>
      <c r="AM2157" s="197"/>
      <c r="AO2157" s="236"/>
      <c r="AQ2157" s="236"/>
    </row>
    <row r="2158" spans="26:43" x14ac:dyDescent="0.25">
      <c r="Z2158" s="195"/>
      <c r="AB2158" s="235"/>
      <c r="AJ2158" s="236"/>
      <c r="AM2158" s="197"/>
      <c r="AO2158" s="236"/>
      <c r="AQ2158" s="236"/>
    </row>
    <row r="2159" spans="26:43" x14ac:dyDescent="0.25">
      <c r="Z2159" s="195"/>
      <c r="AB2159" s="235"/>
      <c r="AJ2159" s="236"/>
      <c r="AM2159" s="197"/>
      <c r="AO2159" s="236"/>
      <c r="AQ2159" s="236"/>
    </row>
    <row r="2160" spans="26:43" x14ac:dyDescent="0.25">
      <c r="Z2160" s="195"/>
      <c r="AB2160" s="235"/>
      <c r="AJ2160" s="236"/>
      <c r="AM2160" s="197"/>
      <c r="AO2160" s="236"/>
      <c r="AQ2160" s="236"/>
    </row>
    <row r="2161" spans="26:43" x14ac:dyDescent="0.25">
      <c r="Z2161" s="195"/>
      <c r="AB2161" s="235"/>
      <c r="AJ2161" s="236"/>
      <c r="AM2161" s="197"/>
      <c r="AO2161" s="236"/>
      <c r="AQ2161" s="236"/>
    </row>
    <row r="2162" spans="26:43" x14ac:dyDescent="0.25">
      <c r="Z2162" s="195"/>
      <c r="AB2162" s="235"/>
      <c r="AJ2162" s="236"/>
      <c r="AM2162" s="197"/>
      <c r="AO2162" s="236"/>
      <c r="AQ2162" s="236"/>
    </row>
    <row r="2163" spans="26:43" x14ac:dyDescent="0.25">
      <c r="Z2163" s="195"/>
      <c r="AB2163" s="235"/>
      <c r="AJ2163" s="236"/>
      <c r="AM2163" s="197"/>
      <c r="AO2163" s="236"/>
      <c r="AQ2163" s="236"/>
    </row>
    <row r="2164" spans="26:43" x14ac:dyDescent="0.25">
      <c r="Z2164" s="195"/>
      <c r="AB2164" s="235"/>
      <c r="AJ2164" s="236"/>
      <c r="AM2164" s="197"/>
      <c r="AO2164" s="236"/>
      <c r="AQ2164" s="236"/>
    </row>
    <row r="2165" spans="26:43" x14ac:dyDescent="0.25">
      <c r="Z2165" s="195"/>
      <c r="AB2165" s="235"/>
      <c r="AJ2165" s="236"/>
      <c r="AM2165" s="197"/>
      <c r="AO2165" s="236"/>
      <c r="AQ2165" s="236"/>
    </row>
    <row r="2166" spans="26:43" x14ac:dyDescent="0.25">
      <c r="Z2166" s="195"/>
      <c r="AB2166" s="235"/>
      <c r="AJ2166" s="236"/>
      <c r="AM2166" s="197"/>
      <c r="AO2166" s="236"/>
      <c r="AQ2166" s="236"/>
    </row>
    <row r="2167" spans="26:43" x14ac:dyDescent="0.25">
      <c r="Z2167" s="195"/>
      <c r="AB2167" s="235"/>
      <c r="AJ2167" s="236"/>
      <c r="AM2167" s="197"/>
      <c r="AO2167" s="236"/>
      <c r="AQ2167" s="236"/>
    </row>
    <row r="2168" spans="26:43" x14ac:dyDescent="0.25">
      <c r="Z2168" s="195"/>
      <c r="AB2168" s="235"/>
      <c r="AJ2168" s="236"/>
      <c r="AM2168" s="197"/>
      <c r="AO2168" s="236"/>
      <c r="AQ2168" s="236"/>
    </row>
    <row r="2169" spans="26:43" x14ac:dyDescent="0.25">
      <c r="Z2169" s="195"/>
      <c r="AB2169" s="235"/>
      <c r="AJ2169" s="236"/>
      <c r="AM2169" s="197"/>
      <c r="AO2169" s="236"/>
      <c r="AQ2169" s="236"/>
    </row>
    <row r="2170" spans="26:43" x14ac:dyDescent="0.25">
      <c r="Z2170" s="195"/>
      <c r="AB2170" s="235"/>
      <c r="AJ2170" s="236"/>
      <c r="AM2170" s="197"/>
      <c r="AO2170" s="236"/>
      <c r="AQ2170" s="236"/>
    </row>
    <row r="2171" spans="26:43" x14ac:dyDescent="0.25">
      <c r="Z2171" s="195"/>
      <c r="AB2171" s="235"/>
      <c r="AJ2171" s="236"/>
      <c r="AM2171" s="197"/>
      <c r="AO2171" s="236"/>
      <c r="AQ2171" s="236"/>
    </row>
    <row r="2172" spans="26:43" x14ac:dyDescent="0.25">
      <c r="Z2172" s="195"/>
      <c r="AB2172" s="235"/>
      <c r="AJ2172" s="236"/>
      <c r="AM2172" s="197"/>
      <c r="AO2172" s="236"/>
      <c r="AQ2172" s="236"/>
    </row>
    <row r="2173" spans="26:43" x14ac:dyDescent="0.25">
      <c r="Z2173" s="195"/>
      <c r="AB2173" s="235"/>
      <c r="AJ2173" s="236"/>
      <c r="AM2173" s="197"/>
      <c r="AO2173" s="236"/>
      <c r="AQ2173" s="236"/>
    </row>
    <row r="2174" spans="26:43" x14ac:dyDescent="0.25">
      <c r="Z2174" s="195"/>
      <c r="AB2174" s="235"/>
      <c r="AJ2174" s="236"/>
      <c r="AM2174" s="197"/>
      <c r="AO2174" s="236"/>
      <c r="AQ2174" s="236"/>
    </row>
    <row r="2175" spans="26:43" x14ac:dyDescent="0.25">
      <c r="Z2175" s="195"/>
      <c r="AB2175" s="235"/>
      <c r="AJ2175" s="236"/>
      <c r="AM2175" s="197"/>
      <c r="AO2175" s="236"/>
      <c r="AQ2175" s="236"/>
    </row>
    <row r="2176" spans="26:43" x14ac:dyDescent="0.25">
      <c r="Z2176" s="195"/>
      <c r="AB2176" s="235"/>
      <c r="AJ2176" s="236"/>
      <c r="AM2176" s="197"/>
      <c r="AO2176" s="236"/>
      <c r="AQ2176" s="236"/>
    </row>
    <row r="2177" spans="26:43" x14ac:dyDescent="0.25">
      <c r="Z2177" s="195"/>
      <c r="AB2177" s="235"/>
      <c r="AJ2177" s="236"/>
      <c r="AM2177" s="197"/>
      <c r="AO2177" s="236"/>
      <c r="AQ2177" s="236"/>
    </row>
    <row r="2178" spans="26:43" x14ac:dyDescent="0.25">
      <c r="Z2178" s="195"/>
      <c r="AB2178" s="235"/>
      <c r="AJ2178" s="236"/>
      <c r="AM2178" s="197"/>
      <c r="AO2178" s="236"/>
      <c r="AQ2178" s="236"/>
    </row>
    <row r="2179" spans="26:43" x14ac:dyDescent="0.25">
      <c r="Z2179" s="195"/>
      <c r="AB2179" s="235"/>
      <c r="AJ2179" s="236"/>
      <c r="AM2179" s="197"/>
      <c r="AO2179" s="236"/>
      <c r="AQ2179" s="236"/>
    </row>
    <row r="2180" spans="26:43" x14ac:dyDescent="0.25">
      <c r="Z2180" s="195"/>
      <c r="AB2180" s="235"/>
      <c r="AJ2180" s="236"/>
      <c r="AM2180" s="197"/>
      <c r="AO2180" s="236"/>
      <c r="AQ2180" s="236"/>
    </row>
    <row r="2181" spans="26:43" x14ac:dyDescent="0.25">
      <c r="Z2181" s="195"/>
      <c r="AB2181" s="235"/>
      <c r="AJ2181" s="236"/>
      <c r="AM2181" s="197"/>
      <c r="AO2181" s="236"/>
      <c r="AQ2181" s="236"/>
    </row>
    <row r="2182" spans="26:43" x14ac:dyDescent="0.25">
      <c r="Z2182" s="195"/>
      <c r="AB2182" s="235"/>
      <c r="AJ2182" s="236"/>
      <c r="AM2182" s="197"/>
      <c r="AO2182" s="236"/>
      <c r="AQ2182" s="236"/>
    </row>
    <row r="2183" spans="26:43" x14ac:dyDescent="0.25">
      <c r="Z2183" s="195"/>
      <c r="AB2183" s="235"/>
      <c r="AJ2183" s="236"/>
      <c r="AM2183" s="197"/>
      <c r="AO2183" s="236"/>
      <c r="AQ2183" s="236"/>
    </row>
    <row r="2184" spans="26:43" x14ac:dyDescent="0.25">
      <c r="Z2184" s="195"/>
      <c r="AB2184" s="235"/>
      <c r="AJ2184" s="236"/>
      <c r="AM2184" s="197"/>
      <c r="AO2184" s="236"/>
      <c r="AQ2184" s="236"/>
    </row>
    <row r="2185" spans="26:43" x14ac:dyDescent="0.25">
      <c r="Z2185" s="195"/>
      <c r="AB2185" s="235"/>
      <c r="AJ2185" s="236"/>
      <c r="AM2185" s="197"/>
      <c r="AO2185" s="236"/>
      <c r="AQ2185" s="236"/>
    </row>
    <row r="2186" spans="26:43" x14ac:dyDescent="0.25">
      <c r="Z2186" s="195"/>
      <c r="AB2186" s="235"/>
      <c r="AJ2186" s="236"/>
      <c r="AM2186" s="197"/>
      <c r="AO2186" s="236"/>
      <c r="AQ2186" s="236"/>
    </row>
    <row r="2187" spans="26:43" x14ac:dyDescent="0.25">
      <c r="Z2187" s="195"/>
      <c r="AB2187" s="235"/>
      <c r="AJ2187" s="236"/>
      <c r="AM2187" s="197"/>
      <c r="AO2187" s="236"/>
      <c r="AQ2187" s="236"/>
    </row>
    <row r="2188" spans="26:43" x14ac:dyDescent="0.25">
      <c r="Z2188" s="195"/>
      <c r="AB2188" s="235"/>
      <c r="AJ2188" s="236"/>
      <c r="AM2188" s="197"/>
      <c r="AO2188" s="236"/>
      <c r="AQ2188" s="236"/>
    </row>
    <row r="2189" spans="26:43" x14ac:dyDescent="0.25">
      <c r="Z2189" s="195"/>
      <c r="AB2189" s="235"/>
      <c r="AJ2189" s="236"/>
      <c r="AM2189" s="197"/>
      <c r="AO2189" s="236"/>
      <c r="AQ2189" s="236"/>
    </row>
    <row r="2190" spans="26:43" x14ac:dyDescent="0.25">
      <c r="Z2190" s="195"/>
      <c r="AB2190" s="235"/>
      <c r="AJ2190" s="236"/>
      <c r="AM2190" s="197"/>
      <c r="AO2190" s="236"/>
      <c r="AQ2190" s="236"/>
    </row>
    <row r="2191" spans="26:43" x14ac:dyDescent="0.25">
      <c r="Z2191" s="195"/>
      <c r="AB2191" s="235"/>
      <c r="AJ2191" s="236"/>
      <c r="AM2191" s="197"/>
      <c r="AO2191" s="236"/>
      <c r="AQ2191" s="236"/>
    </row>
    <row r="2192" spans="26:43" x14ac:dyDescent="0.25">
      <c r="Z2192" s="195"/>
      <c r="AB2192" s="235"/>
      <c r="AJ2192" s="236"/>
      <c r="AM2192" s="197"/>
      <c r="AO2192" s="236"/>
      <c r="AQ2192" s="236"/>
    </row>
    <row r="2193" spans="26:43" x14ac:dyDescent="0.25">
      <c r="Z2193" s="195"/>
      <c r="AB2193" s="235"/>
      <c r="AJ2193" s="236"/>
      <c r="AM2193" s="197"/>
      <c r="AO2193" s="236"/>
      <c r="AQ2193" s="236"/>
    </row>
    <row r="2194" spans="26:43" x14ac:dyDescent="0.25">
      <c r="Z2194" s="195"/>
      <c r="AB2194" s="235"/>
      <c r="AJ2194" s="236"/>
      <c r="AM2194" s="197"/>
      <c r="AO2194" s="236"/>
      <c r="AQ2194" s="236"/>
    </row>
    <row r="2195" spans="26:43" x14ac:dyDescent="0.25">
      <c r="Z2195" s="195"/>
      <c r="AB2195" s="235"/>
      <c r="AJ2195" s="236"/>
      <c r="AM2195" s="197"/>
      <c r="AO2195" s="236"/>
      <c r="AQ2195" s="236"/>
    </row>
    <row r="2196" spans="26:43" x14ac:dyDescent="0.25">
      <c r="Z2196" s="195"/>
      <c r="AB2196" s="235"/>
      <c r="AJ2196" s="236"/>
      <c r="AM2196" s="197"/>
      <c r="AO2196" s="236"/>
      <c r="AQ2196" s="236"/>
    </row>
    <row r="2197" spans="26:43" x14ac:dyDescent="0.25">
      <c r="Z2197" s="195"/>
      <c r="AB2197" s="235"/>
      <c r="AJ2197" s="236"/>
      <c r="AM2197" s="197"/>
      <c r="AO2197" s="236"/>
      <c r="AQ2197" s="236"/>
    </row>
    <row r="2198" spans="26:43" x14ac:dyDescent="0.25">
      <c r="Z2198" s="195"/>
      <c r="AB2198" s="235"/>
      <c r="AJ2198" s="236"/>
      <c r="AM2198" s="197"/>
      <c r="AO2198" s="236"/>
      <c r="AQ2198" s="236"/>
    </row>
    <row r="2199" spans="26:43" x14ac:dyDescent="0.25">
      <c r="Z2199" s="195"/>
      <c r="AB2199" s="235"/>
      <c r="AJ2199" s="236"/>
      <c r="AM2199" s="197"/>
      <c r="AO2199" s="236"/>
      <c r="AQ2199" s="236"/>
    </row>
    <row r="2200" spans="26:43" x14ac:dyDescent="0.25">
      <c r="Z2200" s="195"/>
      <c r="AB2200" s="235"/>
      <c r="AJ2200" s="236"/>
      <c r="AM2200" s="197"/>
      <c r="AO2200" s="236"/>
      <c r="AQ2200" s="236"/>
    </row>
    <row r="2201" spans="26:43" x14ac:dyDescent="0.25">
      <c r="Z2201" s="195"/>
      <c r="AB2201" s="235"/>
      <c r="AJ2201" s="236"/>
      <c r="AM2201" s="197"/>
      <c r="AO2201" s="236"/>
      <c r="AQ2201" s="236"/>
    </row>
    <row r="2202" spans="26:43" x14ac:dyDescent="0.25">
      <c r="Z2202" s="195"/>
      <c r="AB2202" s="235"/>
      <c r="AJ2202" s="236"/>
      <c r="AM2202" s="197"/>
      <c r="AO2202" s="236"/>
      <c r="AQ2202" s="236"/>
    </row>
    <row r="2203" spans="26:43" x14ac:dyDescent="0.25">
      <c r="Z2203" s="195"/>
      <c r="AB2203" s="235"/>
      <c r="AJ2203" s="236"/>
      <c r="AM2203" s="197"/>
      <c r="AO2203" s="236"/>
      <c r="AQ2203" s="236"/>
    </row>
    <row r="2204" spans="26:43" x14ac:dyDescent="0.25">
      <c r="Z2204" s="195"/>
      <c r="AB2204" s="235"/>
      <c r="AJ2204" s="236"/>
      <c r="AM2204" s="197"/>
      <c r="AO2204" s="236"/>
      <c r="AQ2204" s="236"/>
    </row>
    <row r="2205" spans="26:43" x14ac:dyDescent="0.25">
      <c r="Z2205" s="195"/>
      <c r="AB2205" s="235"/>
      <c r="AJ2205" s="236"/>
      <c r="AM2205" s="197"/>
      <c r="AO2205" s="236"/>
      <c r="AQ2205" s="236"/>
    </row>
    <row r="2206" spans="26:43" x14ac:dyDescent="0.25">
      <c r="Z2206" s="195"/>
      <c r="AB2206" s="235"/>
      <c r="AJ2206" s="236"/>
      <c r="AM2206" s="197"/>
      <c r="AO2206" s="236"/>
      <c r="AQ2206" s="236"/>
    </row>
    <row r="2207" spans="26:43" x14ac:dyDescent="0.25">
      <c r="Z2207" s="195"/>
      <c r="AB2207" s="235"/>
      <c r="AJ2207" s="236"/>
      <c r="AM2207" s="197"/>
      <c r="AO2207" s="236"/>
      <c r="AQ2207" s="236"/>
    </row>
    <row r="2208" spans="26:43" x14ac:dyDescent="0.25">
      <c r="Z2208" s="195"/>
      <c r="AB2208" s="235"/>
      <c r="AJ2208" s="236"/>
      <c r="AM2208" s="197"/>
      <c r="AO2208" s="236"/>
      <c r="AQ2208" s="236"/>
    </row>
    <row r="2209" spans="26:43" x14ac:dyDescent="0.25">
      <c r="Z2209" s="195"/>
      <c r="AB2209" s="235"/>
      <c r="AJ2209" s="236"/>
      <c r="AM2209" s="197"/>
      <c r="AO2209" s="236"/>
      <c r="AQ2209" s="236"/>
    </row>
    <row r="2210" spans="26:43" x14ac:dyDescent="0.25">
      <c r="Z2210" s="195"/>
      <c r="AB2210" s="235"/>
      <c r="AJ2210" s="236"/>
      <c r="AM2210" s="197"/>
      <c r="AO2210" s="236"/>
      <c r="AQ2210" s="236"/>
    </row>
    <row r="2211" spans="26:43" x14ac:dyDescent="0.25">
      <c r="Z2211" s="195"/>
      <c r="AB2211" s="235"/>
      <c r="AJ2211" s="236"/>
      <c r="AM2211" s="197"/>
      <c r="AO2211" s="236"/>
      <c r="AQ2211" s="236"/>
    </row>
    <row r="2212" spans="26:43" x14ac:dyDescent="0.25">
      <c r="Z2212" s="195"/>
      <c r="AB2212" s="235"/>
      <c r="AJ2212" s="236"/>
      <c r="AM2212" s="197"/>
      <c r="AO2212" s="236"/>
      <c r="AQ2212" s="236"/>
    </row>
    <row r="2213" spans="26:43" x14ac:dyDescent="0.25">
      <c r="Z2213" s="195"/>
      <c r="AB2213" s="235"/>
      <c r="AJ2213" s="236"/>
      <c r="AM2213" s="197"/>
      <c r="AO2213" s="236"/>
      <c r="AQ2213" s="236"/>
    </row>
    <row r="2214" spans="26:43" x14ac:dyDescent="0.25">
      <c r="Z2214" s="195"/>
      <c r="AB2214" s="235"/>
      <c r="AJ2214" s="236"/>
      <c r="AM2214" s="197"/>
      <c r="AO2214" s="236"/>
      <c r="AQ2214" s="236"/>
    </row>
    <row r="2215" spans="26:43" x14ac:dyDescent="0.25">
      <c r="Z2215" s="195"/>
      <c r="AB2215" s="235"/>
      <c r="AJ2215" s="236"/>
      <c r="AM2215" s="197"/>
      <c r="AO2215" s="236"/>
      <c r="AQ2215" s="236"/>
    </row>
    <row r="2216" spans="26:43" x14ac:dyDescent="0.25">
      <c r="Z2216" s="195"/>
      <c r="AB2216" s="235"/>
      <c r="AJ2216" s="236"/>
      <c r="AM2216" s="197"/>
      <c r="AO2216" s="236"/>
      <c r="AQ2216" s="236"/>
    </row>
    <row r="2217" spans="26:43" x14ac:dyDescent="0.25">
      <c r="Z2217" s="195"/>
      <c r="AB2217" s="235"/>
      <c r="AJ2217" s="236"/>
      <c r="AM2217" s="197"/>
      <c r="AO2217" s="236"/>
      <c r="AQ2217" s="236"/>
    </row>
    <row r="2218" spans="26:43" x14ac:dyDescent="0.25">
      <c r="Z2218" s="195"/>
      <c r="AB2218" s="235"/>
      <c r="AJ2218" s="236"/>
      <c r="AM2218" s="197"/>
      <c r="AO2218" s="236"/>
      <c r="AQ2218" s="236"/>
    </row>
    <row r="2219" spans="26:43" x14ac:dyDescent="0.25">
      <c r="Z2219" s="195"/>
      <c r="AB2219" s="235"/>
      <c r="AJ2219" s="236"/>
      <c r="AM2219" s="197"/>
      <c r="AO2219" s="236"/>
      <c r="AQ2219" s="236"/>
    </row>
    <row r="2220" spans="26:43" x14ac:dyDescent="0.25">
      <c r="Z2220" s="195"/>
      <c r="AB2220" s="235"/>
      <c r="AJ2220" s="236"/>
      <c r="AM2220" s="197"/>
      <c r="AO2220" s="236"/>
      <c r="AQ2220" s="236"/>
    </row>
    <row r="2221" spans="26:43" x14ac:dyDescent="0.25">
      <c r="Z2221" s="195"/>
      <c r="AB2221" s="235"/>
      <c r="AJ2221" s="236"/>
      <c r="AM2221" s="197"/>
      <c r="AO2221" s="236"/>
      <c r="AQ2221" s="236"/>
    </row>
    <row r="2222" spans="26:43" x14ac:dyDescent="0.25">
      <c r="Z2222" s="195"/>
      <c r="AB2222" s="235"/>
      <c r="AJ2222" s="236"/>
      <c r="AM2222" s="197"/>
      <c r="AO2222" s="236"/>
      <c r="AQ2222" s="236"/>
    </row>
    <row r="2223" spans="26:43" x14ac:dyDescent="0.25">
      <c r="Z2223" s="195"/>
      <c r="AB2223" s="235"/>
      <c r="AJ2223" s="236"/>
      <c r="AM2223" s="197"/>
      <c r="AO2223" s="236"/>
      <c r="AQ2223" s="236"/>
    </row>
    <row r="2224" spans="26:43" x14ac:dyDescent="0.25">
      <c r="Z2224" s="195"/>
      <c r="AB2224" s="235"/>
      <c r="AJ2224" s="236"/>
      <c r="AM2224" s="197"/>
      <c r="AO2224" s="236"/>
      <c r="AQ2224" s="236"/>
    </row>
    <row r="2225" spans="26:43" x14ac:dyDescent="0.25">
      <c r="Z2225" s="195"/>
      <c r="AB2225" s="235"/>
      <c r="AJ2225" s="236"/>
      <c r="AM2225" s="197"/>
      <c r="AO2225" s="236"/>
      <c r="AQ2225" s="236"/>
    </row>
    <row r="2226" spans="26:43" x14ac:dyDescent="0.25">
      <c r="Z2226" s="195"/>
      <c r="AB2226" s="235"/>
      <c r="AJ2226" s="236"/>
      <c r="AM2226" s="197"/>
      <c r="AO2226" s="236"/>
      <c r="AQ2226" s="236"/>
    </row>
    <row r="2227" spans="26:43" x14ac:dyDescent="0.25">
      <c r="Z2227" s="195"/>
      <c r="AB2227" s="235"/>
      <c r="AJ2227" s="236"/>
      <c r="AM2227" s="197"/>
      <c r="AO2227" s="236"/>
      <c r="AQ2227" s="236"/>
    </row>
    <row r="2228" spans="26:43" x14ac:dyDescent="0.25">
      <c r="Z2228" s="195"/>
      <c r="AB2228" s="235"/>
      <c r="AJ2228" s="236"/>
      <c r="AM2228" s="197"/>
      <c r="AO2228" s="236"/>
      <c r="AQ2228" s="236"/>
    </row>
    <row r="2229" spans="26:43" x14ac:dyDescent="0.25">
      <c r="Z2229" s="195"/>
      <c r="AB2229" s="235"/>
      <c r="AJ2229" s="236"/>
      <c r="AM2229" s="197"/>
      <c r="AO2229" s="236"/>
      <c r="AQ2229" s="236"/>
    </row>
    <row r="2230" spans="26:43" x14ac:dyDescent="0.25">
      <c r="Z2230" s="195"/>
      <c r="AB2230" s="235"/>
      <c r="AJ2230" s="236"/>
      <c r="AM2230" s="197"/>
      <c r="AO2230" s="236"/>
      <c r="AQ2230" s="236"/>
    </row>
    <row r="2231" spans="26:43" x14ac:dyDescent="0.25">
      <c r="Z2231" s="195"/>
      <c r="AB2231" s="235"/>
      <c r="AJ2231" s="236"/>
      <c r="AM2231" s="197"/>
      <c r="AO2231" s="236"/>
      <c r="AQ2231" s="236"/>
    </row>
    <row r="2232" spans="26:43" x14ac:dyDescent="0.25">
      <c r="Z2232" s="195"/>
      <c r="AB2232" s="235"/>
      <c r="AJ2232" s="236"/>
      <c r="AM2232" s="197"/>
      <c r="AO2232" s="236"/>
      <c r="AQ2232" s="236"/>
    </row>
    <row r="2233" spans="26:43" x14ac:dyDescent="0.25">
      <c r="Z2233" s="195"/>
      <c r="AB2233" s="235"/>
      <c r="AJ2233" s="236"/>
      <c r="AM2233" s="197"/>
      <c r="AO2233" s="236"/>
      <c r="AQ2233" s="236"/>
    </row>
    <row r="2234" spans="26:43" x14ac:dyDescent="0.25">
      <c r="Z2234" s="195"/>
      <c r="AB2234" s="235"/>
      <c r="AJ2234" s="236"/>
      <c r="AM2234" s="197"/>
      <c r="AO2234" s="236"/>
      <c r="AQ2234" s="236"/>
    </row>
    <row r="2235" spans="26:43" x14ac:dyDescent="0.25">
      <c r="Z2235" s="195"/>
      <c r="AB2235" s="235"/>
      <c r="AJ2235" s="236"/>
      <c r="AM2235" s="197"/>
      <c r="AO2235" s="236"/>
      <c r="AQ2235" s="236"/>
    </row>
    <row r="2236" spans="26:43" x14ac:dyDescent="0.25">
      <c r="Z2236" s="195"/>
      <c r="AB2236" s="235"/>
      <c r="AJ2236" s="236"/>
      <c r="AM2236" s="197"/>
      <c r="AO2236" s="236"/>
      <c r="AQ2236" s="236"/>
    </row>
    <row r="2237" spans="26:43" x14ac:dyDescent="0.25">
      <c r="Z2237" s="195"/>
      <c r="AB2237" s="235"/>
      <c r="AJ2237" s="236"/>
      <c r="AM2237" s="197"/>
      <c r="AO2237" s="236"/>
      <c r="AQ2237" s="236"/>
    </row>
    <row r="2238" spans="26:43" x14ac:dyDescent="0.25">
      <c r="Z2238" s="195"/>
      <c r="AB2238" s="235"/>
      <c r="AJ2238" s="236"/>
      <c r="AM2238" s="197"/>
      <c r="AO2238" s="236"/>
      <c r="AQ2238" s="236"/>
    </row>
    <row r="2239" spans="26:43" x14ac:dyDescent="0.25">
      <c r="Z2239" s="195"/>
      <c r="AB2239" s="235"/>
      <c r="AJ2239" s="236"/>
      <c r="AM2239" s="197"/>
      <c r="AO2239" s="236"/>
      <c r="AQ2239" s="236"/>
    </row>
    <row r="2240" spans="26:43" x14ac:dyDescent="0.25">
      <c r="Z2240" s="195"/>
      <c r="AB2240" s="235"/>
      <c r="AJ2240" s="236"/>
      <c r="AM2240" s="197"/>
      <c r="AO2240" s="236"/>
      <c r="AQ2240" s="236"/>
    </row>
    <row r="2241" spans="26:43" x14ac:dyDescent="0.25">
      <c r="Z2241" s="195"/>
      <c r="AB2241" s="235"/>
      <c r="AJ2241" s="236"/>
      <c r="AM2241" s="197"/>
      <c r="AO2241" s="236"/>
      <c r="AQ2241" s="236"/>
    </row>
    <row r="2242" spans="26:43" x14ac:dyDescent="0.25">
      <c r="Z2242" s="195"/>
      <c r="AB2242" s="235"/>
      <c r="AJ2242" s="236"/>
      <c r="AM2242" s="197"/>
      <c r="AO2242" s="236"/>
      <c r="AQ2242" s="236"/>
    </row>
    <row r="2243" spans="26:43" x14ac:dyDescent="0.25">
      <c r="Z2243" s="195"/>
      <c r="AB2243" s="235"/>
      <c r="AJ2243" s="236"/>
      <c r="AM2243" s="197"/>
      <c r="AO2243" s="236"/>
      <c r="AQ2243" s="236"/>
    </row>
    <row r="2244" spans="26:43" x14ac:dyDescent="0.25">
      <c r="Z2244" s="195"/>
      <c r="AB2244" s="235"/>
      <c r="AJ2244" s="236"/>
      <c r="AM2244" s="197"/>
      <c r="AO2244" s="236"/>
      <c r="AQ2244" s="236"/>
    </row>
    <row r="2245" spans="26:43" x14ac:dyDescent="0.25">
      <c r="Z2245" s="195"/>
      <c r="AB2245" s="235"/>
      <c r="AJ2245" s="236"/>
      <c r="AM2245" s="197"/>
      <c r="AO2245" s="236"/>
      <c r="AQ2245" s="236"/>
    </row>
    <row r="2246" spans="26:43" x14ac:dyDescent="0.25">
      <c r="Z2246" s="195"/>
      <c r="AB2246" s="235"/>
      <c r="AJ2246" s="236"/>
      <c r="AM2246" s="197"/>
      <c r="AO2246" s="236"/>
      <c r="AQ2246" s="236"/>
    </row>
    <row r="2247" spans="26:43" x14ac:dyDescent="0.25">
      <c r="Z2247" s="195"/>
      <c r="AB2247" s="235"/>
      <c r="AJ2247" s="236"/>
      <c r="AM2247" s="197"/>
      <c r="AO2247" s="236"/>
      <c r="AQ2247" s="236"/>
    </row>
    <row r="2248" spans="26:43" x14ac:dyDescent="0.25">
      <c r="Z2248" s="195"/>
      <c r="AB2248" s="235"/>
      <c r="AJ2248" s="236"/>
      <c r="AM2248" s="197"/>
      <c r="AO2248" s="236"/>
      <c r="AQ2248" s="236"/>
    </row>
    <row r="2249" spans="26:43" x14ac:dyDescent="0.25">
      <c r="Z2249" s="195"/>
      <c r="AB2249" s="235"/>
      <c r="AJ2249" s="236"/>
      <c r="AM2249" s="197"/>
      <c r="AO2249" s="236"/>
      <c r="AQ2249" s="236"/>
    </row>
    <row r="2250" spans="26:43" x14ac:dyDescent="0.25">
      <c r="Z2250" s="195"/>
      <c r="AB2250" s="235"/>
      <c r="AJ2250" s="236"/>
      <c r="AM2250" s="197"/>
      <c r="AO2250" s="236"/>
      <c r="AQ2250" s="236"/>
    </row>
    <row r="2251" spans="26:43" x14ac:dyDescent="0.25">
      <c r="Z2251" s="195"/>
      <c r="AB2251" s="235"/>
      <c r="AJ2251" s="236"/>
      <c r="AM2251" s="197"/>
      <c r="AO2251" s="236"/>
      <c r="AQ2251" s="236"/>
    </row>
    <row r="2252" spans="26:43" x14ac:dyDescent="0.25">
      <c r="Z2252" s="195"/>
      <c r="AB2252" s="235"/>
      <c r="AJ2252" s="236"/>
      <c r="AM2252" s="197"/>
      <c r="AO2252" s="236"/>
      <c r="AQ2252" s="236"/>
    </row>
    <row r="2253" spans="26:43" x14ac:dyDescent="0.25">
      <c r="Z2253" s="195"/>
      <c r="AB2253" s="235"/>
      <c r="AJ2253" s="236"/>
      <c r="AM2253" s="197"/>
      <c r="AO2253" s="236"/>
      <c r="AQ2253" s="236"/>
    </row>
    <row r="2254" spans="26:43" x14ac:dyDescent="0.25">
      <c r="Z2254" s="195"/>
      <c r="AB2254" s="235"/>
      <c r="AJ2254" s="236"/>
      <c r="AM2254" s="197"/>
      <c r="AO2254" s="236"/>
      <c r="AQ2254" s="236"/>
    </row>
    <row r="2255" spans="26:43" x14ac:dyDescent="0.25">
      <c r="Z2255" s="195"/>
      <c r="AB2255" s="235"/>
      <c r="AJ2255" s="236"/>
      <c r="AM2255" s="197"/>
      <c r="AO2255" s="236"/>
      <c r="AQ2255" s="236"/>
    </row>
    <row r="2256" spans="26:43" x14ac:dyDescent="0.25">
      <c r="Z2256" s="195"/>
      <c r="AB2256" s="235"/>
      <c r="AJ2256" s="236"/>
      <c r="AM2256" s="197"/>
      <c r="AO2256" s="236"/>
      <c r="AQ2256" s="236"/>
    </row>
    <row r="2257" spans="26:43" x14ac:dyDescent="0.25">
      <c r="Z2257" s="195"/>
      <c r="AB2257" s="235"/>
      <c r="AJ2257" s="236"/>
      <c r="AM2257" s="197"/>
      <c r="AO2257" s="236"/>
      <c r="AQ2257" s="236"/>
    </row>
    <row r="2258" spans="26:43" x14ac:dyDescent="0.25">
      <c r="Z2258" s="195"/>
      <c r="AB2258" s="235"/>
      <c r="AJ2258" s="236"/>
      <c r="AM2258" s="197"/>
      <c r="AO2258" s="236"/>
      <c r="AQ2258" s="236"/>
    </row>
    <row r="2259" spans="26:43" x14ac:dyDescent="0.25">
      <c r="Z2259" s="195"/>
      <c r="AB2259" s="235"/>
      <c r="AJ2259" s="236"/>
      <c r="AM2259" s="197"/>
      <c r="AO2259" s="236"/>
      <c r="AQ2259" s="236"/>
    </row>
    <row r="2260" spans="26:43" x14ac:dyDescent="0.25">
      <c r="Z2260" s="195"/>
      <c r="AB2260" s="235"/>
      <c r="AJ2260" s="236"/>
      <c r="AM2260" s="197"/>
      <c r="AO2260" s="236"/>
      <c r="AQ2260" s="236"/>
    </row>
    <row r="2261" spans="26:43" x14ac:dyDescent="0.25">
      <c r="Z2261" s="195"/>
      <c r="AB2261" s="235"/>
      <c r="AJ2261" s="236"/>
      <c r="AM2261" s="197"/>
      <c r="AO2261" s="236"/>
      <c r="AQ2261" s="236"/>
    </row>
    <row r="2262" spans="26:43" x14ac:dyDescent="0.25">
      <c r="Z2262" s="195"/>
      <c r="AB2262" s="235"/>
      <c r="AJ2262" s="236"/>
      <c r="AM2262" s="197"/>
      <c r="AO2262" s="236"/>
      <c r="AQ2262" s="236"/>
    </row>
    <row r="2263" spans="26:43" x14ac:dyDescent="0.25">
      <c r="Z2263" s="195"/>
      <c r="AB2263" s="235"/>
      <c r="AJ2263" s="236"/>
      <c r="AM2263" s="197"/>
      <c r="AO2263" s="236"/>
      <c r="AQ2263" s="236"/>
    </row>
    <row r="2264" spans="26:43" x14ac:dyDescent="0.25">
      <c r="Z2264" s="195"/>
      <c r="AB2264" s="235"/>
      <c r="AJ2264" s="236"/>
      <c r="AM2264" s="197"/>
      <c r="AO2264" s="236"/>
      <c r="AQ2264" s="236"/>
    </row>
    <row r="2265" spans="26:43" x14ac:dyDescent="0.25">
      <c r="Z2265" s="195"/>
      <c r="AB2265" s="235"/>
      <c r="AJ2265" s="236"/>
      <c r="AM2265" s="197"/>
      <c r="AO2265" s="236"/>
      <c r="AQ2265" s="236"/>
    </row>
    <row r="2266" spans="26:43" x14ac:dyDescent="0.25">
      <c r="Z2266" s="195"/>
      <c r="AB2266" s="235"/>
      <c r="AJ2266" s="236"/>
      <c r="AM2266" s="197"/>
      <c r="AO2266" s="236"/>
      <c r="AQ2266" s="236"/>
    </row>
    <row r="2267" spans="26:43" x14ac:dyDescent="0.25">
      <c r="Z2267" s="195"/>
      <c r="AB2267" s="235"/>
      <c r="AJ2267" s="236"/>
      <c r="AM2267" s="197"/>
      <c r="AO2267" s="236"/>
      <c r="AQ2267" s="236"/>
    </row>
    <row r="2268" spans="26:43" x14ac:dyDescent="0.25">
      <c r="Z2268" s="195"/>
      <c r="AB2268" s="235"/>
      <c r="AJ2268" s="236"/>
      <c r="AM2268" s="197"/>
      <c r="AO2268" s="236"/>
      <c r="AQ2268" s="236"/>
    </row>
    <row r="2269" spans="26:43" x14ac:dyDescent="0.25">
      <c r="Z2269" s="195"/>
      <c r="AB2269" s="235"/>
      <c r="AJ2269" s="236"/>
      <c r="AM2269" s="197"/>
      <c r="AO2269" s="236"/>
      <c r="AQ2269" s="236"/>
    </row>
    <row r="2270" spans="26:43" x14ac:dyDescent="0.25">
      <c r="Z2270" s="195"/>
      <c r="AB2270" s="235"/>
      <c r="AJ2270" s="236"/>
      <c r="AM2270" s="197"/>
      <c r="AO2270" s="236"/>
      <c r="AQ2270" s="236"/>
    </row>
    <row r="2271" spans="26:43" x14ac:dyDescent="0.25">
      <c r="Z2271" s="195"/>
      <c r="AB2271" s="235"/>
      <c r="AJ2271" s="236"/>
      <c r="AM2271" s="197"/>
      <c r="AO2271" s="236"/>
      <c r="AQ2271" s="236"/>
    </row>
    <row r="2272" spans="26:43" x14ac:dyDescent="0.25">
      <c r="Z2272" s="195"/>
      <c r="AB2272" s="235"/>
      <c r="AJ2272" s="236"/>
      <c r="AM2272" s="197"/>
      <c r="AO2272" s="236"/>
      <c r="AQ2272" s="236"/>
    </row>
    <row r="2273" spans="26:43" x14ac:dyDescent="0.25">
      <c r="Z2273" s="195"/>
      <c r="AB2273" s="235"/>
      <c r="AJ2273" s="236"/>
      <c r="AM2273" s="197"/>
      <c r="AO2273" s="236"/>
      <c r="AQ2273" s="236"/>
    </row>
    <row r="2274" spans="26:43" x14ac:dyDescent="0.25">
      <c r="Z2274" s="195"/>
      <c r="AB2274" s="235"/>
      <c r="AJ2274" s="236"/>
      <c r="AM2274" s="197"/>
      <c r="AO2274" s="236"/>
      <c r="AQ2274" s="236"/>
    </row>
    <row r="2275" spans="26:43" x14ac:dyDescent="0.25">
      <c r="Z2275" s="195"/>
      <c r="AB2275" s="235"/>
      <c r="AJ2275" s="236"/>
      <c r="AM2275" s="197"/>
      <c r="AO2275" s="236"/>
      <c r="AQ2275" s="236"/>
    </row>
    <row r="2276" spans="26:43" x14ac:dyDescent="0.25">
      <c r="Z2276" s="195"/>
      <c r="AB2276" s="235"/>
      <c r="AJ2276" s="236"/>
      <c r="AM2276" s="197"/>
      <c r="AO2276" s="236"/>
      <c r="AQ2276" s="236"/>
    </row>
    <row r="2277" spans="26:43" x14ac:dyDescent="0.25">
      <c r="Z2277" s="195"/>
      <c r="AB2277" s="235"/>
      <c r="AJ2277" s="236"/>
      <c r="AM2277" s="197"/>
      <c r="AO2277" s="236"/>
      <c r="AQ2277" s="236"/>
    </row>
    <row r="2278" spans="26:43" x14ac:dyDescent="0.25">
      <c r="Z2278" s="195"/>
      <c r="AB2278" s="235"/>
      <c r="AJ2278" s="236"/>
      <c r="AM2278" s="197"/>
      <c r="AO2278" s="236"/>
      <c r="AQ2278" s="236"/>
    </row>
    <row r="2279" spans="26:43" x14ac:dyDescent="0.25">
      <c r="Z2279" s="195"/>
      <c r="AB2279" s="235"/>
      <c r="AJ2279" s="236"/>
      <c r="AM2279" s="197"/>
      <c r="AO2279" s="236"/>
      <c r="AQ2279" s="236"/>
    </row>
    <row r="2280" spans="26:43" x14ac:dyDescent="0.25">
      <c r="Z2280" s="195"/>
      <c r="AB2280" s="235"/>
      <c r="AJ2280" s="236"/>
      <c r="AM2280" s="197"/>
      <c r="AO2280" s="236"/>
      <c r="AQ2280" s="236"/>
    </row>
    <row r="2281" spans="26:43" x14ac:dyDescent="0.25">
      <c r="Z2281" s="195"/>
      <c r="AB2281" s="235"/>
      <c r="AJ2281" s="236"/>
      <c r="AM2281" s="197"/>
      <c r="AO2281" s="236"/>
      <c r="AQ2281" s="236"/>
    </row>
    <row r="2282" spans="26:43" x14ac:dyDescent="0.25">
      <c r="Z2282" s="195"/>
      <c r="AB2282" s="235"/>
      <c r="AJ2282" s="236"/>
      <c r="AM2282" s="197"/>
      <c r="AO2282" s="236"/>
      <c r="AQ2282" s="236"/>
    </row>
    <row r="2283" spans="26:43" x14ac:dyDescent="0.25">
      <c r="Z2283" s="195"/>
      <c r="AB2283" s="235"/>
      <c r="AJ2283" s="236"/>
      <c r="AM2283" s="197"/>
      <c r="AO2283" s="236"/>
      <c r="AQ2283" s="236"/>
    </row>
    <row r="2284" spans="26:43" x14ac:dyDescent="0.25">
      <c r="Z2284" s="195"/>
      <c r="AB2284" s="235"/>
      <c r="AJ2284" s="236"/>
      <c r="AM2284" s="197"/>
      <c r="AO2284" s="236"/>
      <c r="AQ2284" s="236"/>
    </row>
    <row r="2285" spans="26:43" x14ac:dyDescent="0.25">
      <c r="Z2285" s="195"/>
      <c r="AB2285" s="235"/>
      <c r="AJ2285" s="236"/>
      <c r="AM2285" s="197"/>
      <c r="AO2285" s="236"/>
      <c r="AQ2285" s="236"/>
    </row>
    <row r="2286" spans="26:43" x14ac:dyDescent="0.25">
      <c r="Z2286" s="195"/>
      <c r="AB2286" s="235"/>
      <c r="AJ2286" s="236"/>
      <c r="AM2286" s="197"/>
      <c r="AO2286" s="236"/>
      <c r="AQ2286" s="236"/>
    </row>
    <row r="2287" spans="26:43" x14ac:dyDescent="0.25">
      <c r="Z2287" s="195"/>
      <c r="AB2287" s="235"/>
      <c r="AJ2287" s="236"/>
      <c r="AM2287" s="197"/>
      <c r="AO2287" s="236"/>
      <c r="AQ2287" s="236"/>
    </row>
    <row r="2288" spans="26:43" x14ac:dyDescent="0.25">
      <c r="Z2288" s="195"/>
      <c r="AB2288" s="235"/>
      <c r="AJ2288" s="236"/>
      <c r="AM2288" s="197"/>
      <c r="AO2288" s="236"/>
      <c r="AQ2288" s="236"/>
    </row>
    <row r="2289" spans="26:43" x14ac:dyDescent="0.25">
      <c r="Z2289" s="195"/>
      <c r="AB2289" s="235"/>
      <c r="AJ2289" s="236"/>
      <c r="AM2289" s="197"/>
      <c r="AO2289" s="236"/>
      <c r="AQ2289" s="236"/>
    </row>
    <row r="2290" spans="26:43" x14ac:dyDescent="0.25">
      <c r="Z2290" s="195"/>
      <c r="AB2290" s="235"/>
      <c r="AJ2290" s="236"/>
      <c r="AM2290" s="197"/>
      <c r="AO2290" s="236"/>
      <c r="AQ2290" s="236"/>
    </row>
    <row r="2291" spans="26:43" x14ac:dyDescent="0.25">
      <c r="Z2291" s="195"/>
      <c r="AB2291" s="235"/>
      <c r="AJ2291" s="236"/>
      <c r="AM2291" s="197"/>
      <c r="AO2291" s="236"/>
      <c r="AQ2291" s="236"/>
    </row>
    <row r="2292" spans="26:43" x14ac:dyDescent="0.25">
      <c r="Z2292" s="195"/>
      <c r="AB2292" s="235"/>
      <c r="AJ2292" s="236"/>
      <c r="AM2292" s="197"/>
      <c r="AO2292" s="236"/>
      <c r="AQ2292" s="236"/>
    </row>
    <row r="2293" spans="26:43" x14ac:dyDescent="0.25">
      <c r="Z2293" s="195"/>
      <c r="AB2293" s="235"/>
      <c r="AJ2293" s="236"/>
      <c r="AM2293" s="197"/>
      <c r="AO2293" s="236"/>
      <c r="AQ2293" s="236"/>
    </row>
    <row r="2294" spans="26:43" x14ac:dyDescent="0.25">
      <c r="Z2294" s="195"/>
      <c r="AB2294" s="235"/>
      <c r="AJ2294" s="236"/>
      <c r="AM2294" s="197"/>
      <c r="AO2294" s="236"/>
      <c r="AQ2294" s="236"/>
    </row>
    <row r="2295" spans="26:43" x14ac:dyDescent="0.25">
      <c r="Z2295" s="195"/>
      <c r="AB2295" s="235"/>
      <c r="AJ2295" s="236"/>
      <c r="AM2295" s="197"/>
      <c r="AO2295" s="236"/>
      <c r="AQ2295" s="236"/>
    </row>
    <row r="2296" spans="26:43" x14ac:dyDescent="0.25">
      <c r="Z2296" s="195"/>
      <c r="AB2296" s="235"/>
      <c r="AJ2296" s="236"/>
      <c r="AM2296" s="197"/>
      <c r="AO2296" s="236"/>
      <c r="AQ2296" s="236"/>
    </row>
    <row r="2297" spans="26:43" x14ac:dyDescent="0.25">
      <c r="Z2297" s="195"/>
      <c r="AB2297" s="235"/>
      <c r="AJ2297" s="236"/>
      <c r="AM2297" s="197"/>
      <c r="AO2297" s="236"/>
      <c r="AQ2297" s="236"/>
    </row>
    <row r="2298" spans="26:43" x14ac:dyDescent="0.25">
      <c r="Z2298" s="195"/>
      <c r="AB2298" s="235"/>
      <c r="AJ2298" s="236"/>
      <c r="AM2298" s="197"/>
      <c r="AO2298" s="236"/>
      <c r="AQ2298" s="236"/>
    </row>
    <row r="2299" spans="26:43" x14ac:dyDescent="0.25">
      <c r="Z2299" s="195"/>
      <c r="AB2299" s="235"/>
      <c r="AJ2299" s="236"/>
      <c r="AM2299" s="197"/>
      <c r="AO2299" s="236"/>
      <c r="AQ2299" s="236"/>
    </row>
    <row r="2300" spans="26:43" x14ac:dyDescent="0.25">
      <c r="Z2300" s="195"/>
      <c r="AB2300" s="235"/>
      <c r="AJ2300" s="236"/>
      <c r="AM2300" s="197"/>
      <c r="AO2300" s="236"/>
      <c r="AQ2300" s="236"/>
    </row>
    <row r="2301" spans="26:43" x14ac:dyDescent="0.25">
      <c r="Z2301" s="195"/>
      <c r="AB2301" s="235"/>
      <c r="AJ2301" s="236"/>
      <c r="AM2301" s="197"/>
      <c r="AO2301" s="236"/>
      <c r="AQ2301" s="236"/>
    </row>
    <row r="2302" spans="26:43" x14ac:dyDescent="0.25">
      <c r="Z2302" s="195"/>
      <c r="AB2302" s="235"/>
      <c r="AJ2302" s="236"/>
      <c r="AM2302" s="197"/>
      <c r="AO2302" s="236"/>
      <c r="AQ2302" s="236"/>
    </row>
    <row r="2303" spans="26:43" x14ac:dyDescent="0.25">
      <c r="Z2303" s="195"/>
      <c r="AB2303" s="235"/>
      <c r="AJ2303" s="236"/>
      <c r="AM2303" s="197"/>
      <c r="AO2303" s="236"/>
      <c r="AQ2303" s="236"/>
    </row>
    <row r="2304" spans="26:43" x14ac:dyDescent="0.25">
      <c r="Z2304" s="195"/>
      <c r="AB2304" s="235"/>
      <c r="AJ2304" s="236"/>
      <c r="AM2304" s="197"/>
      <c r="AO2304" s="236"/>
      <c r="AQ2304" s="236"/>
    </row>
    <row r="2305" spans="26:43" x14ac:dyDescent="0.25">
      <c r="Z2305" s="195"/>
      <c r="AB2305" s="235"/>
      <c r="AJ2305" s="236"/>
      <c r="AM2305" s="197"/>
      <c r="AO2305" s="236"/>
      <c r="AQ2305" s="236"/>
    </row>
    <row r="2306" spans="26:43" x14ac:dyDescent="0.25">
      <c r="Z2306" s="195"/>
      <c r="AB2306" s="235"/>
      <c r="AJ2306" s="236"/>
      <c r="AM2306" s="197"/>
      <c r="AO2306" s="236"/>
      <c r="AQ2306" s="236"/>
    </row>
    <row r="2307" spans="26:43" x14ac:dyDescent="0.25">
      <c r="Z2307" s="195"/>
      <c r="AB2307" s="235"/>
      <c r="AJ2307" s="236"/>
      <c r="AM2307" s="197"/>
      <c r="AO2307" s="236"/>
      <c r="AQ2307" s="236"/>
    </row>
    <row r="2308" spans="26:43" x14ac:dyDescent="0.25">
      <c r="Z2308" s="195"/>
      <c r="AB2308" s="235"/>
      <c r="AJ2308" s="236"/>
      <c r="AM2308" s="197"/>
      <c r="AO2308" s="236"/>
      <c r="AQ2308" s="236"/>
    </row>
    <row r="2309" spans="26:43" x14ac:dyDescent="0.25">
      <c r="Z2309" s="195"/>
      <c r="AB2309" s="235"/>
      <c r="AJ2309" s="236"/>
      <c r="AM2309" s="197"/>
      <c r="AO2309" s="236"/>
      <c r="AQ2309" s="236"/>
    </row>
    <row r="2310" spans="26:43" x14ac:dyDescent="0.25">
      <c r="Z2310" s="195"/>
      <c r="AB2310" s="235"/>
      <c r="AJ2310" s="236"/>
      <c r="AM2310" s="197"/>
      <c r="AO2310" s="236"/>
      <c r="AQ2310" s="236"/>
    </row>
    <row r="2311" spans="26:43" x14ac:dyDescent="0.25">
      <c r="Z2311" s="195"/>
      <c r="AB2311" s="235"/>
      <c r="AJ2311" s="236"/>
      <c r="AM2311" s="197"/>
      <c r="AO2311" s="236"/>
      <c r="AQ2311" s="236"/>
    </row>
    <row r="2312" spans="26:43" x14ac:dyDescent="0.25">
      <c r="Z2312" s="195"/>
      <c r="AB2312" s="235"/>
      <c r="AJ2312" s="236"/>
      <c r="AM2312" s="197"/>
      <c r="AO2312" s="236"/>
      <c r="AQ2312" s="236"/>
    </row>
    <row r="2313" spans="26:43" x14ac:dyDescent="0.25">
      <c r="Z2313" s="195"/>
      <c r="AB2313" s="235"/>
      <c r="AJ2313" s="236"/>
      <c r="AM2313" s="197"/>
      <c r="AO2313" s="236"/>
      <c r="AQ2313" s="236"/>
    </row>
    <row r="2314" spans="26:43" x14ac:dyDescent="0.25">
      <c r="Z2314" s="195"/>
      <c r="AB2314" s="235"/>
      <c r="AJ2314" s="236"/>
      <c r="AM2314" s="197"/>
      <c r="AO2314" s="236"/>
      <c r="AQ2314" s="236"/>
    </row>
    <row r="2315" spans="26:43" x14ac:dyDescent="0.25">
      <c r="Z2315" s="195"/>
      <c r="AB2315" s="235"/>
      <c r="AJ2315" s="236"/>
      <c r="AM2315" s="197"/>
      <c r="AO2315" s="236"/>
      <c r="AQ2315" s="236"/>
    </row>
    <row r="2316" spans="26:43" x14ac:dyDescent="0.25">
      <c r="Z2316" s="195"/>
      <c r="AB2316" s="235"/>
      <c r="AJ2316" s="236"/>
      <c r="AM2316" s="197"/>
      <c r="AO2316" s="236"/>
      <c r="AQ2316" s="236"/>
    </row>
    <row r="2317" spans="26:43" x14ac:dyDescent="0.25">
      <c r="Z2317" s="195"/>
      <c r="AB2317" s="235"/>
      <c r="AJ2317" s="236"/>
      <c r="AM2317" s="197"/>
      <c r="AO2317" s="236"/>
      <c r="AQ2317" s="236"/>
    </row>
    <row r="2318" spans="26:43" x14ac:dyDescent="0.25">
      <c r="Z2318" s="195"/>
      <c r="AB2318" s="235"/>
      <c r="AJ2318" s="236"/>
      <c r="AM2318" s="197"/>
      <c r="AO2318" s="236"/>
      <c r="AQ2318" s="236"/>
    </row>
    <row r="2319" spans="26:43" x14ac:dyDescent="0.25">
      <c r="Z2319" s="195"/>
      <c r="AB2319" s="235"/>
      <c r="AJ2319" s="236"/>
      <c r="AM2319" s="197"/>
      <c r="AO2319" s="236"/>
      <c r="AQ2319" s="236"/>
    </row>
    <row r="2320" spans="26:43" x14ac:dyDescent="0.25">
      <c r="Z2320" s="195"/>
      <c r="AB2320" s="235"/>
      <c r="AJ2320" s="236"/>
      <c r="AM2320" s="197"/>
      <c r="AO2320" s="236"/>
      <c r="AQ2320" s="236"/>
    </row>
    <row r="2321" spans="26:43" x14ac:dyDescent="0.25">
      <c r="Z2321" s="195"/>
      <c r="AB2321" s="235"/>
      <c r="AJ2321" s="236"/>
      <c r="AM2321" s="197"/>
      <c r="AO2321" s="236"/>
      <c r="AQ2321" s="236"/>
    </row>
    <row r="2322" spans="26:43" x14ac:dyDescent="0.25">
      <c r="Z2322" s="195"/>
      <c r="AB2322" s="235"/>
      <c r="AJ2322" s="236"/>
      <c r="AM2322" s="197"/>
      <c r="AO2322" s="236"/>
      <c r="AQ2322" s="236"/>
    </row>
    <row r="2323" spans="26:43" x14ac:dyDescent="0.25">
      <c r="Z2323" s="195"/>
      <c r="AB2323" s="235"/>
      <c r="AJ2323" s="236"/>
      <c r="AM2323" s="197"/>
      <c r="AO2323" s="236"/>
      <c r="AQ2323" s="236"/>
    </row>
    <row r="2324" spans="26:43" x14ac:dyDescent="0.25">
      <c r="Z2324" s="195"/>
      <c r="AB2324" s="235"/>
      <c r="AJ2324" s="236"/>
      <c r="AM2324" s="197"/>
      <c r="AO2324" s="236"/>
      <c r="AQ2324" s="236"/>
    </row>
    <row r="2325" spans="26:43" x14ac:dyDescent="0.25">
      <c r="Z2325" s="195"/>
      <c r="AB2325" s="235"/>
      <c r="AJ2325" s="236"/>
      <c r="AM2325" s="197"/>
      <c r="AO2325" s="236"/>
      <c r="AQ2325" s="236"/>
    </row>
    <row r="2326" spans="26:43" x14ac:dyDescent="0.25">
      <c r="Z2326" s="195"/>
      <c r="AB2326" s="235"/>
      <c r="AJ2326" s="236"/>
      <c r="AM2326" s="197"/>
      <c r="AO2326" s="236"/>
      <c r="AQ2326" s="236"/>
    </row>
    <row r="2327" spans="26:43" x14ac:dyDescent="0.25">
      <c r="Z2327" s="195"/>
      <c r="AB2327" s="235"/>
      <c r="AJ2327" s="236"/>
      <c r="AM2327" s="197"/>
      <c r="AO2327" s="236"/>
      <c r="AQ2327" s="236"/>
    </row>
    <row r="2328" spans="26:43" x14ac:dyDescent="0.25">
      <c r="Z2328" s="195"/>
      <c r="AB2328" s="235"/>
      <c r="AJ2328" s="236"/>
      <c r="AM2328" s="197"/>
      <c r="AO2328" s="236"/>
      <c r="AQ2328" s="236"/>
    </row>
    <row r="2329" spans="26:43" x14ac:dyDescent="0.25">
      <c r="Z2329" s="195"/>
      <c r="AB2329" s="235"/>
      <c r="AJ2329" s="236"/>
      <c r="AM2329" s="197"/>
      <c r="AO2329" s="236"/>
      <c r="AQ2329" s="236"/>
    </row>
    <row r="2330" spans="26:43" x14ac:dyDescent="0.25">
      <c r="Z2330" s="195"/>
      <c r="AB2330" s="235"/>
      <c r="AJ2330" s="236"/>
      <c r="AM2330" s="197"/>
      <c r="AO2330" s="236"/>
      <c r="AQ2330" s="236"/>
    </row>
    <row r="2331" spans="26:43" x14ac:dyDescent="0.25">
      <c r="Z2331" s="195"/>
      <c r="AB2331" s="235"/>
      <c r="AJ2331" s="236"/>
      <c r="AM2331" s="197"/>
      <c r="AO2331" s="236"/>
      <c r="AQ2331" s="236"/>
    </row>
    <row r="2332" spans="26:43" x14ac:dyDescent="0.25">
      <c r="Z2332" s="195"/>
      <c r="AB2332" s="235"/>
      <c r="AJ2332" s="236"/>
      <c r="AM2332" s="197"/>
      <c r="AO2332" s="236"/>
      <c r="AQ2332" s="236"/>
    </row>
    <row r="2333" spans="26:43" x14ac:dyDescent="0.25">
      <c r="Z2333" s="195"/>
      <c r="AB2333" s="235"/>
      <c r="AJ2333" s="236"/>
      <c r="AM2333" s="197"/>
      <c r="AO2333" s="236"/>
      <c r="AQ2333" s="236"/>
    </row>
    <row r="2334" spans="26:43" x14ac:dyDescent="0.25">
      <c r="Z2334" s="195"/>
      <c r="AB2334" s="235"/>
      <c r="AJ2334" s="236"/>
      <c r="AM2334" s="197"/>
      <c r="AO2334" s="236"/>
      <c r="AQ2334" s="236"/>
    </row>
    <row r="2335" spans="26:43" x14ac:dyDescent="0.25">
      <c r="Z2335" s="195"/>
      <c r="AB2335" s="235"/>
      <c r="AJ2335" s="236"/>
      <c r="AM2335" s="197"/>
      <c r="AO2335" s="236"/>
      <c r="AQ2335" s="236"/>
    </row>
    <row r="2336" spans="26:43" x14ac:dyDescent="0.25">
      <c r="Z2336" s="195"/>
      <c r="AB2336" s="235"/>
      <c r="AJ2336" s="236"/>
      <c r="AM2336" s="197"/>
      <c r="AO2336" s="236"/>
      <c r="AQ2336" s="236"/>
    </row>
    <row r="2337" spans="26:43" x14ac:dyDescent="0.25">
      <c r="Z2337" s="195"/>
      <c r="AB2337" s="235"/>
      <c r="AJ2337" s="236"/>
      <c r="AM2337" s="197"/>
      <c r="AO2337" s="236"/>
      <c r="AQ2337" s="236"/>
    </row>
    <row r="2338" spans="26:43" x14ac:dyDescent="0.25">
      <c r="Z2338" s="195"/>
      <c r="AB2338" s="235"/>
      <c r="AJ2338" s="236"/>
      <c r="AM2338" s="197"/>
      <c r="AO2338" s="236"/>
      <c r="AQ2338" s="236"/>
    </row>
    <row r="2339" spans="26:43" x14ac:dyDescent="0.25">
      <c r="Z2339" s="195"/>
      <c r="AB2339" s="235"/>
      <c r="AJ2339" s="236"/>
      <c r="AM2339" s="197"/>
      <c r="AO2339" s="236"/>
      <c r="AQ2339" s="236"/>
    </row>
    <row r="2340" spans="26:43" x14ac:dyDescent="0.25">
      <c r="Z2340" s="195"/>
      <c r="AB2340" s="235"/>
      <c r="AJ2340" s="236"/>
      <c r="AM2340" s="197"/>
      <c r="AO2340" s="236"/>
      <c r="AQ2340" s="236"/>
    </row>
    <row r="2341" spans="26:43" x14ac:dyDescent="0.25">
      <c r="Z2341" s="195"/>
      <c r="AB2341" s="235"/>
      <c r="AJ2341" s="236"/>
      <c r="AM2341" s="197"/>
      <c r="AO2341" s="236"/>
      <c r="AQ2341" s="236"/>
    </row>
    <row r="2342" spans="26:43" x14ac:dyDescent="0.25">
      <c r="Z2342" s="195"/>
      <c r="AB2342" s="235"/>
      <c r="AJ2342" s="236"/>
      <c r="AM2342" s="197"/>
      <c r="AO2342" s="236"/>
      <c r="AQ2342" s="236"/>
    </row>
    <row r="2343" spans="26:43" x14ac:dyDescent="0.25">
      <c r="Z2343" s="195"/>
      <c r="AB2343" s="235"/>
      <c r="AJ2343" s="236"/>
      <c r="AM2343" s="197"/>
      <c r="AO2343" s="236"/>
      <c r="AQ2343" s="236"/>
    </row>
    <row r="2344" spans="26:43" x14ac:dyDescent="0.25">
      <c r="Z2344" s="195"/>
      <c r="AB2344" s="235"/>
      <c r="AJ2344" s="236"/>
      <c r="AM2344" s="197"/>
      <c r="AO2344" s="236"/>
      <c r="AQ2344" s="236"/>
    </row>
    <row r="2345" spans="26:43" x14ac:dyDescent="0.25">
      <c r="Z2345" s="195"/>
      <c r="AB2345" s="235"/>
      <c r="AJ2345" s="236"/>
      <c r="AM2345" s="197"/>
      <c r="AO2345" s="236"/>
      <c r="AQ2345" s="236"/>
    </row>
    <row r="2346" spans="26:43" x14ac:dyDescent="0.25">
      <c r="Z2346" s="195"/>
      <c r="AB2346" s="235"/>
      <c r="AJ2346" s="236"/>
      <c r="AM2346" s="197"/>
      <c r="AO2346" s="236"/>
      <c r="AQ2346" s="236"/>
    </row>
    <row r="2347" spans="26:43" x14ac:dyDescent="0.25">
      <c r="Z2347" s="195"/>
      <c r="AB2347" s="235"/>
      <c r="AJ2347" s="236"/>
      <c r="AM2347" s="197"/>
      <c r="AO2347" s="236"/>
      <c r="AQ2347" s="236"/>
    </row>
    <row r="2348" spans="26:43" x14ac:dyDescent="0.25">
      <c r="Z2348" s="195"/>
      <c r="AB2348" s="235"/>
      <c r="AJ2348" s="236"/>
      <c r="AM2348" s="197"/>
      <c r="AO2348" s="236"/>
      <c r="AQ2348" s="236"/>
    </row>
    <row r="2349" spans="26:43" x14ac:dyDescent="0.25">
      <c r="Z2349" s="195"/>
      <c r="AB2349" s="235"/>
      <c r="AJ2349" s="236"/>
      <c r="AM2349" s="197"/>
      <c r="AO2349" s="236"/>
      <c r="AQ2349" s="236"/>
    </row>
    <row r="2350" spans="26:43" x14ac:dyDescent="0.25">
      <c r="Z2350" s="195"/>
      <c r="AB2350" s="235"/>
      <c r="AJ2350" s="236"/>
      <c r="AM2350" s="197"/>
      <c r="AO2350" s="236"/>
      <c r="AQ2350" s="236"/>
    </row>
    <row r="2351" spans="26:43" x14ac:dyDescent="0.25">
      <c r="Z2351" s="195"/>
      <c r="AB2351" s="235"/>
      <c r="AJ2351" s="236"/>
      <c r="AM2351" s="197"/>
      <c r="AO2351" s="236"/>
      <c r="AQ2351" s="236"/>
    </row>
    <row r="2352" spans="26:43" x14ac:dyDescent="0.25">
      <c r="Z2352" s="195"/>
      <c r="AB2352" s="235"/>
      <c r="AJ2352" s="236"/>
      <c r="AM2352" s="197"/>
      <c r="AO2352" s="236"/>
      <c r="AQ2352" s="236"/>
    </row>
    <row r="2353" spans="26:43" x14ac:dyDescent="0.25">
      <c r="Z2353" s="195"/>
      <c r="AB2353" s="235"/>
      <c r="AJ2353" s="236"/>
      <c r="AM2353" s="197"/>
      <c r="AO2353" s="236"/>
      <c r="AQ2353" s="236"/>
    </row>
    <row r="2354" spans="26:43" x14ac:dyDescent="0.25">
      <c r="Z2354" s="195"/>
      <c r="AB2354" s="235"/>
      <c r="AJ2354" s="236"/>
      <c r="AM2354" s="197"/>
      <c r="AO2354" s="236"/>
      <c r="AQ2354" s="236"/>
    </row>
    <row r="2355" spans="26:43" x14ac:dyDescent="0.25">
      <c r="Z2355" s="195"/>
      <c r="AB2355" s="235"/>
      <c r="AJ2355" s="236"/>
      <c r="AM2355" s="197"/>
      <c r="AO2355" s="236"/>
      <c r="AQ2355" s="236"/>
    </row>
    <row r="2356" spans="26:43" x14ac:dyDescent="0.25">
      <c r="Z2356" s="195"/>
      <c r="AB2356" s="235"/>
      <c r="AJ2356" s="236"/>
      <c r="AM2356" s="197"/>
      <c r="AO2356" s="236"/>
      <c r="AQ2356" s="236"/>
    </row>
    <row r="2357" spans="26:43" x14ac:dyDescent="0.25">
      <c r="Z2357" s="195"/>
      <c r="AB2357" s="235"/>
      <c r="AJ2357" s="236"/>
      <c r="AM2357" s="197"/>
      <c r="AO2357" s="236"/>
      <c r="AQ2357" s="236"/>
    </row>
    <row r="2358" spans="26:43" x14ac:dyDescent="0.25">
      <c r="Z2358" s="195"/>
      <c r="AB2358" s="235"/>
      <c r="AJ2358" s="236"/>
      <c r="AM2358" s="197"/>
      <c r="AO2358" s="236"/>
      <c r="AQ2358" s="236"/>
    </row>
    <row r="2359" spans="26:43" x14ac:dyDescent="0.25">
      <c r="Z2359" s="195"/>
      <c r="AB2359" s="235"/>
      <c r="AJ2359" s="236"/>
      <c r="AM2359" s="197"/>
      <c r="AO2359" s="236"/>
      <c r="AQ2359" s="236"/>
    </row>
    <row r="2360" spans="26:43" x14ac:dyDescent="0.25">
      <c r="Z2360" s="195"/>
      <c r="AB2360" s="235"/>
      <c r="AJ2360" s="236"/>
      <c r="AM2360" s="197"/>
      <c r="AO2360" s="236"/>
      <c r="AQ2360" s="236"/>
    </row>
    <row r="2361" spans="26:43" x14ac:dyDescent="0.25">
      <c r="Z2361" s="195"/>
      <c r="AB2361" s="235"/>
      <c r="AJ2361" s="236"/>
      <c r="AM2361" s="197"/>
      <c r="AO2361" s="236"/>
      <c r="AQ2361" s="236"/>
    </row>
    <row r="2362" spans="26:43" x14ac:dyDescent="0.25">
      <c r="Z2362" s="195"/>
      <c r="AB2362" s="235"/>
      <c r="AJ2362" s="236"/>
      <c r="AM2362" s="197"/>
      <c r="AO2362" s="236"/>
      <c r="AQ2362" s="236"/>
    </row>
    <row r="2363" spans="26:43" x14ac:dyDescent="0.25">
      <c r="Z2363" s="195"/>
      <c r="AB2363" s="235"/>
      <c r="AJ2363" s="236"/>
      <c r="AM2363" s="197"/>
      <c r="AO2363" s="236"/>
      <c r="AQ2363" s="236"/>
    </row>
    <row r="2364" spans="26:43" x14ac:dyDescent="0.25">
      <c r="Z2364" s="195"/>
      <c r="AB2364" s="235"/>
      <c r="AJ2364" s="236"/>
      <c r="AM2364" s="197"/>
      <c r="AO2364" s="236"/>
      <c r="AQ2364" s="236"/>
    </row>
    <row r="2365" spans="26:43" x14ac:dyDescent="0.25">
      <c r="Z2365" s="195"/>
      <c r="AB2365" s="235"/>
      <c r="AJ2365" s="236"/>
      <c r="AM2365" s="197"/>
      <c r="AO2365" s="236"/>
      <c r="AQ2365" s="236"/>
    </row>
    <row r="2366" spans="26:43" x14ac:dyDescent="0.25">
      <c r="Z2366" s="195"/>
      <c r="AB2366" s="235"/>
      <c r="AJ2366" s="236"/>
      <c r="AM2366" s="197"/>
      <c r="AO2366" s="236"/>
      <c r="AQ2366" s="236"/>
    </row>
    <row r="2367" spans="26:43" x14ac:dyDescent="0.25">
      <c r="Z2367" s="195"/>
      <c r="AB2367" s="235"/>
      <c r="AJ2367" s="236"/>
      <c r="AM2367" s="197"/>
      <c r="AO2367" s="236"/>
      <c r="AQ2367" s="236"/>
    </row>
    <row r="2368" spans="26:43" x14ac:dyDescent="0.25">
      <c r="Z2368" s="195"/>
      <c r="AB2368" s="235"/>
      <c r="AJ2368" s="236"/>
      <c r="AM2368" s="197"/>
      <c r="AO2368" s="236"/>
      <c r="AQ2368" s="236"/>
    </row>
    <row r="2369" spans="26:43" x14ac:dyDescent="0.25">
      <c r="Z2369" s="195"/>
      <c r="AB2369" s="235"/>
      <c r="AJ2369" s="236"/>
      <c r="AM2369" s="197"/>
      <c r="AO2369" s="236"/>
      <c r="AQ2369" s="236"/>
    </row>
    <row r="2370" spans="26:43" x14ac:dyDescent="0.25">
      <c r="Z2370" s="195"/>
      <c r="AB2370" s="235"/>
      <c r="AJ2370" s="236"/>
      <c r="AM2370" s="197"/>
      <c r="AO2370" s="236"/>
      <c r="AQ2370" s="236"/>
    </row>
    <row r="2371" spans="26:43" x14ac:dyDescent="0.25">
      <c r="Z2371" s="195"/>
      <c r="AB2371" s="235"/>
      <c r="AJ2371" s="236"/>
      <c r="AM2371" s="197"/>
      <c r="AO2371" s="236"/>
      <c r="AQ2371" s="236"/>
    </row>
    <row r="2372" spans="26:43" x14ac:dyDescent="0.25">
      <c r="Z2372" s="195"/>
      <c r="AB2372" s="235"/>
      <c r="AJ2372" s="236"/>
      <c r="AM2372" s="197"/>
      <c r="AO2372" s="236"/>
      <c r="AQ2372" s="236"/>
    </row>
    <row r="2373" spans="26:43" x14ac:dyDescent="0.25">
      <c r="Z2373" s="195"/>
      <c r="AB2373" s="235"/>
      <c r="AJ2373" s="236"/>
      <c r="AM2373" s="197"/>
      <c r="AO2373" s="236"/>
      <c r="AQ2373" s="236"/>
    </row>
    <row r="2374" spans="26:43" x14ac:dyDescent="0.25">
      <c r="Z2374" s="195"/>
      <c r="AB2374" s="235"/>
      <c r="AJ2374" s="236"/>
      <c r="AM2374" s="197"/>
      <c r="AO2374" s="236"/>
      <c r="AQ2374" s="236"/>
    </row>
    <row r="2375" spans="26:43" x14ac:dyDescent="0.25">
      <c r="Z2375" s="195"/>
      <c r="AB2375" s="235"/>
      <c r="AJ2375" s="236"/>
      <c r="AM2375" s="197"/>
      <c r="AO2375" s="236"/>
      <c r="AQ2375" s="236"/>
    </row>
    <row r="2376" spans="26:43" x14ac:dyDescent="0.25">
      <c r="Z2376" s="195"/>
      <c r="AB2376" s="235"/>
      <c r="AJ2376" s="236"/>
      <c r="AM2376" s="197"/>
      <c r="AO2376" s="236"/>
      <c r="AQ2376" s="236"/>
    </row>
    <row r="2377" spans="26:43" x14ac:dyDescent="0.25">
      <c r="Z2377" s="195"/>
      <c r="AB2377" s="235"/>
      <c r="AJ2377" s="236"/>
      <c r="AM2377" s="197"/>
      <c r="AO2377" s="236"/>
      <c r="AQ2377" s="236"/>
    </row>
    <row r="2378" spans="26:43" x14ac:dyDescent="0.25">
      <c r="Z2378" s="195"/>
      <c r="AB2378" s="235"/>
      <c r="AJ2378" s="236"/>
      <c r="AM2378" s="197"/>
      <c r="AO2378" s="236"/>
      <c r="AQ2378" s="236"/>
    </row>
    <row r="2379" spans="26:43" x14ac:dyDescent="0.25">
      <c r="Z2379" s="195"/>
      <c r="AB2379" s="235"/>
      <c r="AJ2379" s="236"/>
      <c r="AM2379" s="197"/>
      <c r="AO2379" s="236"/>
      <c r="AQ2379" s="236"/>
    </row>
    <row r="2380" spans="26:43" x14ac:dyDescent="0.25">
      <c r="Z2380" s="195"/>
      <c r="AB2380" s="235"/>
      <c r="AJ2380" s="236"/>
      <c r="AM2380" s="197"/>
      <c r="AO2380" s="236"/>
      <c r="AQ2380" s="236"/>
    </row>
    <row r="2381" spans="26:43" x14ac:dyDescent="0.25">
      <c r="Z2381" s="195"/>
      <c r="AB2381" s="235"/>
      <c r="AJ2381" s="236"/>
      <c r="AM2381" s="197"/>
      <c r="AO2381" s="236"/>
      <c r="AQ2381" s="236"/>
    </row>
    <row r="2382" spans="26:43" x14ac:dyDescent="0.25">
      <c r="Z2382" s="195"/>
      <c r="AB2382" s="235"/>
      <c r="AJ2382" s="236"/>
      <c r="AM2382" s="197"/>
      <c r="AO2382" s="236"/>
      <c r="AQ2382" s="236"/>
    </row>
    <row r="2383" spans="26:43" x14ac:dyDescent="0.25">
      <c r="Z2383" s="195"/>
      <c r="AB2383" s="235"/>
      <c r="AJ2383" s="236"/>
      <c r="AM2383" s="197"/>
      <c r="AO2383" s="236"/>
      <c r="AQ2383" s="236"/>
    </row>
    <row r="2384" spans="26:43" x14ac:dyDescent="0.25">
      <c r="Z2384" s="195"/>
      <c r="AB2384" s="235"/>
      <c r="AJ2384" s="236"/>
      <c r="AM2384" s="197"/>
      <c r="AO2384" s="236"/>
      <c r="AQ2384" s="236"/>
    </row>
    <row r="2385" spans="26:43" x14ac:dyDescent="0.25">
      <c r="Z2385" s="195"/>
      <c r="AB2385" s="235"/>
      <c r="AJ2385" s="236"/>
      <c r="AM2385" s="197"/>
      <c r="AO2385" s="236"/>
      <c r="AQ2385" s="236"/>
    </row>
    <row r="2386" spans="26:43" x14ac:dyDescent="0.25">
      <c r="Z2386" s="195"/>
      <c r="AB2386" s="235"/>
      <c r="AJ2386" s="236"/>
      <c r="AM2386" s="197"/>
      <c r="AO2386" s="236"/>
      <c r="AQ2386" s="236"/>
    </row>
    <row r="2387" spans="26:43" x14ac:dyDescent="0.25">
      <c r="Z2387" s="195"/>
      <c r="AB2387" s="235"/>
      <c r="AJ2387" s="236"/>
      <c r="AM2387" s="197"/>
      <c r="AO2387" s="236"/>
      <c r="AQ2387" s="236"/>
    </row>
    <row r="2388" spans="26:43" x14ac:dyDescent="0.25">
      <c r="Z2388" s="195"/>
      <c r="AB2388" s="235"/>
      <c r="AJ2388" s="236"/>
      <c r="AM2388" s="197"/>
      <c r="AO2388" s="236"/>
      <c r="AQ2388" s="236"/>
    </row>
    <row r="2389" spans="26:43" x14ac:dyDescent="0.25">
      <c r="Z2389" s="195"/>
      <c r="AB2389" s="235"/>
      <c r="AJ2389" s="236"/>
      <c r="AM2389" s="197"/>
      <c r="AO2389" s="236"/>
      <c r="AQ2389" s="236"/>
    </row>
    <row r="2390" spans="26:43" x14ac:dyDescent="0.25">
      <c r="Z2390" s="195"/>
      <c r="AB2390" s="235"/>
      <c r="AJ2390" s="236"/>
      <c r="AM2390" s="197"/>
      <c r="AO2390" s="236"/>
      <c r="AQ2390" s="236"/>
    </row>
    <row r="2391" spans="26:43" x14ac:dyDescent="0.25">
      <c r="Z2391" s="195"/>
      <c r="AB2391" s="235"/>
      <c r="AJ2391" s="236"/>
      <c r="AM2391" s="197"/>
      <c r="AO2391" s="236"/>
      <c r="AQ2391" s="236"/>
    </row>
    <row r="2392" spans="26:43" x14ac:dyDescent="0.25">
      <c r="Z2392" s="195"/>
      <c r="AB2392" s="235"/>
      <c r="AJ2392" s="236"/>
      <c r="AM2392" s="197"/>
      <c r="AO2392" s="236"/>
      <c r="AQ2392" s="236"/>
    </row>
    <row r="2393" spans="26:43" x14ac:dyDescent="0.25">
      <c r="Z2393" s="195"/>
      <c r="AB2393" s="235"/>
      <c r="AJ2393" s="236"/>
      <c r="AM2393" s="197"/>
      <c r="AO2393" s="236"/>
      <c r="AQ2393" s="236"/>
    </row>
    <row r="2394" spans="26:43" x14ac:dyDescent="0.25">
      <c r="Z2394" s="195"/>
      <c r="AB2394" s="235"/>
      <c r="AJ2394" s="236"/>
      <c r="AM2394" s="197"/>
      <c r="AO2394" s="236"/>
      <c r="AQ2394" s="236"/>
    </row>
    <row r="2395" spans="26:43" x14ac:dyDescent="0.25">
      <c r="Z2395" s="195"/>
      <c r="AB2395" s="235"/>
      <c r="AJ2395" s="236"/>
      <c r="AM2395" s="197"/>
      <c r="AO2395" s="236"/>
      <c r="AQ2395" s="236"/>
    </row>
    <row r="2396" spans="26:43" x14ac:dyDescent="0.25">
      <c r="Z2396" s="195"/>
      <c r="AB2396" s="235"/>
      <c r="AJ2396" s="236"/>
      <c r="AM2396" s="197"/>
      <c r="AO2396" s="236"/>
      <c r="AQ2396" s="236"/>
    </row>
    <row r="2397" spans="26:43" x14ac:dyDescent="0.25">
      <c r="Z2397" s="195"/>
      <c r="AB2397" s="235"/>
      <c r="AJ2397" s="236"/>
      <c r="AM2397" s="197"/>
      <c r="AO2397" s="236"/>
      <c r="AQ2397" s="236"/>
    </row>
    <row r="2398" spans="26:43" x14ac:dyDescent="0.25">
      <c r="Z2398" s="195"/>
      <c r="AB2398" s="235"/>
      <c r="AJ2398" s="236"/>
      <c r="AM2398" s="197"/>
      <c r="AO2398" s="236"/>
      <c r="AQ2398" s="236"/>
    </row>
    <row r="2399" spans="26:43" x14ac:dyDescent="0.25">
      <c r="Z2399" s="195"/>
      <c r="AB2399" s="235"/>
      <c r="AJ2399" s="236"/>
      <c r="AM2399" s="197"/>
      <c r="AO2399" s="236"/>
      <c r="AQ2399" s="236"/>
    </row>
    <row r="2400" spans="26:43" x14ac:dyDescent="0.25">
      <c r="Z2400" s="195"/>
      <c r="AB2400" s="235"/>
      <c r="AJ2400" s="236"/>
      <c r="AM2400" s="197"/>
      <c r="AO2400" s="236"/>
      <c r="AQ2400" s="236"/>
    </row>
    <row r="2401" spans="26:43" x14ac:dyDescent="0.25">
      <c r="Z2401" s="195"/>
      <c r="AB2401" s="235"/>
      <c r="AJ2401" s="236"/>
      <c r="AM2401" s="197"/>
      <c r="AO2401" s="236"/>
      <c r="AQ2401" s="236"/>
    </row>
    <row r="2402" spans="26:43" x14ac:dyDescent="0.25">
      <c r="Z2402" s="195"/>
      <c r="AB2402" s="235"/>
      <c r="AJ2402" s="236"/>
      <c r="AM2402" s="197"/>
      <c r="AO2402" s="236"/>
      <c r="AQ2402" s="236"/>
    </row>
    <row r="2403" spans="26:43" x14ac:dyDescent="0.25">
      <c r="Z2403" s="195"/>
      <c r="AB2403" s="235"/>
      <c r="AJ2403" s="236"/>
      <c r="AM2403" s="197"/>
      <c r="AO2403" s="236"/>
      <c r="AQ2403" s="236"/>
    </row>
    <row r="2404" spans="26:43" x14ac:dyDescent="0.25">
      <c r="Z2404" s="195"/>
      <c r="AB2404" s="235"/>
      <c r="AJ2404" s="236"/>
      <c r="AM2404" s="197"/>
      <c r="AO2404" s="236"/>
      <c r="AQ2404" s="236"/>
    </row>
    <row r="2405" spans="26:43" x14ac:dyDescent="0.25">
      <c r="Z2405" s="195"/>
      <c r="AB2405" s="235"/>
      <c r="AJ2405" s="236"/>
      <c r="AM2405" s="197"/>
      <c r="AO2405" s="236"/>
      <c r="AQ2405" s="236"/>
    </row>
    <row r="2406" spans="26:43" x14ac:dyDescent="0.25">
      <c r="Z2406" s="195"/>
      <c r="AB2406" s="235"/>
      <c r="AJ2406" s="236"/>
      <c r="AM2406" s="197"/>
      <c r="AO2406" s="236"/>
      <c r="AQ2406" s="236"/>
    </row>
    <row r="2407" spans="26:43" x14ac:dyDescent="0.25">
      <c r="Z2407" s="195"/>
      <c r="AB2407" s="235"/>
      <c r="AJ2407" s="236"/>
      <c r="AM2407" s="197"/>
      <c r="AO2407" s="236"/>
      <c r="AQ2407" s="236"/>
    </row>
    <row r="2408" spans="26:43" x14ac:dyDescent="0.25">
      <c r="Z2408" s="195"/>
      <c r="AB2408" s="235"/>
      <c r="AJ2408" s="236"/>
      <c r="AM2408" s="197"/>
      <c r="AO2408" s="236"/>
      <c r="AQ2408" s="236"/>
    </row>
    <row r="2409" spans="26:43" x14ac:dyDescent="0.25">
      <c r="Z2409" s="195"/>
      <c r="AB2409" s="235"/>
      <c r="AJ2409" s="236"/>
      <c r="AM2409" s="197"/>
      <c r="AO2409" s="236"/>
      <c r="AQ2409" s="236"/>
    </row>
    <row r="2410" spans="26:43" x14ac:dyDescent="0.25">
      <c r="Z2410" s="195"/>
      <c r="AB2410" s="235"/>
      <c r="AJ2410" s="236"/>
      <c r="AM2410" s="197"/>
      <c r="AO2410" s="236"/>
      <c r="AQ2410" s="236"/>
    </row>
    <row r="2411" spans="26:43" x14ac:dyDescent="0.25">
      <c r="Z2411" s="195"/>
      <c r="AB2411" s="235"/>
      <c r="AJ2411" s="236"/>
      <c r="AM2411" s="197"/>
      <c r="AO2411" s="236"/>
      <c r="AQ2411" s="236"/>
    </row>
    <row r="2412" spans="26:43" x14ac:dyDescent="0.25">
      <c r="Z2412" s="195"/>
      <c r="AB2412" s="235"/>
      <c r="AJ2412" s="236"/>
      <c r="AM2412" s="197"/>
      <c r="AO2412" s="236"/>
      <c r="AQ2412" s="236"/>
    </row>
    <row r="2413" spans="26:43" x14ac:dyDescent="0.25">
      <c r="Z2413" s="195"/>
      <c r="AB2413" s="235"/>
      <c r="AJ2413" s="236"/>
      <c r="AM2413" s="197"/>
      <c r="AO2413" s="236"/>
      <c r="AQ2413" s="236"/>
    </row>
    <row r="2414" spans="26:43" x14ac:dyDescent="0.25">
      <c r="Z2414" s="195"/>
      <c r="AB2414" s="235"/>
      <c r="AJ2414" s="236"/>
      <c r="AM2414" s="197"/>
      <c r="AO2414" s="236"/>
      <c r="AQ2414" s="236"/>
    </row>
    <row r="2415" spans="26:43" x14ac:dyDescent="0.25">
      <c r="Z2415" s="195"/>
      <c r="AB2415" s="235"/>
      <c r="AJ2415" s="236"/>
      <c r="AM2415" s="197"/>
      <c r="AO2415" s="236"/>
      <c r="AQ2415" s="236"/>
    </row>
    <row r="2416" spans="26:43" x14ac:dyDescent="0.25">
      <c r="Z2416" s="195"/>
      <c r="AB2416" s="235"/>
      <c r="AJ2416" s="236"/>
      <c r="AM2416" s="197"/>
      <c r="AO2416" s="236"/>
      <c r="AQ2416" s="236"/>
    </row>
    <row r="2417" spans="26:43" x14ac:dyDescent="0.25">
      <c r="Z2417" s="195"/>
      <c r="AB2417" s="235"/>
      <c r="AJ2417" s="236"/>
      <c r="AM2417" s="197"/>
      <c r="AO2417" s="236"/>
      <c r="AQ2417" s="236"/>
    </row>
    <row r="2418" spans="26:43" x14ac:dyDescent="0.25">
      <c r="Z2418" s="195"/>
      <c r="AB2418" s="235"/>
      <c r="AJ2418" s="236"/>
      <c r="AM2418" s="197"/>
      <c r="AO2418" s="236"/>
      <c r="AQ2418" s="236"/>
    </row>
    <row r="2419" spans="26:43" x14ac:dyDescent="0.25">
      <c r="Z2419" s="195"/>
      <c r="AB2419" s="235"/>
      <c r="AJ2419" s="236"/>
      <c r="AM2419" s="197"/>
      <c r="AO2419" s="236"/>
      <c r="AQ2419" s="236"/>
    </row>
    <row r="2420" spans="26:43" x14ac:dyDescent="0.25">
      <c r="Z2420" s="195"/>
      <c r="AB2420" s="235"/>
      <c r="AJ2420" s="236"/>
      <c r="AM2420" s="197"/>
      <c r="AO2420" s="236"/>
      <c r="AQ2420" s="236"/>
    </row>
    <row r="2421" spans="26:43" x14ac:dyDescent="0.25">
      <c r="Z2421" s="195"/>
      <c r="AB2421" s="235"/>
      <c r="AJ2421" s="236"/>
      <c r="AM2421" s="197"/>
      <c r="AO2421" s="236"/>
      <c r="AQ2421" s="236"/>
    </row>
    <row r="2422" spans="26:43" x14ac:dyDescent="0.25">
      <c r="Z2422" s="195"/>
      <c r="AB2422" s="235"/>
      <c r="AJ2422" s="236"/>
      <c r="AM2422" s="197"/>
      <c r="AO2422" s="236"/>
      <c r="AQ2422" s="236"/>
    </row>
    <row r="2423" spans="26:43" x14ac:dyDescent="0.25">
      <c r="Z2423" s="195"/>
      <c r="AB2423" s="235"/>
      <c r="AJ2423" s="236"/>
      <c r="AM2423" s="197"/>
      <c r="AO2423" s="236"/>
      <c r="AQ2423" s="236"/>
    </row>
    <row r="2424" spans="26:43" x14ac:dyDescent="0.25">
      <c r="Z2424" s="195"/>
      <c r="AB2424" s="235"/>
      <c r="AJ2424" s="236"/>
      <c r="AM2424" s="197"/>
      <c r="AO2424" s="236"/>
      <c r="AQ2424" s="236"/>
    </row>
    <row r="2425" spans="26:43" x14ac:dyDescent="0.25">
      <c r="Z2425" s="195"/>
      <c r="AB2425" s="235"/>
      <c r="AJ2425" s="236"/>
      <c r="AM2425" s="197"/>
      <c r="AO2425" s="236"/>
      <c r="AQ2425" s="236"/>
    </row>
    <row r="2426" spans="26:43" x14ac:dyDescent="0.25">
      <c r="Z2426" s="195"/>
      <c r="AB2426" s="235"/>
      <c r="AJ2426" s="236"/>
      <c r="AM2426" s="197"/>
      <c r="AO2426" s="236"/>
      <c r="AQ2426" s="236"/>
    </row>
    <row r="2427" spans="26:43" x14ac:dyDescent="0.25">
      <c r="Z2427" s="195"/>
      <c r="AB2427" s="235"/>
      <c r="AJ2427" s="236"/>
      <c r="AM2427" s="197"/>
      <c r="AO2427" s="236"/>
      <c r="AQ2427" s="236"/>
    </row>
    <row r="2428" spans="26:43" x14ac:dyDescent="0.25">
      <c r="Z2428" s="195"/>
      <c r="AB2428" s="235"/>
      <c r="AJ2428" s="236"/>
      <c r="AM2428" s="197"/>
      <c r="AO2428" s="236"/>
      <c r="AQ2428" s="236"/>
    </row>
    <row r="2429" spans="26:43" x14ac:dyDescent="0.25">
      <c r="Z2429" s="195"/>
      <c r="AB2429" s="235"/>
      <c r="AJ2429" s="236"/>
      <c r="AM2429" s="197"/>
      <c r="AO2429" s="236"/>
      <c r="AQ2429" s="236"/>
    </row>
    <row r="2430" spans="26:43" x14ac:dyDescent="0.25">
      <c r="Z2430" s="195"/>
      <c r="AB2430" s="235"/>
      <c r="AJ2430" s="236"/>
      <c r="AM2430" s="197"/>
      <c r="AO2430" s="236"/>
      <c r="AQ2430" s="236"/>
    </row>
    <row r="2431" spans="26:43" x14ac:dyDescent="0.25">
      <c r="Z2431" s="195"/>
      <c r="AB2431" s="235"/>
      <c r="AJ2431" s="236"/>
      <c r="AM2431" s="197"/>
      <c r="AO2431" s="236"/>
      <c r="AQ2431" s="236"/>
    </row>
    <row r="2432" spans="26:43" x14ac:dyDescent="0.25">
      <c r="Z2432" s="195"/>
      <c r="AB2432" s="235"/>
      <c r="AJ2432" s="236"/>
      <c r="AM2432" s="197"/>
      <c r="AO2432" s="236"/>
      <c r="AQ2432" s="236"/>
    </row>
    <row r="2433" spans="26:43" x14ac:dyDescent="0.25">
      <c r="Z2433" s="195"/>
      <c r="AB2433" s="235"/>
      <c r="AJ2433" s="236"/>
      <c r="AM2433" s="197"/>
      <c r="AO2433" s="236"/>
      <c r="AQ2433" s="236"/>
    </row>
    <row r="2434" spans="26:43" x14ac:dyDescent="0.25">
      <c r="Z2434" s="195"/>
      <c r="AB2434" s="235"/>
      <c r="AJ2434" s="236"/>
      <c r="AM2434" s="197"/>
      <c r="AO2434" s="236"/>
      <c r="AQ2434" s="236"/>
    </row>
    <row r="2435" spans="26:43" x14ac:dyDescent="0.25">
      <c r="Z2435" s="195"/>
      <c r="AB2435" s="235"/>
      <c r="AJ2435" s="236"/>
      <c r="AM2435" s="197"/>
      <c r="AO2435" s="236"/>
      <c r="AQ2435" s="236"/>
    </row>
    <row r="2436" spans="26:43" x14ac:dyDescent="0.25">
      <c r="Z2436" s="195"/>
      <c r="AB2436" s="235"/>
      <c r="AJ2436" s="236"/>
      <c r="AM2436" s="197"/>
      <c r="AO2436" s="236"/>
      <c r="AQ2436" s="236"/>
    </row>
    <row r="2437" spans="26:43" x14ac:dyDescent="0.25">
      <c r="Z2437" s="195"/>
      <c r="AB2437" s="235"/>
      <c r="AJ2437" s="236"/>
      <c r="AM2437" s="197"/>
      <c r="AO2437" s="236"/>
      <c r="AQ2437" s="236"/>
    </row>
    <row r="2438" spans="26:43" x14ac:dyDescent="0.25">
      <c r="Z2438" s="195"/>
      <c r="AB2438" s="235"/>
      <c r="AJ2438" s="236"/>
      <c r="AM2438" s="197"/>
      <c r="AO2438" s="236"/>
      <c r="AQ2438" s="236"/>
    </row>
    <row r="2439" spans="26:43" x14ac:dyDescent="0.25">
      <c r="Z2439" s="195"/>
      <c r="AB2439" s="235"/>
      <c r="AJ2439" s="236"/>
      <c r="AM2439" s="197"/>
      <c r="AO2439" s="236"/>
      <c r="AQ2439" s="236"/>
    </row>
    <row r="2440" spans="26:43" x14ac:dyDescent="0.25">
      <c r="Z2440" s="195"/>
      <c r="AB2440" s="235"/>
      <c r="AJ2440" s="236"/>
      <c r="AM2440" s="197"/>
      <c r="AO2440" s="236"/>
      <c r="AQ2440" s="236"/>
    </row>
    <row r="2441" spans="26:43" x14ac:dyDescent="0.25">
      <c r="Z2441" s="195"/>
      <c r="AB2441" s="235"/>
      <c r="AJ2441" s="236"/>
      <c r="AM2441" s="197"/>
      <c r="AO2441" s="236"/>
      <c r="AQ2441" s="236"/>
    </row>
    <row r="2442" spans="26:43" x14ac:dyDescent="0.25">
      <c r="Z2442" s="195"/>
      <c r="AB2442" s="235"/>
      <c r="AJ2442" s="236"/>
      <c r="AM2442" s="197"/>
      <c r="AO2442" s="236"/>
      <c r="AQ2442" s="236"/>
    </row>
    <row r="2443" spans="26:43" x14ac:dyDescent="0.25">
      <c r="Z2443" s="195"/>
      <c r="AB2443" s="235"/>
      <c r="AJ2443" s="236"/>
      <c r="AM2443" s="197"/>
      <c r="AO2443" s="236"/>
      <c r="AQ2443" s="236"/>
    </row>
    <row r="2444" spans="26:43" x14ac:dyDescent="0.25">
      <c r="Z2444" s="195"/>
      <c r="AB2444" s="235"/>
      <c r="AJ2444" s="236"/>
      <c r="AM2444" s="197"/>
      <c r="AO2444" s="236"/>
      <c r="AQ2444" s="236"/>
    </row>
    <row r="2445" spans="26:43" x14ac:dyDescent="0.25">
      <c r="Z2445" s="195"/>
      <c r="AB2445" s="235"/>
      <c r="AJ2445" s="236"/>
      <c r="AM2445" s="197"/>
      <c r="AO2445" s="236"/>
      <c r="AQ2445" s="236"/>
    </row>
    <row r="2446" spans="26:43" x14ac:dyDescent="0.25">
      <c r="Z2446" s="195"/>
      <c r="AB2446" s="235"/>
      <c r="AJ2446" s="236"/>
      <c r="AM2446" s="197"/>
      <c r="AO2446" s="236"/>
      <c r="AQ2446" s="236"/>
    </row>
    <row r="2447" spans="26:43" x14ac:dyDescent="0.25">
      <c r="Z2447" s="195"/>
      <c r="AB2447" s="235"/>
      <c r="AJ2447" s="236"/>
      <c r="AM2447" s="197"/>
      <c r="AO2447" s="236"/>
      <c r="AQ2447" s="236"/>
    </row>
    <row r="2448" spans="26:43" x14ac:dyDescent="0.25">
      <c r="Z2448" s="195"/>
      <c r="AB2448" s="235"/>
      <c r="AJ2448" s="236"/>
      <c r="AM2448" s="197"/>
      <c r="AO2448" s="236"/>
      <c r="AQ2448" s="236"/>
    </row>
    <row r="2449" spans="26:43" x14ac:dyDescent="0.25">
      <c r="Z2449" s="195"/>
      <c r="AB2449" s="235"/>
      <c r="AJ2449" s="236"/>
      <c r="AM2449" s="197"/>
      <c r="AO2449" s="236"/>
      <c r="AQ2449" s="236"/>
    </row>
    <row r="2450" spans="26:43" x14ac:dyDescent="0.25">
      <c r="Z2450" s="195"/>
      <c r="AB2450" s="235"/>
      <c r="AJ2450" s="236"/>
      <c r="AM2450" s="197"/>
      <c r="AO2450" s="236"/>
      <c r="AQ2450" s="236"/>
    </row>
    <row r="2451" spans="26:43" x14ac:dyDescent="0.25">
      <c r="Z2451" s="195"/>
      <c r="AB2451" s="235"/>
      <c r="AJ2451" s="236"/>
      <c r="AM2451" s="197"/>
      <c r="AO2451" s="236"/>
      <c r="AQ2451" s="236"/>
    </row>
    <row r="2452" spans="26:43" x14ac:dyDescent="0.25">
      <c r="Z2452" s="195"/>
      <c r="AB2452" s="235"/>
      <c r="AJ2452" s="236"/>
      <c r="AM2452" s="197"/>
      <c r="AO2452" s="236"/>
      <c r="AQ2452" s="236"/>
    </row>
    <row r="2453" spans="26:43" x14ac:dyDescent="0.25">
      <c r="Z2453" s="195"/>
      <c r="AB2453" s="235"/>
      <c r="AJ2453" s="236"/>
      <c r="AM2453" s="197"/>
      <c r="AO2453" s="236"/>
      <c r="AQ2453" s="236"/>
    </row>
    <row r="2454" spans="26:43" x14ac:dyDescent="0.25">
      <c r="Z2454" s="195"/>
      <c r="AB2454" s="235"/>
      <c r="AJ2454" s="236"/>
      <c r="AM2454" s="197"/>
      <c r="AO2454" s="236"/>
      <c r="AQ2454" s="236"/>
    </row>
    <row r="2455" spans="26:43" x14ac:dyDescent="0.25">
      <c r="Z2455" s="195"/>
      <c r="AB2455" s="235"/>
      <c r="AJ2455" s="236"/>
      <c r="AM2455" s="197"/>
      <c r="AO2455" s="236"/>
      <c r="AQ2455" s="236"/>
    </row>
    <row r="2456" spans="26:43" x14ac:dyDescent="0.25">
      <c r="Z2456" s="195"/>
      <c r="AB2456" s="235"/>
      <c r="AJ2456" s="236"/>
      <c r="AM2456" s="197"/>
      <c r="AO2456" s="236"/>
      <c r="AQ2456" s="236"/>
    </row>
    <row r="2457" spans="26:43" x14ac:dyDescent="0.25">
      <c r="Z2457" s="195"/>
      <c r="AB2457" s="235"/>
      <c r="AJ2457" s="236"/>
      <c r="AM2457" s="197"/>
      <c r="AO2457" s="236"/>
      <c r="AQ2457" s="236"/>
    </row>
    <row r="2458" spans="26:43" x14ac:dyDescent="0.25">
      <c r="Z2458" s="195"/>
      <c r="AB2458" s="235"/>
      <c r="AJ2458" s="236"/>
      <c r="AM2458" s="197"/>
      <c r="AO2458" s="236"/>
      <c r="AQ2458" s="236"/>
    </row>
    <row r="2459" spans="26:43" x14ac:dyDescent="0.25">
      <c r="Z2459" s="195"/>
      <c r="AB2459" s="235"/>
      <c r="AJ2459" s="236"/>
      <c r="AM2459" s="197"/>
      <c r="AO2459" s="236"/>
      <c r="AQ2459" s="236"/>
    </row>
    <row r="2460" spans="26:43" x14ac:dyDescent="0.25">
      <c r="Z2460" s="195"/>
      <c r="AB2460" s="235"/>
      <c r="AJ2460" s="236"/>
      <c r="AM2460" s="197"/>
      <c r="AO2460" s="236"/>
      <c r="AQ2460" s="236"/>
    </row>
    <row r="2461" spans="26:43" x14ac:dyDescent="0.25">
      <c r="Z2461" s="195"/>
      <c r="AB2461" s="235"/>
      <c r="AJ2461" s="236"/>
      <c r="AM2461" s="197"/>
      <c r="AO2461" s="236"/>
      <c r="AQ2461" s="236"/>
    </row>
    <row r="2462" spans="26:43" x14ac:dyDescent="0.25">
      <c r="Z2462" s="195"/>
      <c r="AB2462" s="235"/>
      <c r="AJ2462" s="236"/>
      <c r="AM2462" s="197"/>
      <c r="AO2462" s="236"/>
      <c r="AQ2462" s="236"/>
    </row>
    <row r="2463" spans="26:43" x14ac:dyDescent="0.25">
      <c r="Z2463" s="195"/>
      <c r="AB2463" s="235"/>
      <c r="AJ2463" s="236"/>
      <c r="AM2463" s="197"/>
      <c r="AO2463" s="236"/>
      <c r="AQ2463" s="236"/>
    </row>
    <row r="2464" spans="26:43" x14ac:dyDescent="0.25">
      <c r="Z2464" s="195"/>
      <c r="AB2464" s="235"/>
      <c r="AJ2464" s="236"/>
      <c r="AM2464" s="197"/>
      <c r="AO2464" s="236"/>
      <c r="AQ2464" s="236"/>
    </row>
    <row r="2465" spans="26:43" x14ac:dyDescent="0.25">
      <c r="Z2465" s="195"/>
      <c r="AB2465" s="235"/>
      <c r="AJ2465" s="236"/>
      <c r="AM2465" s="197"/>
      <c r="AO2465" s="236"/>
      <c r="AQ2465" s="236"/>
    </row>
    <row r="2466" spans="26:43" x14ac:dyDescent="0.25">
      <c r="Z2466" s="195"/>
      <c r="AB2466" s="235"/>
      <c r="AJ2466" s="236"/>
      <c r="AM2466" s="197"/>
      <c r="AO2466" s="236"/>
      <c r="AQ2466" s="236"/>
    </row>
    <row r="2467" spans="26:43" x14ac:dyDescent="0.25">
      <c r="Z2467" s="195"/>
      <c r="AB2467" s="235"/>
      <c r="AJ2467" s="236"/>
      <c r="AM2467" s="197"/>
      <c r="AO2467" s="236"/>
      <c r="AQ2467" s="236"/>
    </row>
    <row r="2468" spans="26:43" x14ac:dyDescent="0.25">
      <c r="Z2468" s="195"/>
      <c r="AB2468" s="235"/>
      <c r="AJ2468" s="236"/>
      <c r="AM2468" s="197"/>
      <c r="AO2468" s="236"/>
      <c r="AQ2468" s="236"/>
    </row>
    <row r="2469" spans="26:43" x14ac:dyDescent="0.25">
      <c r="Z2469" s="195"/>
      <c r="AB2469" s="235"/>
      <c r="AJ2469" s="236"/>
      <c r="AM2469" s="197"/>
      <c r="AO2469" s="236"/>
      <c r="AQ2469" s="236"/>
    </row>
    <row r="2470" spans="26:43" x14ac:dyDescent="0.25">
      <c r="Z2470" s="195"/>
      <c r="AB2470" s="235"/>
      <c r="AJ2470" s="236"/>
      <c r="AM2470" s="197"/>
      <c r="AO2470" s="236"/>
      <c r="AQ2470" s="236"/>
    </row>
    <row r="2471" spans="26:43" x14ac:dyDescent="0.25">
      <c r="Z2471" s="195"/>
      <c r="AB2471" s="235"/>
      <c r="AJ2471" s="236"/>
      <c r="AM2471" s="197"/>
      <c r="AO2471" s="236"/>
      <c r="AQ2471" s="236"/>
    </row>
    <row r="2472" spans="26:43" x14ac:dyDescent="0.25">
      <c r="Z2472" s="195"/>
      <c r="AB2472" s="235"/>
      <c r="AJ2472" s="236"/>
      <c r="AM2472" s="197"/>
      <c r="AO2472" s="236"/>
      <c r="AQ2472" s="236"/>
    </row>
    <row r="2473" spans="26:43" x14ac:dyDescent="0.25">
      <c r="Z2473" s="195"/>
      <c r="AB2473" s="235"/>
      <c r="AJ2473" s="236"/>
      <c r="AM2473" s="197"/>
      <c r="AO2473" s="236"/>
      <c r="AQ2473" s="236"/>
    </row>
    <row r="2474" spans="26:43" x14ac:dyDescent="0.25">
      <c r="Z2474" s="195"/>
      <c r="AB2474" s="235"/>
      <c r="AJ2474" s="236"/>
      <c r="AM2474" s="197"/>
      <c r="AO2474" s="236"/>
      <c r="AQ2474" s="236"/>
    </row>
    <row r="2475" spans="26:43" x14ac:dyDescent="0.25">
      <c r="Z2475" s="195"/>
      <c r="AB2475" s="235"/>
      <c r="AJ2475" s="236"/>
      <c r="AM2475" s="197"/>
      <c r="AO2475" s="236"/>
      <c r="AQ2475" s="236"/>
    </row>
    <row r="2476" spans="26:43" x14ac:dyDescent="0.25">
      <c r="Z2476" s="195"/>
      <c r="AB2476" s="235"/>
      <c r="AJ2476" s="236"/>
      <c r="AM2476" s="197"/>
      <c r="AO2476" s="236"/>
      <c r="AQ2476" s="236"/>
    </row>
    <row r="2477" spans="26:43" x14ac:dyDescent="0.25">
      <c r="Z2477" s="195"/>
      <c r="AB2477" s="235"/>
      <c r="AJ2477" s="236"/>
      <c r="AM2477" s="197"/>
      <c r="AO2477" s="236"/>
      <c r="AQ2477" s="236"/>
    </row>
    <row r="2478" spans="26:43" x14ac:dyDescent="0.25">
      <c r="Z2478" s="195"/>
      <c r="AB2478" s="235"/>
      <c r="AJ2478" s="236"/>
      <c r="AM2478" s="197"/>
      <c r="AO2478" s="236"/>
      <c r="AQ2478" s="236"/>
    </row>
    <row r="2479" spans="26:43" x14ac:dyDescent="0.25">
      <c r="Z2479" s="195"/>
      <c r="AB2479" s="235"/>
      <c r="AJ2479" s="236"/>
      <c r="AM2479" s="197"/>
      <c r="AO2479" s="236"/>
      <c r="AQ2479" s="236"/>
    </row>
    <row r="2480" spans="26:43" x14ac:dyDescent="0.25">
      <c r="Z2480" s="195"/>
      <c r="AB2480" s="235"/>
      <c r="AJ2480" s="236"/>
      <c r="AM2480" s="197"/>
      <c r="AO2480" s="236"/>
      <c r="AQ2480" s="236"/>
    </row>
    <row r="2481" spans="26:43" x14ac:dyDescent="0.25">
      <c r="Z2481" s="195"/>
      <c r="AB2481" s="235"/>
      <c r="AJ2481" s="236"/>
      <c r="AM2481" s="197"/>
      <c r="AO2481" s="236"/>
      <c r="AQ2481" s="236"/>
    </row>
    <row r="2482" spans="26:43" x14ac:dyDescent="0.25">
      <c r="Z2482" s="195"/>
      <c r="AB2482" s="235"/>
      <c r="AJ2482" s="236"/>
      <c r="AM2482" s="197"/>
      <c r="AO2482" s="236"/>
      <c r="AQ2482" s="236"/>
    </row>
    <row r="2483" spans="26:43" x14ac:dyDescent="0.25">
      <c r="Z2483" s="195"/>
      <c r="AB2483" s="235"/>
      <c r="AJ2483" s="236"/>
      <c r="AM2483" s="197"/>
      <c r="AO2483" s="236"/>
      <c r="AQ2483" s="236"/>
    </row>
    <row r="2484" spans="26:43" x14ac:dyDescent="0.25">
      <c r="Z2484" s="195"/>
      <c r="AB2484" s="235"/>
      <c r="AJ2484" s="236"/>
      <c r="AM2484" s="197"/>
      <c r="AO2484" s="236"/>
      <c r="AQ2484" s="236"/>
    </row>
    <row r="2485" spans="26:43" x14ac:dyDescent="0.25">
      <c r="Z2485" s="195"/>
      <c r="AB2485" s="235"/>
      <c r="AJ2485" s="236"/>
      <c r="AM2485" s="197"/>
      <c r="AO2485" s="236"/>
      <c r="AQ2485" s="236"/>
    </row>
    <row r="2486" spans="26:43" x14ac:dyDescent="0.25">
      <c r="Z2486" s="195"/>
      <c r="AB2486" s="235"/>
      <c r="AJ2486" s="236"/>
      <c r="AM2486" s="197"/>
      <c r="AO2486" s="236"/>
      <c r="AQ2486" s="236"/>
    </row>
    <row r="2487" spans="26:43" x14ac:dyDescent="0.25">
      <c r="Z2487" s="195"/>
      <c r="AB2487" s="235"/>
      <c r="AJ2487" s="236"/>
      <c r="AM2487" s="197"/>
      <c r="AO2487" s="236"/>
      <c r="AQ2487" s="236"/>
    </row>
    <row r="2488" spans="26:43" x14ac:dyDescent="0.25">
      <c r="Z2488" s="195"/>
      <c r="AB2488" s="235"/>
      <c r="AJ2488" s="236"/>
      <c r="AM2488" s="197"/>
      <c r="AO2488" s="236"/>
      <c r="AQ2488" s="236"/>
    </row>
    <row r="2489" spans="26:43" x14ac:dyDescent="0.25">
      <c r="Z2489" s="195"/>
      <c r="AB2489" s="235"/>
      <c r="AJ2489" s="236"/>
      <c r="AM2489" s="197"/>
      <c r="AO2489" s="236"/>
      <c r="AQ2489" s="236"/>
    </row>
    <row r="2490" spans="26:43" x14ac:dyDescent="0.25">
      <c r="Z2490" s="195"/>
      <c r="AB2490" s="235"/>
      <c r="AJ2490" s="236"/>
      <c r="AM2490" s="197"/>
      <c r="AO2490" s="236"/>
      <c r="AQ2490" s="236"/>
    </row>
    <row r="2491" spans="26:43" x14ac:dyDescent="0.25">
      <c r="Z2491" s="195"/>
      <c r="AB2491" s="235"/>
      <c r="AJ2491" s="236"/>
      <c r="AM2491" s="197"/>
      <c r="AO2491" s="236"/>
      <c r="AQ2491" s="236"/>
    </row>
    <row r="2492" spans="26:43" x14ac:dyDescent="0.25">
      <c r="AB2492" s="235"/>
      <c r="AJ2492" s="236"/>
      <c r="AM2492" s="197"/>
      <c r="AO2492" s="236"/>
      <c r="AQ2492" s="236"/>
    </row>
    <row r="2493" spans="26:43" x14ac:dyDescent="0.25">
      <c r="AB2493" s="235"/>
      <c r="AJ2493" s="236"/>
      <c r="AM2493" s="197"/>
      <c r="AO2493" s="236"/>
      <c r="AQ2493" s="236"/>
    </row>
    <row r="2494" spans="26:43" x14ac:dyDescent="0.25">
      <c r="AB2494" s="235"/>
      <c r="AJ2494" s="236"/>
      <c r="AM2494" s="197"/>
      <c r="AO2494" s="236"/>
      <c r="AQ2494" s="236"/>
    </row>
    <row r="2495" spans="26:43" x14ac:dyDescent="0.25">
      <c r="AB2495" s="235"/>
      <c r="AJ2495" s="236"/>
      <c r="AM2495" s="197"/>
      <c r="AO2495" s="236"/>
      <c r="AQ2495" s="236"/>
    </row>
    <row r="2496" spans="26:43" x14ac:dyDescent="0.25">
      <c r="AB2496" s="235"/>
      <c r="AJ2496" s="236"/>
      <c r="AM2496" s="197"/>
      <c r="AO2496" s="236"/>
      <c r="AQ2496" s="236"/>
    </row>
    <row r="2497" spans="28:43" x14ac:dyDescent="0.25">
      <c r="AB2497" s="235"/>
      <c r="AJ2497" s="236"/>
      <c r="AM2497" s="197"/>
      <c r="AO2497" s="236"/>
      <c r="AQ2497" s="236"/>
    </row>
    <row r="2498" spans="28:43" x14ac:dyDescent="0.25">
      <c r="AB2498" s="235"/>
      <c r="AJ2498" s="236"/>
      <c r="AM2498" s="197"/>
      <c r="AO2498" s="236"/>
      <c r="AQ2498" s="236"/>
    </row>
    <row r="2499" spans="28:43" x14ac:dyDescent="0.25">
      <c r="AB2499" s="235"/>
      <c r="AJ2499" s="236"/>
      <c r="AM2499" s="197"/>
      <c r="AO2499" s="236"/>
      <c r="AQ2499" s="236"/>
    </row>
    <row r="2500" spans="28:43" x14ac:dyDescent="0.25">
      <c r="AB2500" s="235"/>
      <c r="AJ2500" s="236"/>
      <c r="AM2500" s="197"/>
      <c r="AO2500" s="236"/>
      <c r="AQ2500" s="236"/>
    </row>
    <row r="2501" spans="28:43" x14ac:dyDescent="0.25">
      <c r="AB2501" s="235"/>
      <c r="AJ2501" s="236"/>
      <c r="AM2501" s="197"/>
      <c r="AO2501" s="236"/>
      <c r="AQ2501" s="236"/>
    </row>
    <row r="2502" spans="28:43" x14ac:dyDescent="0.25">
      <c r="AB2502" s="235"/>
      <c r="AJ2502" s="236"/>
      <c r="AM2502" s="197"/>
      <c r="AO2502" s="236"/>
      <c r="AQ2502" s="236"/>
    </row>
    <row r="2503" spans="28:43" x14ac:dyDescent="0.25">
      <c r="AB2503" s="235"/>
      <c r="AJ2503" s="236"/>
      <c r="AM2503" s="197"/>
      <c r="AO2503" s="236"/>
      <c r="AQ2503" s="236"/>
    </row>
    <row r="2504" spans="28:43" x14ac:dyDescent="0.25">
      <c r="AB2504" s="235"/>
      <c r="AJ2504" s="236"/>
      <c r="AM2504" s="197"/>
      <c r="AO2504" s="236"/>
      <c r="AQ2504" s="236"/>
    </row>
    <row r="2505" spans="28:43" x14ac:dyDescent="0.25">
      <c r="AB2505" s="235"/>
      <c r="AJ2505" s="236"/>
      <c r="AM2505" s="197"/>
      <c r="AO2505" s="236"/>
      <c r="AQ2505" s="236"/>
    </row>
    <row r="2506" spans="28:43" x14ac:dyDescent="0.25">
      <c r="AB2506" s="235"/>
      <c r="AJ2506" s="236"/>
      <c r="AM2506" s="197"/>
      <c r="AO2506" s="236"/>
      <c r="AQ2506" s="236"/>
    </row>
    <row r="2507" spans="28:43" x14ac:dyDescent="0.25">
      <c r="AB2507" s="235"/>
      <c r="AJ2507" s="236"/>
      <c r="AM2507" s="197"/>
      <c r="AO2507" s="236"/>
      <c r="AQ2507" s="236"/>
    </row>
    <row r="2508" spans="28:43" x14ac:dyDescent="0.25">
      <c r="AB2508" s="235"/>
      <c r="AJ2508" s="236"/>
      <c r="AM2508" s="197"/>
      <c r="AO2508" s="236"/>
      <c r="AQ2508" s="236"/>
    </row>
    <row r="2509" spans="28:43" x14ac:dyDescent="0.25">
      <c r="AB2509" s="235"/>
      <c r="AJ2509" s="236"/>
      <c r="AM2509" s="197"/>
      <c r="AO2509" s="236"/>
      <c r="AQ2509" s="236"/>
    </row>
    <row r="2510" spans="28:43" x14ac:dyDescent="0.25">
      <c r="AB2510" s="235"/>
      <c r="AJ2510" s="236"/>
      <c r="AM2510" s="197"/>
      <c r="AO2510" s="236"/>
      <c r="AQ2510" s="236"/>
    </row>
    <row r="2511" spans="28:43" x14ac:dyDescent="0.25">
      <c r="AB2511" s="235"/>
      <c r="AJ2511" s="236"/>
      <c r="AM2511" s="197"/>
      <c r="AO2511" s="236"/>
      <c r="AQ2511" s="236"/>
    </row>
    <row r="2512" spans="28:43" x14ac:dyDescent="0.25">
      <c r="AB2512" s="235"/>
      <c r="AJ2512" s="236"/>
      <c r="AM2512" s="197"/>
      <c r="AO2512" s="236"/>
      <c r="AQ2512" s="236"/>
    </row>
    <row r="2513" spans="28:43" x14ac:dyDescent="0.25">
      <c r="AB2513" s="235"/>
      <c r="AJ2513" s="236"/>
      <c r="AM2513" s="197"/>
      <c r="AO2513" s="236"/>
      <c r="AQ2513" s="236"/>
    </row>
    <row r="2514" spans="28:43" x14ac:dyDescent="0.25">
      <c r="AB2514" s="235"/>
      <c r="AJ2514" s="236"/>
      <c r="AM2514" s="197"/>
      <c r="AO2514" s="236"/>
      <c r="AQ2514" s="236"/>
    </row>
    <row r="2515" spans="28:43" x14ac:dyDescent="0.25">
      <c r="AB2515" s="235"/>
      <c r="AJ2515" s="236"/>
      <c r="AM2515" s="197"/>
      <c r="AO2515" s="236"/>
      <c r="AQ2515" s="236"/>
    </row>
    <row r="2516" spans="28:43" x14ac:dyDescent="0.25">
      <c r="AB2516" s="235"/>
      <c r="AJ2516" s="236"/>
      <c r="AM2516" s="197"/>
      <c r="AO2516" s="236"/>
      <c r="AQ2516" s="236"/>
    </row>
    <row r="2517" spans="28:43" x14ac:dyDescent="0.25">
      <c r="AB2517" s="235"/>
      <c r="AJ2517" s="236"/>
      <c r="AM2517" s="197"/>
      <c r="AO2517" s="236"/>
      <c r="AQ2517" s="236"/>
    </row>
    <row r="2518" spans="28:43" x14ac:dyDescent="0.25">
      <c r="AB2518" s="235"/>
      <c r="AJ2518" s="236"/>
      <c r="AM2518" s="197"/>
      <c r="AO2518" s="236"/>
      <c r="AQ2518" s="236"/>
    </row>
    <row r="2519" spans="28:43" x14ac:dyDescent="0.25">
      <c r="AB2519" s="235"/>
      <c r="AJ2519" s="236"/>
      <c r="AM2519" s="197"/>
      <c r="AO2519" s="236"/>
      <c r="AQ2519" s="236"/>
    </row>
    <row r="2520" spans="28:43" x14ac:dyDescent="0.25">
      <c r="AB2520" s="235"/>
      <c r="AJ2520" s="236"/>
      <c r="AM2520" s="197"/>
      <c r="AO2520" s="236"/>
      <c r="AQ2520" s="236"/>
    </row>
    <row r="2521" spans="28:43" x14ac:dyDescent="0.25">
      <c r="AB2521" s="235"/>
      <c r="AJ2521" s="236"/>
      <c r="AM2521" s="197"/>
      <c r="AO2521" s="236"/>
      <c r="AQ2521" s="236"/>
    </row>
    <row r="2522" spans="28:43" x14ac:dyDescent="0.25">
      <c r="AB2522" s="235"/>
      <c r="AJ2522" s="236"/>
      <c r="AM2522" s="197"/>
      <c r="AO2522" s="236"/>
      <c r="AQ2522" s="236"/>
    </row>
    <row r="2523" spans="28:43" x14ac:dyDescent="0.25">
      <c r="AB2523" s="235"/>
      <c r="AJ2523" s="236"/>
      <c r="AM2523" s="197"/>
      <c r="AO2523" s="236"/>
      <c r="AQ2523" s="236"/>
    </row>
    <row r="2524" spans="28:43" x14ac:dyDescent="0.25">
      <c r="AB2524" s="235"/>
      <c r="AJ2524" s="236"/>
      <c r="AM2524" s="197"/>
      <c r="AO2524" s="236"/>
      <c r="AQ2524" s="236"/>
    </row>
    <row r="2525" spans="28:43" x14ac:dyDescent="0.25">
      <c r="AB2525" s="235"/>
      <c r="AJ2525" s="236"/>
      <c r="AM2525" s="197"/>
      <c r="AO2525" s="236"/>
      <c r="AQ2525" s="236"/>
    </row>
    <row r="2526" spans="28:43" x14ac:dyDescent="0.25">
      <c r="AB2526" s="235"/>
      <c r="AJ2526" s="236"/>
      <c r="AM2526" s="197"/>
      <c r="AO2526" s="236"/>
      <c r="AQ2526" s="236"/>
    </row>
    <row r="2527" spans="28:43" x14ac:dyDescent="0.25">
      <c r="AB2527" s="235"/>
      <c r="AJ2527" s="236"/>
      <c r="AM2527" s="197"/>
      <c r="AO2527" s="236"/>
      <c r="AQ2527" s="236"/>
    </row>
    <row r="2528" spans="28:43" x14ac:dyDescent="0.25">
      <c r="AB2528" s="235"/>
      <c r="AJ2528" s="236"/>
      <c r="AM2528" s="197"/>
      <c r="AO2528" s="236"/>
      <c r="AQ2528" s="236"/>
    </row>
    <row r="2529" spans="28:43" x14ac:dyDescent="0.25">
      <c r="AB2529" s="235"/>
      <c r="AJ2529" s="236"/>
      <c r="AM2529" s="197"/>
      <c r="AO2529" s="236"/>
      <c r="AQ2529" s="236"/>
    </row>
    <row r="2530" spans="28:43" x14ac:dyDescent="0.25">
      <c r="AB2530" s="235"/>
      <c r="AJ2530" s="236"/>
      <c r="AM2530" s="197"/>
      <c r="AO2530" s="236"/>
      <c r="AQ2530" s="236"/>
    </row>
    <row r="2531" spans="28:43" x14ac:dyDescent="0.25">
      <c r="AB2531" s="235"/>
      <c r="AJ2531" s="236"/>
      <c r="AM2531" s="197"/>
      <c r="AO2531" s="236"/>
      <c r="AQ2531" s="236"/>
    </row>
    <row r="2532" spans="28:43" x14ac:dyDescent="0.25">
      <c r="AB2532" s="235"/>
      <c r="AJ2532" s="236"/>
      <c r="AM2532" s="197"/>
      <c r="AO2532" s="236"/>
      <c r="AQ2532" s="236"/>
    </row>
    <row r="2533" spans="28:43" x14ac:dyDescent="0.25">
      <c r="AB2533" s="235"/>
      <c r="AJ2533" s="236"/>
      <c r="AM2533" s="197"/>
      <c r="AO2533" s="236"/>
      <c r="AQ2533" s="236"/>
    </row>
    <row r="2534" spans="28:43" x14ac:dyDescent="0.25">
      <c r="AB2534" s="235"/>
      <c r="AJ2534" s="236"/>
      <c r="AM2534" s="197"/>
      <c r="AO2534" s="236"/>
      <c r="AQ2534" s="236"/>
    </row>
    <row r="2535" spans="28:43" x14ac:dyDescent="0.25">
      <c r="AB2535" s="235"/>
      <c r="AJ2535" s="236"/>
      <c r="AM2535" s="197"/>
      <c r="AO2535" s="236"/>
      <c r="AQ2535" s="236"/>
    </row>
    <row r="2536" spans="28:43" x14ac:dyDescent="0.25">
      <c r="AB2536" s="235"/>
      <c r="AJ2536" s="236"/>
      <c r="AM2536" s="197"/>
      <c r="AO2536" s="236"/>
      <c r="AQ2536" s="236"/>
    </row>
    <row r="2537" spans="28:43" x14ac:dyDescent="0.25">
      <c r="AB2537" s="235"/>
      <c r="AJ2537" s="236"/>
      <c r="AM2537" s="197"/>
      <c r="AO2537" s="236"/>
      <c r="AQ2537" s="236"/>
    </row>
    <row r="2538" spans="28:43" x14ac:dyDescent="0.25">
      <c r="AB2538" s="235"/>
      <c r="AJ2538" s="236"/>
      <c r="AM2538" s="197"/>
      <c r="AO2538" s="236"/>
      <c r="AQ2538" s="236"/>
    </row>
    <row r="2539" spans="28:43" x14ac:dyDescent="0.25">
      <c r="AB2539" s="235"/>
      <c r="AJ2539" s="236"/>
      <c r="AM2539" s="197"/>
      <c r="AO2539" s="236"/>
      <c r="AQ2539" s="236"/>
    </row>
    <row r="2540" spans="28:43" x14ac:dyDescent="0.25">
      <c r="AB2540" s="235"/>
      <c r="AJ2540" s="236"/>
      <c r="AM2540" s="197"/>
      <c r="AO2540" s="236"/>
      <c r="AQ2540" s="236"/>
    </row>
    <row r="2541" spans="28:43" x14ac:dyDescent="0.25">
      <c r="AB2541" s="235"/>
      <c r="AJ2541" s="236"/>
      <c r="AM2541" s="197"/>
      <c r="AO2541" s="236"/>
      <c r="AQ2541" s="236"/>
    </row>
    <row r="2542" spans="28:43" x14ac:dyDescent="0.25">
      <c r="AB2542" s="235"/>
      <c r="AJ2542" s="236"/>
      <c r="AM2542" s="197"/>
      <c r="AO2542" s="236"/>
      <c r="AQ2542" s="236"/>
    </row>
    <row r="2543" spans="28:43" x14ac:dyDescent="0.25">
      <c r="AB2543" s="235"/>
      <c r="AJ2543" s="236"/>
      <c r="AM2543" s="197"/>
      <c r="AO2543" s="236"/>
      <c r="AQ2543" s="236"/>
    </row>
    <row r="2544" spans="28:43" x14ac:dyDescent="0.25">
      <c r="AB2544" s="235"/>
      <c r="AJ2544" s="236"/>
      <c r="AM2544" s="197"/>
      <c r="AO2544" s="236"/>
      <c r="AQ2544" s="236"/>
    </row>
    <row r="2545" spans="28:43" x14ac:dyDescent="0.25">
      <c r="AB2545" s="235"/>
      <c r="AJ2545" s="236"/>
      <c r="AM2545" s="197"/>
      <c r="AO2545" s="236"/>
      <c r="AQ2545" s="236"/>
    </row>
    <row r="2546" spans="28:43" x14ac:dyDescent="0.25">
      <c r="AB2546" s="235"/>
      <c r="AJ2546" s="236"/>
      <c r="AM2546" s="197"/>
      <c r="AO2546" s="236"/>
      <c r="AQ2546" s="236"/>
    </row>
    <row r="2547" spans="28:43" x14ac:dyDescent="0.25">
      <c r="AB2547" s="235"/>
      <c r="AJ2547" s="236"/>
      <c r="AM2547" s="197"/>
      <c r="AO2547" s="236"/>
      <c r="AQ2547" s="236"/>
    </row>
    <row r="2548" spans="28:43" x14ac:dyDescent="0.25">
      <c r="AB2548" s="235"/>
      <c r="AJ2548" s="236"/>
      <c r="AM2548" s="197"/>
      <c r="AO2548" s="236"/>
      <c r="AQ2548" s="236"/>
    </row>
    <row r="2549" spans="28:43" x14ac:dyDescent="0.25">
      <c r="AB2549" s="235"/>
      <c r="AJ2549" s="236"/>
      <c r="AM2549" s="197"/>
      <c r="AO2549" s="236"/>
      <c r="AQ2549" s="236"/>
    </row>
    <row r="2550" spans="28:43" x14ac:dyDescent="0.25">
      <c r="AB2550" s="235"/>
      <c r="AJ2550" s="236"/>
      <c r="AM2550" s="197"/>
      <c r="AO2550" s="236"/>
      <c r="AQ2550" s="236"/>
    </row>
    <row r="2551" spans="28:43" x14ac:dyDescent="0.25">
      <c r="AB2551" s="235"/>
      <c r="AJ2551" s="236"/>
      <c r="AM2551" s="197"/>
      <c r="AO2551" s="236"/>
      <c r="AQ2551" s="236"/>
    </row>
    <row r="2552" spans="28:43" x14ac:dyDescent="0.25">
      <c r="AB2552" s="235"/>
      <c r="AJ2552" s="236"/>
      <c r="AM2552" s="197"/>
      <c r="AO2552" s="236"/>
      <c r="AQ2552" s="236"/>
    </row>
    <row r="2553" spans="28:43" x14ac:dyDescent="0.25">
      <c r="AB2553" s="235"/>
      <c r="AJ2553" s="236"/>
      <c r="AM2553" s="197"/>
      <c r="AO2553" s="236"/>
      <c r="AQ2553" s="236"/>
    </row>
    <row r="2554" spans="28:43" x14ac:dyDescent="0.25">
      <c r="AB2554" s="235"/>
      <c r="AJ2554" s="236"/>
      <c r="AM2554" s="197"/>
      <c r="AO2554" s="236"/>
      <c r="AQ2554" s="236"/>
    </row>
    <row r="2555" spans="28:43" x14ac:dyDescent="0.25">
      <c r="AB2555" s="235"/>
      <c r="AJ2555" s="236"/>
      <c r="AM2555" s="197"/>
      <c r="AO2555" s="236"/>
      <c r="AQ2555" s="236"/>
    </row>
    <row r="2556" spans="28:43" x14ac:dyDescent="0.25">
      <c r="AB2556" s="235"/>
      <c r="AJ2556" s="236"/>
      <c r="AM2556" s="197"/>
      <c r="AO2556" s="236"/>
      <c r="AQ2556" s="236"/>
    </row>
    <row r="2557" spans="28:43" x14ac:dyDescent="0.25">
      <c r="AB2557" s="235"/>
      <c r="AJ2557" s="236"/>
      <c r="AM2557" s="197"/>
      <c r="AO2557" s="236"/>
      <c r="AQ2557" s="236"/>
    </row>
    <row r="2558" spans="28:43" x14ac:dyDescent="0.25">
      <c r="AB2558" s="235"/>
      <c r="AJ2558" s="236"/>
      <c r="AM2558" s="197"/>
      <c r="AO2558" s="236"/>
      <c r="AQ2558" s="236"/>
    </row>
    <row r="2559" spans="28:43" x14ac:dyDescent="0.25">
      <c r="AB2559" s="235"/>
      <c r="AJ2559" s="236"/>
      <c r="AM2559" s="197"/>
      <c r="AO2559" s="236"/>
      <c r="AQ2559" s="236"/>
    </row>
    <row r="2560" spans="28:43" x14ac:dyDescent="0.25">
      <c r="AB2560" s="235"/>
      <c r="AJ2560" s="236"/>
      <c r="AM2560" s="197"/>
      <c r="AO2560" s="236"/>
      <c r="AQ2560" s="236"/>
    </row>
    <row r="2561" spans="28:43" x14ac:dyDescent="0.25">
      <c r="AB2561" s="235"/>
      <c r="AJ2561" s="236"/>
      <c r="AM2561" s="197"/>
      <c r="AO2561" s="236"/>
      <c r="AQ2561" s="236"/>
    </row>
    <row r="2562" spans="28:43" x14ac:dyDescent="0.25">
      <c r="AB2562" s="235"/>
      <c r="AJ2562" s="236"/>
      <c r="AM2562" s="197"/>
      <c r="AO2562" s="236"/>
      <c r="AQ2562" s="236"/>
    </row>
    <row r="2563" spans="28:43" x14ac:dyDescent="0.25">
      <c r="AB2563" s="235"/>
      <c r="AJ2563" s="236"/>
      <c r="AM2563" s="197"/>
      <c r="AO2563" s="236"/>
      <c r="AQ2563" s="236"/>
    </row>
    <row r="2564" spans="28:43" x14ac:dyDescent="0.25">
      <c r="AB2564" s="235"/>
      <c r="AJ2564" s="236"/>
      <c r="AM2564" s="197"/>
      <c r="AO2564" s="236"/>
      <c r="AQ2564" s="236"/>
    </row>
    <row r="2565" spans="28:43" x14ac:dyDescent="0.25">
      <c r="AB2565" s="235"/>
      <c r="AJ2565" s="236"/>
      <c r="AM2565" s="197"/>
      <c r="AO2565" s="236"/>
      <c r="AQ2565" s="236"/>
    </row>
    <row r="2566" spans="28:43" x14ac:dyDescent="0.25">
      <c r="AB2566" s="235"/>
      <c r="AJ2566" s="236"/>
      <c r="AM2566" s="197"/>
      <c r="AO2566" s="236"/>
      <c r="AQ2566" s="236"/>
    </row>
    <row r="2567" spans="28:43" x14ac:dyDescent="0.25">
      <c r="AB2567" s="235"/>
      <c r="AJ2567" s="236"/>
      <c r="AM2567" s="197"/>
      <c r="AO2567" s="236"/>
      <c r="AQ2567" s="236"/>
    </row>
    <row r="2568" spans="28:43" x14ac:dyDescent="0.25">
      <c r="AB2568" s="235"/>
      <c r="AJ2568" s="236"/>
      <c r="AM2568" s="197"/>
      <c r="AO2568" s="236"/>
      <c r="AQ2568" s="236"/>
    </row>
    <row r="2569" spans="28:43" x14ac:dyDescent="0.25">
      <c r="AB2569" s="235"/>
      <c r="AJ2569" s="236"/>
      <c r="AM2569" s="197"/>
      <c r="AO2569" s="236"/>
      <c r="AQ2569" s="236"/>
    </row>
    <row r="2570" spans="28:43" x14ac:dyDescent="0.25">
      <c r="AB2570" s="235"/>
      <c r="AJ2570" s="236"/>
      <c r="AM2570" s="197"/>
      <c r="AO2570" s="236"/>
      <c r="AQ2570" s="236"/>
    </row>
    <row r="2571" spans="28:43" x14ac:dyDescent="0.25">
      <c r="AB2571" s="235"/>
      <c r="AJ2571" s="236"/>
      <c r="AM2571" s="197"/>
      <c r="AO2571" s="236"/>
      <c r="AQ2571" s="236"/>
    </row>
    <row r="2572" spans="28:43" x14ac:dyDescent="0.25">
      <c r="AB2572" s="235"/>
      <c r="AJ2572" s="236"/>
      <c r="AM2572" s="197"/>
      <c r="AO2572" s="236"/>
      <c r="AQ2572" s="236"/>
    </row>
    <row r="2573" spans="28:43" x14ac:dyDescent="0.25">
      <c r="AB2573" s="235"/>
      <c r="AJ2573" s="236"/>
      <c r="AM2573" s="197"/>
      <c r="AO2573" s="236"/>
      <c r="AQ2573" s="236"/>
    </row>
    <row r="2574" spans="28:43" x14ac:dyDescent="0.25">
      <c r="AB2574" s="235"/>
      <c r="AJ2574" s="236"/>
      <c r="AM2574" s="197"/>
      <c r="AO2574" s="236"/>
      <c r="AQ2574" s="236"/>
    </row>
    <row r="2575" spans="28:43" x14ac:dyDescent="0.25">
      <c r="AB2575" s="235"/>
      <c r="AJ2575" s="236"/>
      <c r="AM2575" s="197"/>
      <c r="AO2575" s="236"/>
      <c r="AQ2575" s="236"/>
    </row>
    <row r="2576" spans="28:43" x14ac:dyDescent="0.25">
      <c r="AB2576" s="235"/>
      <c r="AJ2576" s="236"/>
      <c r="AM2576" s="197"/>
      <c r="AO2576" s="236"/>
      <c r="AQ2576" s="236"/>
    </row>
    <row r="2577" spans="28:43" x14ac:dyDescent="0.25">
      <c r="AB2577" s="235"/>
      <c r="AJ2577" s="236"/>
      <c r="AM2577" s="197"/>
      <c r="AO2577" s="236"/>
      <c r="AQ2577" s="236"/>
    </row>
    <row r="2578" spans="28:43" x14ac:dyDescent="0.25">
      <c r="AB2578" s="235"/>
      <c r="AJ2578" s="236"/>
      <c r="AM2578" s="197"/>
      <c r="AO2578" s="236"/>
      <c r="AQ2578" s="236"/>
    </row>
    <row r="2579" spans="28:43" x14ac:dyDescent="0.25">
      <c r="AB2579" s="235"/>
      <c r="AJ2579" s="236"/>
      <c r="AM2579" s="197"/>
      <c r="AO2579" s="236"/>
      <c r="AQ2579" s="236"/>
    </row>
    <row r="2580" spans="28:43" x14ac:dyDescent="0.25">
      <c r="AB2580" s="235"/>
      <c r="AJ2580" s="236"/>
      <c r="AM2580" s="197"/>
      <c r="AO2580" s="236"/>
      <c r="AQ2580" s="236"/>
    </row>
    <row r="2581" spans="28:43" x14ac:dyDescent="0.25">
      <c r="AB2581" s="235"/>
      <c r="AJ2581" s="236"/>
      <c r="AM2581" s="197"/>
      <c r="AO2581" s="236"/>
      <c r="AQ2581" s="236"/>
    </row>
    <row r="2582" spans="28:43" x14ac:dyDescent="0.25">
      <c r="AB2582" s="235"/>
      <c r="AJ2582" s="236"/>
      <c r="AM2582" s="197"/>
      <c r="AO2582" s="236"/>
      <c r="AQ2582" s="236"/>
    </row>
    <row r="2583" spans="28:43" x14ac:dyDescent="0.25">
      <c r="AB2583" s="235"/>
      <c r="AJ2583" s="236"/>
      <c r="AM2583" s="197"/>
      <c r="AO2583" s="236"/>
      <c r="AQ2583" s="236"/>
    </row>
    <row r="2584" spans="28:43" x14ac:dyDescent="0.25">
      <c r="AB2584" s="235"/>
      <c r="AJ2584" s="236"/>
      <c r="AM2584" s="197"/>
      <c r="AO2584" s="236"/>
      <c r="AQ2584" s="236"/>
    </row>
    <row r="2585" spans="28:43" x14ac:dyDescent="0.25">
      <c r="AB2585" s="235"/>
      <c r="AJ2585" s="236"/>
      <c r="AM2585" s="197"/>
      <c r="AO2585" s="236"/>
      <c r="AQ2585" s="236"/>
    </row>
    <row r="2586" spans="28:43" x14ac:dyDescent="0.25">
      <c r="AB2586" s="235"/>
      <c r="AJ2586" s="236"/>
      <c r="AM2586" s="197"/>
      <c r="AO2586" s="236"/>
      <c r="AQ2586" s="236"/>
    </row>
    <row r="2587" spans="28:43" x14ac:dyDescent="0.25">
      <c r="AB2587" s="235"/>
      <c r="AJ2587" s="236"/>
      <c r="AM2587" s="197"/>
      <c r="AO2587" s="236"/>
      <c r="AQ2587" s="236"/>
    </row>
    <row r="2588" spans="28:43" x14ac:dyDescent="0.25">
      <c r="AB2588" s="235"/>
      <c r="AJ2588" s="236"/>
      <c r="AM2588" s="197"/>
      <c r="AO2588" s="236"/>
      <c r="AQ2588" s="236"/>
    </row>
    <row r="2589" spans="28:43" x14ac:dyDescent="0.25">
      <c r="AB2589" s="235"/>
      <c r="AJ2589" s="236"/>
      <c r="AM2589" s="197"/>
      <c r="AO2589" s="236"/>
      <c r="AQ2589" s="236"/>
    </row>
    <row r="2590" spans="28:43" x14ac:dyDescent="0.25">
      <c r="AB2590" s="235"/>
      <c r="AJ2590" s="236"/>
      <c r="AM2590" s="197"/>
      <c r="AO2590" s="236"/>
      <c r="AQ2590" s="236"/>
    </row>
    <row r="2591" spans="28:43" x14ac:dyDescent="0.25">
      <c r="AB2591" s="235"/>
      <c r="AJ2591" s="236"/>
      <c r="AM2591" s="197"/>
      <c r="AO2591" s="236"/>
      <c r="AQ2591" s="236"/>
    </row>
    <row r="2592" spans="28:43" x14ac:dyDescent="0.25">
      <c r="AB2592" s="235"/>
      <c r="AJ2592" s="236"/>
      <c r="AM2592" s="197"/>
      <c r="AO2592" s="236"/>
      <c r="AQ2592" s="236"/>
    </row>
    <row r="2593" spans="28:43" x14ac:dyDescent="0.25">
      <c r="AB2593" s="235"/>
      <c r="AJ2593" s="236"/>
      <c r="AM2593" s="197"/>
      <c r="AO2593" s="236"/>
      <c r="AQ2593" s="236"/>
    </row>
    <row r="2594" spans="28:43" x14ac:dyDescent="0.25">
      <c r="AB2594" s="235"/>
      <c r="AJ2594" s="236"/>
      <c r="AM2594" s="197"/>
      <c r="AO2594" s="236"/>
      <c r="AQ2594" s="236"/>
    </row>
    <row r="2595" spans="28:43" x14ac:dyDescent="0.25">
      <c r="AB2595" s="235"/>
      <c r="AJ2595" s="236"/>
      <c r="AM2595" s="197"/>
      <c r="AO2595" s="236"/>
      <c r="AQ2595" s="236"/>
    </row>
    <row r="2596" spans="28:43" x14ac:dyDescent="0.25">
      <c r="AB2596" s="235"/>
      <c r="AJ2596" s="236"/>
      <c r="AM2596" s="197"/>
      <c r="AO2596" s="236"/>
      <c r="AQ2596" s="236"/>
    </row>
    <row r="2597" spans="28:43" x14ac:dyDescent="0.25">
      <c r="AB2597" s="235"/>
      <c r="AJ2597" s="236"/>
      <c r="AM2597" s="197"/>
      <c r="AO2597" s="236"/>
      <c r="AQ2597" s="236"/>
    </row>
    <row r="2598" spans="28:43" x14ac:dyDescent="0.25">
      <c r="AB2598" s="235"/>
      <c r="AJ2598" s="236"/>
      <c r="AM2598" s="197"/>
      <c r="AO2598" s="236"/>
      <c r="AQ2598" s="236"/>
    </row>
    <row r="2599" spans="28:43" x14ac:dyDescent="0.25">
      <c r="AB2599" s="235"/>
      <c r="AJ2599" s="236"/>
      <c r="AM2599" s="197"/>
      <c r="AO2599" s="236"/>
      <c r="AQ2599" s="236"/>
    </row>
    <row r="2600" spans="28:43" x14ac:dyDescent="0.25">
      <c r="AB2600" s="235"/>
      <c r="AJ2600" s="236"/>
      <c r="AM2600" s="197"/>
      <c r="AO2600" s="236"/>
      <c r="AQ2600" s="236"/>
    </row>
    <row r="2601" spans="28:43" x14ac:dyDescent="0.25">
      <c r="AB2601" s="235"/>
      <c r="AJ2601" s="236"/>
      <c r="AM2601" s="197"/>
      <c r="AO2601" s="236"/>
      <c r="AQ2601" s="236"/>
    </row>
    <row r="2602" spans="28:43" x14ac:dyDescent="0.25">
      <c r="AB2602" s="235"/>
      <c r="AJ2602" s="236"/>
      <c r="AM2602" s="197"/>
      <c r="AO2602" s="236"/>
      <c r="AQ2602" s="236"/>
    </row>
    <row r="2603" spans="28:43" x14ac:dyDescent="0.25">
      <c r="AB2603" s="235"/>
      <c r="AJ2603" s="236"/>
      <c r="AM2603" s="197"/>
      <c r="AO2603" s="236"/>
      <c r="AQ2603" s="236"/>
    </row>
    <row r="2604" spans="28:43" x14ac:dyDescent="0.25">
      <c r="AB2604" s="235"/>
      <c r="AJ2604" s="236"/>
      <c r="AM2604" s="197"/>
      <c r="AO2604" s="236"/>
      <c r="AQ2604" s="236"/>
    </row>
    <row r="2605" spans="28:43" x14ac:dyDescent="0.25">
      <c r="AB2605" s="235"/>
      <c r="AJ2605" s="236"/>
      <c r="AM2605" s="197"/>
      <c r="AO2605" s="236"/>
      <c r="AQ2605" s="236"/>
    </row>
    <row r="2606" spans="28:43" x14ac:dyDescent="0.25">
      <c r="AB2606" s="235"/>
      <c r="AJ2606" s="236"/>
      <c r="AM2606" s="197"/>
      <c r="AO2606" s="236"/>
      <c r="AQ2606" s="236"/>
    </row>
    <row r="2607" spans="28:43" x14ac:dyDescent="0.25">
      <c r="AB2607" s="235"/>
      <c r="AJ2607" s="236"/>
      <c r="AM2607" s="197"/>
      <c r="AO2607" s="236"/>
      <c r="AQ2607" s="236"/>
    </row>
    <row r="2608" spans="28:43" x14ac:dyDescent="0.25">
      <c r="AB2608" s="235"/>
      <c r="AJ2608" s="236"/>
      <c r="AM2608" s="197"/>
      <c r="AO2608" s="236"/>
      <c r="AQ2608" s="236"/>
    </row>
    <row r="2609" spans="28:43" x14ac:dyDescent="0.25">
      <c r="AB2609" s="235"/>
      <c r="AJ2609" s="236"/>
      <c r="AM2609" s="197"/>
      <c r="AO2609" s="236"/>
      <c r="AQ2609" s="236"/>
    </row>
    <row r="2610" spans="28:43" x14ac:dyDescent="0.25">
      <c r="AB2610" s="235"/>
      <c r="AJ2610" s="236"/>
      <c r="AM2610" s="197"/>
      <c r="AO2610" s="236"/>
      <c r="AQ2610" s="236"/>
    </row>
    <row r="2611" spans="28:43" x14ac:dyDescent="0.25">
      <c r="AB2611" s="235"/>
      <c r="AJ2611" s="236"/>
      <c r="AM2611" s="197"/>
      <c r="AO2611" s="236"/>
      <c r="AQ2611" s="236"/>
    </row>
    <row r="2612" spans="28:43" x14ac:dyDescent="0.25">
      <c r="AB2612" s="235"/>
      <c r="AJ2612" s="236"/>
      <c r="AM2612" s="197"/>
      <c r="AO2612" s="236"/>
      <c r="AQ2612" s="236"/>
    </row>
    <row r="2613" spans="28:43" x14ac:dyDescent="0.25">
      <c r="AB2613" s="235"/>
      <c r="AJ2613" s="236"/>
      <c r="AM2613" s="197"/>
      <c r="AO2613" s="236"/>
      <c r="AQ2613" s="236"/>
    </row>
    <row r="2614" spans="28:43" x14ac:dyDescent="0.25">
      <c r="AB2614" s="235"/>
      <c r="AJ2614" s="236"/>
      <c r="AM2614" s="197"/>
      <c r="AO2614" s="236"/>
      <c r="AQ2614" s="236"/>
    </row>
    <row r="2615" spans="28:43" x14ac:dyDescent="0.25">
      <c r="AB2615" s="235"/>
      <c r="AJ2615" s="236"/>
      <c r="AM2615" s="197"/>
      <c r="AO2615" s="236"/>
      <c r="AQ2615" s="236"/>
    </row>
    <row r="2616" spans="28:43" x14ac:dyDescent="0.25">
      <c r="AB2616" s="235"/>
      <c r="AJ2616" s="236"/>
      <c r="AM2616" s="197"/>
      <c r="AO2616" s="236"/>
      <c r="AQ2616" s="236"/>
    </row>
    <row r="2617" spans="28:43" x14ac:dyDescent="0.25">
      <c r="AB2617" s="235"/>
      <c r="AJ2617" s="236"/>
      <c r="AM2617" s="197"/>
      <c r="AO2617" s="236"/>
      <c r="AQ2617" s="236"/>
    </row>
    <row r="2618" spans="28:43" x14ac:dyDescent="0.25">
      <c r="AB2618" s="235"/>
      <c r="AJ2618" s="236"/>
      <c r="AM2618" s="197"/>
      <c r="AO2618" s="236"/>
      <c r="AQ2618" s="236"/>
    </row>
    <row r="2619" spans="28:43" x14ac:dyDescent="0.25">
      <c r="AB2619" s="235"/>
      <c r="AJ2619" s="236"/>
      <c r="AM2619" s="197"/>
      <c r="AO2619" s="236"/>
      <c r="AQ2619" s="236"/>
    </row>
    <row r="2620" spans="28:43" x14ac:dyDescent="0.25">
      <c r="AB2620" s="235"/>
      <c r="AJ2620" s="236"/>
      <c r="AM2620" s="197"/>
      <c r="AO2620" s="236"/>
      <c r="AQ2620" s="236"/>
    </row>
    <row r="2621" spans="28:43" x14ac:dyDescent="0.25">
      <c r="AB2621" s="235"/>
      <c r="AJ2621" s="236"/>
      <c r="AM2621" s="197"/>
      <c r="AO2621" s="236"/>
      <c r="AQ2621" s="236"/>
    </row>
    <row r="2622" spans="28:43" x14ac:dyDescent="0.25">
      <c r="AB2622" s="235"/>
      <c r="AJ2622" s="236"/>
      <c r="AM2622" s="197"/>
      <c r="AO2622" s="236"/>
      <c r="AQ2622" s="236"/>
    </row>
    <row r="2623" spans="28:43" x14ac:dyDescent="0.25">
      <c r="AB2623" s="235"/>
      <c r="AJ2623" s="236"/>
      <c r="AM2623" s="197"/>
      <c r="AO2623" s="236"/>
      <c r="AQ2623" s="236"/>
    </row>
    <row r="2624" spans="28:43" x14ac:dyDescent="0.25">
      <c r="AB2624" s="235"/>
      <c r="AJ2624" s="236"/>
      <c r="AM2624" s="197"/>
      <c r="AO2624" s="236"/>
      <c r="AQ2624" s="236"/>
    </row>
    <row r="2625" spans="28:43" x14ac:dyDescent="0.25">
      <c r="AB2625" s="235"/>
      <c r="AJ2625" s="236"/>
      <c r="AM2625" s="197"/>
      <c r="AO2625" s="236"/>
      <c r="AQ2625" s="236"/>
    </row>
    <row r="2626" spans="28:43" x14ac:dyDescent="0.25">
      <c r="AB2626" s="235"/>
      <c r="AJ2626" s="236"/>
      <c r="AM2626" s="197"/>
      <c r="AO2626" s="236"/>
      <c r="AQ2626" s="236"/>
    </row>
    <row r="2627" spans="28:43" x14ac:dyDescent="0.25">
      <c r="AB2627" s="235"/>
      <c r="AJ2627" s="236"/>
      <c r="AM2627" s="197"/>
      <c r="AO2627" s="236"/>
      <c r="AQ2627" s="236"/>
    </row>
    <row r="2628" spans="28:43" x14ac:dyDescent="0.25">
      <c r="AB2628" s="235"/>
      <c r="AJ2628" s="236"/>
      <c r="AM2628" s="197"/>
      <c r="AO2628" s="236"/>
      <c r="AQ2628" s="236"/>
    </row>
    <row r="2629" spans="28:43" x14ac:dyDescent="0.25">
      <c r="AB2629" s="235"/>
      <c r="AJ2629" s="236"/>
      <c r="AM2629" s="197"/>
      <c r="AO2629" s="236"/>
      <c r="AQ2629" s="236"/>
    </row>
    <row r="2630" spans="28:43" x14ac:dyDescent="0.25">
      <c r="AB2630" s="235"/>
      <c r="AJ2630" s="236"/>
      <c r="AM2630" s="197"/>
      <c r="AO2630" s="236"/>
      <c r="AQ2630" s="236"/>
    </row>
    <row r="2631" spans="28:43" x14ac:dyDescent="0.25">
      <c r="AB2631" s="235"/>
      <c r="AJ2631" s="236"/>
      <c r="AM2631" s="197"/>
      <c r="AO2631" s="236"/>
      <c r="AQ2631" s="236"/>
    </row>
    <row r="2632" spans="28:43" x14ac:dyDescent="0.25">
      <c r="AB2632" s="235"/>
      <c r="AJ2632" s="236"/>
      <c r="AM2632" s="197"/>
      <c r="AO2632" s="236"/>
      <c r="AQ2632" s="236"/>
    </row>
    <row r="2633" spans="28:43" x14ac:dyDescent="0.25">
      <c r="AB2633" s="235"/>
      <c r="AJ2633" s="236"/>
      <c r="AM2633" s="197"/>
      <c r="AO2633" s="236"/>
      <c r="AQ2633" s="236"/>
    </row>
    <row r="2634" spans="28:43" x14ac:dyDescent="0.25">
      <c r="AB2634" s="235"/>
      <c r="AJ2634" s="236"/>
      <c r="AM2634" s="197"/>
      <c r="AO2634" s="236"/>
      <c r="AQ2634" s="236"/>
    </row>
    <row r="2635" spans="28:43" x14ac:dyDescent="0.25">
      <c r="AB2635" s="235"/>
      <c r="AJ2635" s="236"/>
      <c r="AM2635" s="197"/>
      <c r="AO2635" s="236"/>
      <c r="AQ2635" s="236"/>
    </row>
    <row r="2636" spans="28:43" x14ac:dyDescent="0.25">
      <c r="AB2636" s="235"/>
      <c r="AJ2636" s="236"/>
      <c r="AM2636" s="197"/>
      <c r="AO2636" s="236"/>
      <c r="AQ2636" s="236"/>
    </row>
    <row r="2637" spans="28:43" x14ac:dyDescent="0.25">
      <c r="AB2637" s="235"/>
      <c r="AJ2637" s="236"/>
      <c r="AM2637" s="197"/>
      <c r="AO2637" s="236"/>
      <c r="AQ2637" s="236"/>
    </row>
    <row r="2638" spans="28:43" x14ac:dyDescent="0.25">
      <c r="AB2638" s="235"/>
      <c r="AJ2638" s="236"/>
      <c r="AM2638" s="197"/>
      <c r="AO2638" s="236"/>
      <c r="AQ2638" s="236"/>
    </row>
    <row r="2639" spans="28:43" x14ac:dyDescent="0.25">
      <c r="AB2639" s="235"/>
      <c r="AJ2639" s="236"/>
      <c r="AM2639" s="197"/>
      <c r="AO2639" s="236"/>
      <c r="AQ2639" s="236"/>
    </row>
    <row r="2640" spans="28:43" x14ac:dyDescent="0.25">
      <c r="AB2640" s="235"/>
      <c r="AJ2640" s="236"/>
      <c r="AM2640" s="197"/>
      <c r="AO2640" s="236"/>
      <c r="AQ2640" s="236"/>
    </row>
    <row r="2641" spans="28:43" x14ac:dyDescent="0.25">
      <c r="AB2641" s="235"/>
      <c r="AJ2641" s="236"/>
      <c r="AM2641" s="197"/>
      <c r="AO2641" s="236"/>
      <c r="AQ2641" s="236"/>
    </row>
    <row r="2642" spans="28:43" x14ac:dyDescent="0.25">
      <c r="AB2642" s="235"/>
      <c r="AJ2642" s="236"/>
      <c r="AM2642" s="197"/>
      <c r="AO2642" s="236"/>
      <c r="AQ2642" s="236"/>
    </row>
    <row r="2643" spans="28:43" x14ac:dyDescent="0.25">
      <c r="AB2643" s="235"/>
      <c r="AJ2643" s="236"/>
      <c r="AM2643" s="197"/>
      <c r="AO2643" s="236"/>
      <c r="AQ2643" s="236"/>
    </row>
    <row r="2644" spans="28:43" x14ac:dyDescent="0.25">
      <c r="AB2644" s="235"/>
      <c r="AJ2644" s="236"/>
      <c r="AM2644" s="197"/>
      <c r="AO2644" s="236"/>
      <c r="AQ2644" s="236"/>
    </row>
    <row r="2645" spans="28:43" x14ac:dyDescent="0.25">
      <c r="AB2645" s="235"/>
      <c r="AJ2645" s="236"/>
      <c r="AM2645" s="197"/>
      <c r="AO2645" s="236"/>
      <c r="AQ2645" s="236"/>
    </row>
    <row r="2646" spans="28:43" x14ac:dyDescent="0.25">
      <c r="AB2646" s="235"/>
      <c r="AJ2646" s="236"/>
      <c r="AM2646" s="197"/>
      <c r="AO2646" s="236"/>
      <c r="AQ2646" s="236"/>
    </row>
    <row r="2647" spans="28:43" x14ac:dyDescent="0.25">
      <c r="AB2647" s="235"/>
      <c r="AJ2647" s="236"/>
      <c r="AM2647" s="197"/>
      <c r="AO2647" s="236"/>
      <c r="AQ2647" s="236"/>
    </row>
    <row r="2648" spans="28:43" x14ac:dyDescent="0.25">
      <c r="AB2648" s="235"/>
      <c r="AJ2648" s="236"/>
      <c r="AM2648" s="197"/>
      <c r="AO2648" s="236"/>
      <c r="AQ2648" s="236"/>
    </row>
    <row r="2649" spans="28:43" x14ac:dyDescent="0.25">
      <c r="AB2649" s="235"/>
      <c r="AJ2649" s="236"/>
      <c r="AM2649" s="197"/>
      <c r="AO2649" s="236"/>
      <c r="AQ2649" s="236"/>
    </row>
    <row r="2650" spans="28:43" x14ac:dyDescent="0.25">
      <c r="AB2650" s="235"/>
      <c r="AJ2650" s="236"/>
      <c r="AM2650" s="197"/>
      <c r="AO2650" s="236"/>
      <c r="AQ2650" s="236"/>
    </row>
    <row r="2651" spans="28:43" x14ac:dyDescent="0.25">
      <c r="AB2651" s="235"/>
      <c r="AJ2651" s="236"/>
      <c r="AM2651" s="197"/>
      <c r="AO2651" s="236"/>
      <c r="AQ2651" s="236"/>
    </row>
    <row r="2652" spans="28:43" x14ac:dyDescent="0.25">
      <c r="AB2652" s="235"/>
      <c r="AJ2652" s="236"/>
      <c r="AM2652" s="197"/>
      <c r="AO2652" s="236"/>
      <c r="AQ2652" s="236"/>
    </row>
    <row r="2653" spans="28:43" x14ac:dyDescent="0.25">
      <c r="AB2653" s="235"/>
      <c r="AJ2653" s="236"/>
      <c r="AM2653" s="197"/>
      <c r="AO2653" s="236"/>
      <c r="AQ2653" s="236"/>
    </row>
    <row r="2654" spans="28:43" x14ac:dyDescent="0.25">
      <c r="AB2654" s="235"/>
      <c r="AJ2654" s="236"/>
      <c r="AM2654" s="197"/>
      <c r="AO2654" s="236"/>
      <c r="AQ2654" s="236"/>
    </row>
    <row r="2655" spans="28:43" x14ac:dyDescent="0.25">
      <c r="AB2655" s="235"/>
      <c r="AJ2655" s="236"/>
      <c r="AM2655" s="197"/>
      <c r="AO2655" s="236"/>
      <c r="AQ2655" s="236"/>
    </row>
    <row r="2656" spans="28:43" x14ac:dyDescent="0.25">
      <c r="AB2656" s="235"/>
      <c r="AJ2656" s="236"/>
      <c r="AM2656" s="197"/>
      <c r="AO2656" s="236"/>
      <c r="AQ2656" s="236"/>
    </row>
    <row r="2657" spans="28:43" x14ac:dyDescent="0.25">
      <c r="AB2657" s="235"/>
      <c r="AJ2657" s="236"/>
      <c r="AM2657" s="197"/>
      <c r="AO2657" s="236"/>
      <c r="AQ2657" s="236"/>
    </row>
    <row r="2658" spans="28:43" x14ac:dyDescent="0.25">
      <c r="AB2658" s="235"/>
      <c r="AJ2658" s="236"/>
      <c r="AM2658" s="197"/>
      <c r="AO2658" s="236"/>
      <c r="AQ2658" s="236"/>
    </row>
    <row r="2659" spans="28:43" x14ac:dyDescent="0.25">
      <c r="AB2659" s="235"/>
      <c r="AJ2659" s="236"/>
      <c r="AM2659" s="197"/>
      <c r="AO2659" s="236"/>
      <c r="AQ2659" s="236"/>
    </row>
    <row r="2660" spans="28:43" x14ac:dyDescent="0.25">
      <c r="AB2660" s="235"/>
      <c r="AJ2660" s="236"/>
      <c r="AM2660" s="197"/>
      <c r="AO2660" s="236"/>
      <c r="AQ2660" s="236"/>
    </row>
    <row r="2661" spans="28:43" x14ac:dyDescent="0.25">
      <c r="AB2661" s="235"/>
      <c r="AJ2661" s="236"/>
      <c r="AM2661" s="197"/>
      <c r="AO2661" s="236"/>
      <c r="AQ2661" s="236"/>
    </row>
    <row r="2662" spans="28:43" x14ac:dyDescent="0.25">
      <c r="AB2662" s="235"/>
      <c r="AJ2662" s="236"/>
      <c r="AM2662" s="197"/>
      <c r="AO2662" s="236"/>
      <c r="AQ2662" s="236"/>
    </row>
    <row r="2663" spans="28:43" x14ac:dyDescent="0.25">
      <c r="AB2663" s="235"/>
      <c r="AJ2663" s="236"/>
      <c r="AM2663" s="197"/>
      <c r="AO2663" s="236"/>
      <c r="AQ2663" s="236"/>
    </row>
    <row r="2664" spans="28:43" x14ac:dyDescent="0.25">
      <c r="AB2664" s="235"/>
      <c r="AJ2664" s="236"/>
      <c r="AM2664" s="197"/>
      <c r="AO2664" s="236"/>
      <c r="AQ2664" s="236"/>
    </row>
    <row r="2665" spans="28:43" x14ac:dyDescent="0.25">
      <c r="AB2665" s="235"/>
      <c r="AJ2665" s="236"/>
      <c r="AM2665" s="197"/>
      <c r="AO2665" s="236"/>
      <c r="AQ2665" s="236"/>
    </row>
    <row r="2666" spans="28:43" x14ac:dyDescent="0.25">
      <c r="AB2666" s="235"/>
      <c r="AJ2666" s="236"/>
      <c r="AM2666" s="197"/>
      <c r="AO2666" s="236"/>
      <c r="AQ2666" s="236"/>
    </row>
    <row r="2667" spans="28:43" x14ac:dyDescent="0.25">
      <c r="AB2667" s="235"/>
      <c r="AJ2667" s="236"/>
      <c r="AM2667" s="197"/>
      <c r="AO2667" s="236"/>
      <c r="AQ2667" s="236"/>
    </row>
    <row r="2668" spans="28:43" x14ac:dyDescent="0.25">
      <c r="AB2668" s="235"/>
      <c r="AJ2668" s="236"/>
      <c r="AM2668" s="197"/>
      <c r="AO2668" s="236"/>
      <c r="AQ2668" s="236"/>
    </row>
    <row r="2669" spans="28:43" x14ac:dyDescent="0.25">
      <c r="AJ2669" s="236"/>
      <c r="AM2669" s="197"/>
      <c r="AO2669" s="236"/>
      <c r="AQ2669" s="236"/>
    </row>
    <row r="2670" spans="28:43" x14ac:dyDescent="0.25">
      <c r="AJ2670" s="236"/>
      <c r="AM2670" s="197"/>
      <c r="AO2670" s="236"/>
      <c r="AQ2670" s="236"/>
    </row>
    <row r="2671" spans="28:43" x14ac:dyDescent="0.25">
      <c r="AJ2671" s="236"/>
      <c r="AM2671" s="197"/>
      <c r="AO2671" s="236"/>
      <c r="AQ2671" s="236"/>
    </row>
    <row r="2672" spans="28:43" x14ac:dyDescent="0.25">
      <c r="AJ2672" s="236"/>
      <c r="AM2672" s="197"/>
      <c r="AO2672" s="236"/>
      <c r="AQ2672" s="236"/>
    </row>
    <row r="2673" spans="36:43" x14ac:dyDescent="0.25">
      <c r="AJ2673" s="236"/>
      <c r="AM2673" s="197"/>
      <c r="AO2673" s="236"/>
      <c r="AQ2673" s="236"/>
    </row>
    <row r="2674" spans="36:43" x14ac:dyDescent="0.25">
      <c r="AJ2674" s="236"/>
      <c r="AM2674" s="197"/>
      <c r="AO2674" s="236"/>
      <c r="AQ2674" s="236"/>
    </row>
    <row r="2675" spans="36:43" x14ac:dyDescent="0.25">
      <c r="AJ2675" s="236"/>
      <c r="AM2675" s="197"/>
      <c r="AO2675" s="236"/>
      <c r="AQ2675" s="236"/>
    </row>
    <row r="2676" spans="36:43" x14ac:dyDescent="0.25">
      <c r="AJ2676" s="236"/>
      <c r="AM2676" s="197"/>
      <c r="AO2676" s="236"/>
      <c r="AQ2676" s="236"/>
    </row>
    <row r="2677" spans="36:43" x14ac:dyDescent="0.25">
      <c r="AJ2677" s="236"/>
      <c r="AM2677" s="197"/>
      <c r="AO2677" s="236"/>
      <c r="AQ2677" s="236"/>
    </row>
    <row r="2678" spans="36:43" x14ac:dyDescent="0.25">
      <c r="AJ2678" s="236"/>
      <c r="AM2678" s="197"/>
      <c r="AO2678" s="236"/>
      <c r="AQ2678" s="236"/>
    </row>
    <row r="2679" spans="36:43" x14ac:dyDescent="0.25">
      <c r="AJ2679" s="236"/>
      <c r="AM2679" s="197"/>
      <c r="AO2679" s="236"/>
      <c r="AQ2679" s="236"/>
    </row>
    <row r="2680" spans="36:43" x14ac:dyDescent="0.25">
      <c r="AJ2680" s="236"/>
      <c r="AM2680" s="197"/>
      <c r="AO2680" s="236"/>
      <c r="AQ2680" s="236"/>
    </row>
    <row r="2681" spans="36:43" x14ac:dyDescent="0.25">
      <c r="AJ2681" s="236"/>
      <c r="AM2681" s="197"/>
      <c r="AO2681" s="236"/>
      <c r="AQ2681" s="236"/>
    </row>
    <row r="2682" spans="36:43" x14ac:dyDescent="0.25">
      <c r="AJ2682" s="236"/>
      <c r="AM2682" s="197"/>
      <c r="AO2682" s="236"/>
      <c r="AQ2682" s="236"/>
    </row>
    <row r="2683" spans="36:43" x14ac:dyDescent="0.25">
      <c r="AJ2683" s="236"/>
      <c r="AM2683" s="197"/>
      <c r="AO2683" s="236"/>
      <c r="AQ2683" s="236"/>
    </row>
    <row r="2684" spans="36:43" x14ac:dyDescent="0.25">
      <c r="AJ2684" s="236"/>
      <c r="AM2684" s="197"/>
      <c r="AO2684" s="236"/>
      <c r="AQ2684" s="236"/>
    </row>
    <row r="2685" spans="36:43" x14ac:dyDescent="0.25">
      <c r="AJ2685" s="236"/>
      <c r="AM2685" s="197"/>
      <c r="AO2685" s="236"/>
      <c r="AQ2685" s="236"/>
    </row>
    <row r="2686" spans="36:43" x14ac:dyDescent="0.25">
      <c r="AJ2686" s="236"/>
      <c r="AM2686" s="197"/>
      <c r="AO2686" s="236"/>
      <c r="AQ2686" s="236"/>
    </row>
    <row r="2687" spans="36:43" x14ac:dyDescent="0.25">
      <c r="AJ2687" s="236"/>
      <c r="AM2687" s="197"/>
      <c r="AO2687" s="236"/>
      <c r="AQ2687" s="236"/>
    </row>
    <row r="2688" spans="36:43" x14ac:dyDescent="0.25">
      <c r="AJ2688" s="236"/>
      <c r="AM2688" s="197"/>
      <c r="AO2688" s="236"/>
      <c r="AQ2688" s="236"/>
    </row>
    <row r="2689" spans="36:43" x14ac:dyDescent="0.25">
      <c r="AJ2689" s="236"/>
      <c r="AM2689" s="197"/>
      <c r="AO2689" s="236"/>
      <c r="AQ2689" s="236"/>
    </row>
    <row r="2690" spans="36:43" x14ac:dyDescent="0.25">
      <c r="AJ2690" s="236"/>
      <c r="AM2690" s="197"/>
      <c r="AO2690" s="236"/>
      <c r="AQ2690" s="236"/>
    </row>
    <row r="2691" spans="36:43" x14ac:dyDescent="0.25">
      <c r="AJ2691" s="236"/>
      <c r="AM2691" s="197"/>
      <c r="AO2691" s="236"/>
      <c r="AQ2691" s="236"/>
    </row>
    <row r="2692" spans="36:43" x14ac:dyDescent="0.25">
      <c r="AJ2692" s="236"/>
      <c r="AM2692" s="197"/>
      <c r="AO2692" s="236"/>
      <c r="AQ2692" s="236"/>
    </row>
    <row r="2693" spans="36:43" x14ac:dyDescent="0.25">
      <c r="AJ2693" s="236"/>
      <c r="AM2693" s="197"/>
      <c r="AO2693" s="236"/>
      <c r="AQ2693" s="236"/>
    </row>
    <row r="2694" spans="36:43" x14ac:dyDescent="0.25">
      <c r="AJ2694" s="236"/>
      <c r="AM2694" s="197"/>
      <c r="AO2694" s="236"/>
      <c r="AQ2694" s="236"/>
    </row>
    <row r="2695" spans="36:43" x14ac:dyDescent="0.25">
      <c r="AJ2695" s="236"/>
      <c r="AM2695" s="197"/>
      <c r="AO2695" s="236"/>
      <c r="AQ2695" s="236"/>
    </row>
    <row r="2696" spans="36:43" x14ac:dyDescent="0.25">
      <c r="AJ2696" s="236"/>
      <c r="AM2696" s="197"/>
      <c r="AO2696" s="236"/>
      <c r="AQ2696" s="236"/>
    </row>
    <row r="2697" spans="36:43" x14ac:dyDescent="0.25">
      <c r="AJ2697" s="236"/>
      <c r="AM2697" s="197"/>
      <c r="AO2697" s="236"/>
      <c r="AQ2697" s="236"/>
    </row>
    <row r="2698" spans="36:43" x14ac:dyDescent="0.25">
      <c r="AJ2698" s="236"/>
      <c r="AM2698" s="197"/>
      <c r="AO2698" s="236"/>
      <c r="AQ2698" s="236"/>
    </row>
    <row r="2699" spans="36:43" x14ac:dyDescent="0.25">
      <c r="AJ2699" s="236"/>
      <c r="AM2699" s="197"/>
      <c r="AO2699" s="236"/>
      <c r="AQ2699" s="236"/>
    </row>
    <row r="2700" spans="36:43" x14ac:dyDescent="0.25">
      <c r="AJ2700" s="236"/>
      <c r="AM2700" s="197"/>
      <c r="AO2700" s="236"/>
      <c r="AQ2700" s="236"/>
    </row>
    <row r="2701" spans="36:43" x14ac:dyDescent="0.25">
      <c r="AJ2701" s="236"/>
      <c r="AM2701" s="197"/>
      <c r="AO2701" s="236"/>
      <c r="AQ2701" s="236"/>
    </row>
    <row r="2702" spans="36:43" x14ac:dyDescent="0.25">
      <c r="AJ2702" s="236"/>
      <c r="AM2702" s="197"/>
      <c r="AO2702" s="236"/>
      <c r="AQ2702" s="236"/>
    </row>
    <row r="2703" spans="36:43" x14ac:dyDescent="0.25">
      <c r="AJ2703" s="236"/>
      <c r="AM2703" s="197"/>
      <c r="AO2703" s="236"/>
      <c r="AQ2703" s="236"/>
    </row>
    <row r="2704" spans="36:43" x14ac:dyDescent="0.25">
      <c r="AJ2704" s="236"/>
      <c r="AM2704" s="197"/>
      <c r="AO2704" s="236"/>
      <c r="AQ2704" s="236"/>
    </row>
    <row r="2705" spans="36:43" x14ac:dyDescent="0.25">
      <c r="AJ2705" s="236"/>
      <c r="AM2705" s="197"/>
      <c r="AO2705" s="236"/>
      <c r="AQ2705" s="236"/>
    </row>
    <row r="2706" spans="36:43" x14ac:dyDescent="0.25">
      <c r="AJ2706" s="236"/>
      <c r="AM2706" s="197"/>
      <c r="AO2706" s="236"/>
      <c r="AQ2706" s="236"/>
    </row>
    <row r="2707" spans="36:43" x14ac:dyDescent="0.25">
      <c r="AJ2707" s="236"/>
      <c r="AM2707" s="197"/>
      <c r="AO2707" s="236"/>
      <c r="AQ2707" s="236"/>
    </row>
    <row r="2708" spans="36:43" x14ac:dyDescent="0.25">
      <c r="AJ2708" s="236"/>
      <c r="AM2708" s="197"/>
      <c r="AO2708" s="236"/>
      <c r="AQ2708" s="236"/>
    </row>
    <row r="2709" spans="36:43" x14ac:dyDescent="0.25">
      <c r="AJ2709" s="236"/>
      <c r="AM2709" s="197"/>
      <c r="AO2709" s="236"/>
      <c r="AQ2709" s="236"/>
    </row>
    <row r="2710" spans="36:43" x14ac:dyDescent="0.25">
      <c r="AJ2710" s="236"/>
      <c r="AM2710" s="197"/>
      <c r="AO2710" s="236"/>
      <c r="AQ2710" s="236"/>
    </row>
    <row r="2711" spans="36:43" x14ac:dyDescent="0.25">
      <c r="AJ2711" s="236"/>
      <c r="AM2711" s="197"/>
      <c r="AO2711" s="236"/>
      <c r="AQ2711" s="236"/>
    </row>
    <row r="2712" spans="36:43" x14ac:dyDescent="0.25">
      <c r="AJ2712" s="236"/>
      <c r="AM2712" s="197"/>
      <c r="AO2712" s="236"/>
      <c r="AQ2712" s="236"/>
    </row>
    <row r="2713" spans="36:43" x14ac:dyDescent="0.25">
      <c r="AJ2713" s="236"/>
      <c r="AM2713" s="197"/>
      <c r="AO2713" s="236"/>
      <c r="AQ2713" s="236"/>
    </row>
    <row r="2714" spans="36:43" x14ac:dyDescent="0.25">
      <c r="AJ2714" s="236"/>
      <c r="AM2714" s="197"/>
      <c r="AO2714" s="236"/>
      <c r="AQ2714" s="236"/>
    </row>
    <row r="2715" spans="36:43" x14ac:dyDescent="0.25">
      <c r="AJ2715" s="236"/>
      <c r="AM2715" s="197"/>
      <c r="AO2715" s="236"/>
      <c r="AQ2715" s="236"/>
    </row>
    <row r="2716" spans="36:43" x14ac:dyDescent="0.25">
      <c r="AJ2716" s="236"/>
      <c r="AM2716" s="197"/>
      <c r="AO2716" s="236"/>
      <c r="AQ2716" s="236"/>
    </row>
    <row r="2717" spans="36:43" x14ac:dyDescent="0.25">
      <c r="AJ2717" s="236"/>
      <c r="AM2717" s="197"/>
      <c r="AO2717" s="236"/>
      <c r="AQ2717" s="236"/>
    </row>
    <row r="2718" spans="36:43" x14ac:dyDescent="0.25">
      <c r="AJ2718" s="236"/>
      <c r="AM2718" s="197"/>
      <c r="AO2718" s="236"/>
      <c r="AQ2718" s="236"/>
    </row>
    <row r="2719" spans="36:43" x14ac:dyDescent="0.25">
      <c r="AJ2719" s="236"/>
      <c r="AM2719" s="197"/>
      <c r="AO2719" s="236"/>
      <c r="AQ2719" s="236"/>
    </row>
    <row r="2720" spans="36:43" x14ac:dyDescent="0.25">
      <c r="AJ2720" s="236"/>
      <c r="AM2720" s="197"/>
      <c r="AO2720" s="236"/>
      <c r="AQ2720" s="236"/>
    </row>
    <row r="2721" spans="36:43" x14ac:dyDescent="0.25">
      <c r="AJ2721" s="236"/>
      <c r="AM2721" s="197"/>
      <c r="AO2721" s="236"/>
      <c r="AQ2721" s="236"/>
    </row>
    <row r="2722" spans="36:43" x14ac:dyDescent="0.25">
      <c r="AJ2722" s="236"/>
      <c r="AM2722" s="197"/>
      <c r="AO2722" s="236"/>
      <c r="AQ2722" s="236"/>
    </row>
    <row r="2723" spans="36:43" x14ac:dyDescent="0.25">
      <c r="AJ2723" s="236"/>
      <c r="AM2723" s="197"/>
      <c r="AO2723" s="236"/>
      <c r="AQ2723" s="236"/>
    </row>
    <row r="2724" spans="36:43" x14ac:dyDescent="0.25">
      <c r="AJ2724" s="236"/>
      <c r="AM2724" s="197"/>
      <c r="AO2724" s="236"/>
      <c r="AQ2724" s="236"/>
    </row>
    <row r="2725" spans="36:43" x14ac:dyDescent="0.25">
      <c r="AJ2725" s="236"/>
      <c r="AM2725" s="197"/>
      <c r="AO2725" s="236"/>
      <c r="AQ2725" s="236"/>
    </row>
    <row r="2726" spans="36:43" x14ac:dyDescent="0.25">
      <c r="AJ2726" s="236"/>
      <c r="AM2726" s="197"/>
      <c r="AO2726" s="236"/>
      <c r="AQ2726" s="236"/>
    </row>
    <row r="2727" spans="36:43" x14ac:dyDescent="0.25">
      <c r="AJ2727" s="236"/>
      <c r="AM2727" s="197"/>
      <c r="AO2727" s="236"/>
      <c r="AQ2727" s="236"/>
    </row>
    <row r="2728" spans="36:43" x14ac:dyDescent="0.25">
      <c r="AJ2728" s="236"/>
      <c r="AM2728" s="197"/>
      <c r="AO2728" s="236"/>
      <c r="AQ2728" s="236"/>
    </row>
    <row r="2729" spans="36:43" x14ac:dyDescent="0.25">
      <c r="AJ2729" s="236"/>
      <c r="AM2729" s="197"/>
      <c r="AO2729" s="236"/>
      <c r="AQ2729" s="236"/>
    </row>
    <row r="2730" spans="36:43" x14ac:dyDescent="0.25">
      <c r="AJ2730" s="236"/>
      <c r="AM2730" s="197"/>
      <c r="AO2730" s="236"/>
      <c r="AQ2730" s="236"/>
    </row>
    <row r="2731" spans="36:43" x14ac:dyDescent="0.25">
      <c r="AJ2731" s="236"/>
      <c r="AM2731" s="197"/>
      <c r="AO2731" s="236"/>
      <c r="AQ2731" s="236"/>
    </row>
    <row r="2732" spans="36:43" x14ac:dyDescent="0.25">
      <c r="AJ2732" s="236"/>
      <c r="AM2732" s="197"/>
      <c r="AO2732" s="236"/>
      <c r="AQ2732" s="236"/>
    </row>
    <row r="2733" spans="36:43" x14ac:dyDescent="0.25">
      <c r="AJ2733" s="236"/>
      <c r="AM2733" s="197"/>
      <c r="AO2733" s="236"/>
      <c r="AQ2733" s="236"/>
    </row>
    <row r="2734" spans="36:43" x14ac:dyDescent="0.25">
      <c r="AJ2734" s="236"/>
      <c r="AM2734" s="197"/>
      <c r="AO2734" s="236"/>
      <c r="AQ2734" s="236"/>
    </row>
    <row r="2735" spans="36:43" x14ac:dyDescent="0.25">
      <c r="AJ2735" s="236"/>
      <c r="AM2735" s="197"/>
      <c r="AO2735" s="236"/>
      <c r="AQ2735" s="236"/>
    </row>
    <row r="2736" spans="36:43" x14ac:dyDescent="0.25">
      <c r="AJ2736" s="236"/>
      <c r="AM2736" s="197"/>
      <c r="AO2736" s="236"/>
      <c r="AQ2736" s="236"/>
    </row>
    <row r="2737" spans="36:43" x14ac:dyDescent="0.25">
      <c r="AJ2737" s="236"/>
      <c r="AM2737" s="197"/>
      <c r="AO2737" s="236"/>
      <c r="AQ2737" s="236"/>
    </row>
    <row r="2738" spans="36:43" x14ac:dyDescent="0.25">
      <c r="AJ2738" s="236"/>
      <c r="AM2738" s="197"/>
      <c r="AO2738" s="236"/>
      <c r="AQ2738" s="236"/>
    </row>
    <row r="2739" spans="36:43" x14ac:dyDescent="0.25">
      <c r="AJ2739" s="236"/>
      <c r="AM2739" s="197"/>
      <c r="AO2739" s="236"/>
      <c r="AQ2739" s="236"/>
    </row>
    <row r="2740" spans="36:43" x14ac:dyDescent="0.25">
      <c r="AJ2740" s="236"/>
      <c r="AM2740" s="197"/>
      <c r="AO2740" s="236"/>
      <c r="AQ2740" s="236"/>
    </row>
    <row r="2741" spans="36:43" x14ac:dyDescent="0.25">
      <c r="AJ2741" s="236"/>
      <c r="AM2741" s="197"/>
      <c r="AO2741" s="236"/>
      <c r="AQ2741" s="236"/>
    </row>
    <row r="2742" spans="36:43" x14ac:dyDescent="0.25">
      <c r="AJ2742" s="236"/>
      <c r="AM2742" s="197"/>
      <c r="AO2742" s="236"/>
      <c r="AQ2742" s="236"/>
    </row>
    <row r="2743" spans="36:43" x14ac:dyDescent="0.25">
      <c r="AJ2743" s="236"/>
      <c r="AM2743" s="197"/>
      <c r="AO2743" s="236"/>
      <c r="AQ2743" s="236"/>
    </row>
    <row r="2744" spans="36:43" x14ac:dyDescent="0.25">
      <c r="AJ2744" s="236"/>
      <c r="AM2744" s="197"/>
      <c r="AO2744" s="236"/>
      <c r="AQ2744" s="236"/>
    </row>
    <row r="2745" spans="36:43" x14ac:dyDescent="0.25">
      <c r="AJ2745" s="236"/>
      <c r="AM2745" s="197"/>
      <c r="AO2745" s="236"/>
      <c r="AQ2745" s="236"/>
    </row>
    <row r="2746" spans="36:43" x14ac:dyDescent="0.25">
      <c r="AJ2746" s="236"/>
      <c r="AM2746" s="197"/>
      <c r="AO2746" s="236"/>
      <c r="AQ2746" s="236"/>
    </row>
    <row r="2747" spans="36:43" x14ac:dyDescent="0.25">
      <c r="AJ2747" s="236"/>
      <c r="AM2747" s="197"/>
      <c r="AO2747" s="236"/>
      <c r="AQ2747" s="236"/>
    </row>
    <row r="2748" spans="36:43" x14ac:dyDescent="0.25">
      <c r="AJ2748" s="236"/>
      <c r="AM2748" s="197"/>
      <c r="AO2748" s="236"/>
      <c r="AQ2748" s="236"/>
    </row>
    <row r="2749" spans="36:43" x14ac:dyDescent="0.25">
      <c r="AJ2749" s="236"/>
      <c r="AM2749" s="197"/>
      <c r="AO2749" s="236"/>
      <c r="AQ2749" s="236"/>
    </row>
    <row r="2750" spans="36:43" x14ac:dyDescent="0.25">
      <c r="AJ2750" s="236"/>
      <c r="AM2750" s="197"/>
      <c r="AO2750" s="236"/>
      <c r="AQ2750" s="236"/>
    </row>
    <row r="2751" spans="36:43" x14ac:dyDescent="0.25">
      <c r="AJ2751" s="236"/>
      <c r="AM2751" s="197"/>
      <c r="AO2751" s="236"/>
      <c r="AQ2751" s="236"/>
    </row>
    <row r="2752" spans="36:43" x14ac:dyDescent="0.25">
      <c r="AJ2752" s="236"/>
      <c r="AM2752" s="197"/>
      <c r="AO2752" s="236"/>
      <c r="AQ2752" s="236"/>
    </row>
    <row r="2753" spans="36:43" x14ac:dyDescent="0.25">
      <c r="AJ2753" s="236"/>
      <c r="AM2753" s="197"/>
      <c r="AO2753" s="236"/>
      <c r="AQ2753" s="236"/>
    </row>
    <row r="2754" spans="36:43" x14ac:dyDescent="0.25">
      <c r="AJ2754" s="236"/>
      <c r="AM2754" s="197"/>
      <c r="AO2754" s="236"/>
      <c r="AQ2754" s="236"/>
    </row>
    <row r="2755" spans="36:43" x14ac:dyDescent="0.25">
      <c r="AJ2755" s="236"/>
      <c r="AM2755" s="197"/>
      <c r="AO2755" s="236"/>
      <c r="AQ2755" s="236"/>
    </row>
    <row r="2756" spans="36:43" x14ac:dyDescent="0.25">
      <c r="AJ2756" s="236"/>
      <c r="AM2756" s="197"/>
      <c r="AO2756" s="236"/>
      <c r="AQ2756" s="236"/>
    </row>
    <row r="2757" spans="36:43" x14ac:dyDescent="0.25">
      <c r="AJ2757" s="236"/>
      <c r="AM2757" s="197"/>
      <c r="AO2757" s="236"/>
      <c r="AQ2757" s="236"/>
    </row>
    <row r="2758" spans="36:43" x14ac:dyDescent="0.25">
      <c r="AJ2758" s="236"/>
      <c r="AM2758" s="197"/>
      <c r="AO2758" s="236"/>
      <c r="AQ2758" s="236"/>
    </row>
    <row r="2759" spans="36:43" x14ac:dyDescent="0.25">
      <c r="AJ2759" s="236"/>
      <c r="AM2759" s="197"/>
      <c r="AO2759" s="236"/>
      <c r="AQ2759" s="236"/>
    </row>
    <row r="2760" spans="36:43" x14ac:dyDescent="0.25">
      <c r="AJ2760" s="236"/>
      <c r="AM2760" s="197"/>
      <c r="AO2760" s="236"/>
      <c r="AQ2760" s="236"/>
    </row>
    <row r="2761" spans="36:43" x14ac:dyDescent="0.25">
      <c r="AJ2761" s="236"/>
      <c r="AM2761" s="197"/>
      <c r="AO2761" s="236"/>
      <c r="AQ2761" s="236"/>
    </row>
    <row r="2762" spans="36:43" x14ac:dyDescent="0.25">
      <c r="AJ2762" s="236"/>
      <c r="AM2762" s="197"/>
      <c r="AO2762" s="236"/>
      <c r="AQ2762" s="236"/>
    </row>
    <row r="2763" spans="36:43" x14ac:dyDescent="0.25">
      <c r="AJ2763" s="236"/>
      <c r="AM2763" s="197"/>
      <c r="AO2763" s="236"/>
      <c r="AQ2763" s="236"/>
    </row>
    <row r="2764" spans="36:43" x14ac:dyDescent="0.25">
      <c r="AJ2764" s="236"/>
      <c r="AM2764" s="197"/>
      <c r="AO2764" s="236"/>
      <c r="AQ2764" s="236"/>
    </row>
    <row r="2765" spans="36:43" x14ac:dyDescent="0.25">
      <c r="AJ2765" s="236"/>
      <c r="AM2765" s="197"/>
      <c r="AO2765" s="236"/>
      <c r="AQ2765" s="236"/>
    </row>
    <row r="2766" spans="36:43" x14ac:dyDescent="0.25">
      <c r="AJ2766" s="236"/>
      <c r="AM2766" s="197"/>
      <c r="AO2766" s="236"/>
      <c r="AQ2766" s="236"/>
    </row>
    <row r="2767" spans="36:43" x14ac:dyDescent="0.25">
      <c r="AJ2767" s="236"/>
      <c r="AM2767" s="197"/>
      <c r="AO2767" s="236"/>
      <c r="AQ2767" s="236"/>
    </row>
    <row r="2768" spans="36:43" x14ac:dyDescent="0.25">
      <c r="AJ2768" s="236"/>
      <c r="AM2768" s="197"/>
      <c r="AO2768" s="236"/>
      <c r="AQ2768" s="236"/>
    </row>
    <row r="2769" spans="36:43" x14ac:dyDescent="0.25">
      <c r="AJ2769" s="236"/>
      <c r="AM2769" s="197"/>
      <c r="AO2769" s="236"/>
      <c r="AQ2769" s="236"/>
    </row>
    <row r="2770" spans="36:43" x14ac:dyDescent="0.25">
      <c r="AJ2770" s="236"/>
      <c r="AM2770" s="197"/>
      <c r="AO2770" s="236"/>
      <c r="AQ2770" s="236"/>
    </row>
    <row r="2771" spans="36:43" x14ac:dyDescent="0.25">
      <c r="AJ2771" s="236"/>
      <c r="AM2771" s="197"/>
      <c r="AO2771" s="236"/>
      <c r="AQ2771" s="236"/>
    </row>
    <row r="2772" spans="36:43" x14ac:dyDescent="0.25">
      <c r="AJ2772" s="236"/>
      <c r="AM2772" s="197"/>
      <c r="AO2772" s="236"/>
      <c r="AQ2772" s="236"/>
    </row>
    <row r="2773" spans="36:43" x14ac:dyDescent="0.25">
      <c r="AJ2773" s="236"/>
      <c r="AM2773" s="197"/>
      <c r="AO2773" s="236"/>
      <c r="AQ2773" s="236"/>
    </row>
    <row r="2774" spans="36:43" x14ac:dyDescent="0.25">
      <c r="AJ2774" s="236"/>
      <c r="AM2774" s="197"/>
      <c r="AO2774" s="236"/>
      <c r="AQ2774" s="236"/>
    </row>
    <row r="2775" spans="36:43" x14ac:dyDescent="0.25">
      <c r="AJ2775" s="236"/>
      <c r="AM2775" s="197"/>
      <c r="AO2775" s="236"/>
      <c r="AQ2775" s="236"/>
    </row>
    <row r="2776" spans="36:43" x14ac:dyDescent="0.25">
      <c r="AJ2776" s="236"/>
      <c r="AM2776" s="197"/>
      <c r="AO2776" s="236"/>
      <c r="AQ2776" s="236"/>
    </row>
    <row r="2777" spans="36:43" x14ac:dyDescent="0.25">
      <c r="AJ2777" s="236"/>
      <c r="AM2777" s="197"/>
      <c r="AO2777" s="236"/>
      <c r="AQ2777" s="236"/>
    </row>
    <row r="2778" spans="36:43" x14ac:dyDescent="0.25">
      <c r="AJ2778" s="236"/>
      <c r="AM2778" s="197"/>
      <c r="AO2778" s="236"/>
      <c r="AQ2778" s="236"/>
    </row>
    <row r="2779" spans="36:43" x14ac:dyDescent="0.25">
      <c r="AJ2779" s="236"/>
      <c r="AM2779" s="197"/>
      <c r="AO2779" s="236"/>
      <c r="AQ2779" s="236"/>
    </row>
    <row r="2780" spans="36:43" x14ac:dyDescent="0.25">
      <c r="AJ2780" s="236"/>
      <c r="AM2780" s="197"/>
      <c r="AO2780" s="236"/>
      <c r="AQ2780" s="236"/>
    </row>
    <row r="2781" spans="36:43" x14ac:dyDescent="0.25">
      <c r="AJ2781" s="236"/>
      <c r="AM2781" s="197"/>
      <c r="AO2781" s="236"/>
      <c r="AQ2781" s="236"/>
    </row>
    <row r="2782" spans="36:43" x14ac:dyDescent="0.25">
      <c r="AJ2782" s="236"/>
      <c r="AM2782" s="197"/>
      <c r="AO2782" s="236"/>
      <c r="AQ2782" s="236"/>
    </row>
    <row r="2783" spans="36:43" x14ac:dyDescent="0.25">
      <c r="AJ2783" s="236"/>
      <c r="AM2783" s="197"/>
      <c r="AO2783" s="236"/>
      <c r="AQ2783" s="236"/>
    </row>
    <row r="2784" spans="36:43" x14ac:dyDescent="0.25">
      <c r="AJ2784" s="236"/>
      <c r="AM2784" s="197"/>
      <c r="AO2784" s="236"/>
      <c r="AQ2784" s="236"/>
    </row>
    <row r="2785" spans="36:43" x14ac:dyDescent="0.25">
      <c r="AJ2785" s="236"/>
      <c r="AM2785" s="197"/>
      <c r="AO2785" s="236"/>
      <c r="AQ2785" s="236"/>
    </row>
    <row r="2786" spans="36:43" x14ac:dyDescent="0.25">
      <c r="AJ2786" s="236"/>
      <c r="AM2786" s="197"/>
      <c r="AO2786" s="236"/>
      <c r="AQ2786" s="236"/>
    </row>
    <row r="2787" spans="36:43" x14ac:dyDescent="0.25">
      <c r="AJ2787" s="236"/>
      <c r="AM2787" s="197"/>
      <c r="AO2787" s="236"/>
      <c r="AQ2787" s="236"/>
    </row>
    <row r="2788" spans="36:43" x14ac:dyDescent="0.25">
      <c r="AJ2788" s="236"/>
      <c r="AM2788" s="197"/>
      <c r="AO2788" s="236"/>
      <c r="AQ2788" s="236"/>
    </row>
    <row r="2789" spans="36:43" x14ac:dyDescent="0.25">
      <c r="AJ2789" s="236"/>
      <c r="AM2789" s="197"/>
      <c r="AO2789" s="236"/>
      <c r="AQ2789" s="236"/>
    </row>
    <row r="2790" spans="36:43" x14ac:dyDescent="0.25">
      <c r="AJ2790" s="236"/>
      <c r="AM2790" s="197"/>
      <c r="AO2790" s="236"/>
      <c r="AQ2790" s="236"/>
    </row>
    <row r="2791" spans="36:43" x14ac:dyDescent="0.25">
      <c r="AJ2791" s="236"/>
      <c r="AM2791" s="197"/>
      <c r="AO2791" s="236"/>
      <c r="AQ2791" s="236"/>
    </row>
    <row r="2792" spans="36:43" x14ac:dyDescent="0.25">
      <c r="AJ2792" s="236"/>
      <c r="AM2792" s="197"/>
      <c r="AO2792" s="236"/>
      <c r="AQ2792" s="236"/>
    </row>
    <row r="2793" spans="36:43" x14ac:dyDescent="0.25">
      <c r="AJ2793" s="236"/>
      <c r="AM2793" s="197"/>
      <c r="AO2793" s="236"/>
      <c r="AQ2793" s="236"/>
    </row>
    <row r="2794" spans="36:43" x14ac:dyDescent="0.25">
      <c r="AJ2794" s="236"/>
      <c r="AM2794" s="197"/>
      <c r="AO2794" s="236"/>
      <c r="AQ2794" s="236"/>
    </row>
    <row r="2795" spans="36:43" x14ac:dyDescent="0.25">
      <c r="AJ2795" s="236"/>
      <c r="AM2795" s="197"/>
      <c r="AO2795" s="236"/>
      <c r="AQ2795" s="236"/>
    </row>
    <row r="2796" spans="36:43" x14ac:dyDescent="0.25">
      <c r="AJ2796" s="236"/>
      <c r="AM2796" s="197"/>
      <c r="AO2796" s="236"/>
      <c r="AQ2796" s="236"/>
    </row>
    <row r="2797" spans="36:43" x14ac:dyDescent="0.25">
      <c r="AJ2797" s="236"/>
      <c r="AM2797" s="197"/>
      <c r="AO2797" s="236"/>
      <c r="AQ2797" s="236"/>
    </row>
    <row r="2798" spans="36:43" x14ac:dyDescent="0.25">
      <c r="AJ2798" s="236"/>
      <c r="AM2798" s="197"/>
      <c r="AO2798" s="236"/>
      <c r="AQ2798" s="236"/>
    </row>
    <row r="2799" spans="36:43" x14ac:dyDescent="0.25">
      <c r="AJ2799" s="236"/>
      <c r="AM2799" s="197"/>
      <c r="AO2799" s="236"/>
      <c r="AQ2799" s="236"/>
    </row>
    <row r="2800" spans="36:43" x14ac:dyDescent="0.25">
      <c r="AJ2800" s="236"/>
      <c r="AM2800" s="197"/>
      <c r="AO2800" s="236"/>
      <c r="AQ2800" s="236"/>
    </row>
    <row r="2801" spans="36:43" x14ac:dyDescent="0.25">
      <c r="AJ2801" s="236"/>
      <c r="AM2801" s="197"/>
      <c r="AO2801" s="236"/>
      <c r="AQ2801" s="236"/>
    </row>
    <row r="2802" spans="36:43" x14ac:dyDescent="0.25">
      <c r="AJ2802" s="236"/>
      <c r="AM2802" s="197"/>
      <c r="AO2802" s="236"/>
      <c r="AQ2802" s="236"/>
    </row>
    <row r="2803" spans="36:43" x14ac:dyDescent="0.25">
      <c r="AJ2803" s="236"/>
      <c r="AM2803" s="197"/>
      <c r="AO2803" s="236"/>
      <c r="AQ2803" s="236"/>
    </row>
    <row r="2804" spans="36:43" x14ac:dyDescent="0.25">
      <c r="AJ2804" s="236"/>
      <c r="AM2804" s="197"/>
      <c r="AO2804" s="236"/>
      <c r="AQ2804" s="236"/>
    </row>
    <row r="2805" spans="36:43" x14ac:dyDescent="0.25">
      <c r="AJ2805" s="236"/>
      <c r="AM2805" s="197"/>
      <c r="AO2805" s="236"/>
      <c r="AQ2805" s="236"/>
    </row>
    <row r="2806" spans="36:43" x14ac:dyDescent="0.25">
      <c r="AJ2806" s="236"/>
      <c r="AM2806" s="197"/>
      <c r="AO2806" s="236"/>
      <c r="AQ2806" s="236"/>
    </row>
    <row r="2807" spans="36:43" x14ac:dyDescent="0.25">
      <c r="AJ2807" s="236"/>
      <c r="AM2807" s="197"/>
      <c r="AO2807" s="236"/>
      <c r="AQ2807" s="236"/>
    </row>
    <row r="2808" spans="36:43" x14ac:dyDescent="0.25">
      <c r="AJ2808" s="236"/>
      <c r="AM2808" s="197"/>
      <c r="AO2808" s="236"/>
      <c r="AQ2808" s="236"/>
    </row>
    <row r="2809" spans="36:43" x14ac:dyDescent="0.25">
      <c r="AJ2809" s="236"/>
      <c r="AM2809" s="197"/>
      <c r="AO2809" s="236"/>
      <c r="AQ2809" s="236"/>
    </row>
    <row r="2810" spans="36:43" x14ac:dyDescent="0.25">
      <c r="AJ2810" s="236"/>
      <c r="AM2810" s="197"/>
      <c r="AO2810" s="236"/>
      <c r="AQ2810" s="236"/>
    </row>
    <row r="2811" spans="36:43" x14ac:dyDescent="0.25">
      <c r="AJ2811" s="236"/>
      <c r="AM2811" s="197"/>
      <c r="AO2811" s="236"/>
      <c r="AQ2811" s="236"/>
    </row>
    <row r="2812" spans="36:43" x14ac:dyDescent="0.25">
      <c r="AJ2812" s="236"/>
      <c r="AM2812" s="197"/>
      <c r="AO2812" s="236"/>
      <c r="AQ2812" s="236"/>
    </row>
    <row r="2813" spans="36:43" x14ac:dyDescent="0.25">
      <c r="AJ2813" s="236"/>
      <c r="AM2813" s="197"/>
      <c r="AO2813" s="236"/>
      <c r="AQ2813" s="236"/>
    </row>
    <row r="2814" spans="36:43" x14ac:dyDescent="0.25">
      <c r="AJ2814" s="236"/>
      <c r="AM2814" s="197"/>
      <c r="AO2814" s="236"/>
      <c r="AQ2814" s="236"/>
    </row>
    <row r="2815" spans="36:43" x14ac:dyDescent="0.25">
      <c r="AJ2815" s="236"/>
      <c r="AM2815" s="197"/>
      <c r="AO2815" s="236"/>
      <c r="AQ2815" s="236"/>
    </row>
    <row r="2816" spans="36:43" x14ac:dyDescent="0.25">
      <c r="AJ2816" s="236"/>
      <c r="AM2816" s="197"/>
      <c r="AO2816" s="236"/>
      <c r="AQ2816" s="236"/>
    </row>
    <row r="2817" spans="36:43" x14ac:dyDescent="0.25">
      <c r="AJ2817" s="236"/>
      <c r="AM2817" s="197"/>
      <c r="AO2817" s="236"/>
      <c r="AQ2817" s="236"/>
    </row>
    <row r="2818" spans="36:43" x14ac:dyDescent="0.25">
      <c r="AJ2818" s="236"/>
      <c r="AM2818" s="197"/>
      <c r="AO2818" s="236"/>
      <c r="AQ2818" s="236"/>
    </row>
    <row r="2819" spans="36:43" x14ac:dyDescent="0.25">
      <c r="AJ2819" s="236"/>
      <c r="AM2819" s="197"/>
      <c r="AO2819" s="236"/>
      <c r="AQ2819" s="236"/>
    </row>
    <row r="2820" spans="36:43" x14ac:dyDescent="0.25">
      <c r="AJ2820" s="236"/>
      <c r="AM2820" s="197"/>
      <c r="AO2820" s="236"/>
      <c r="AQ2820" s="236"/>
    </row>
    <row r="2821" spans="36:43" x14ac:dyDescent="0.25">
      <c r="AJ2821" s="236"/>
      <c r="AM2821" s="197"/>
      <c r="AO2821" s="236"/>
      <c r="AQ2821" s="236"/>
    </row>
    <row r="2822" spans="36:43" x14ac:dyDescent="0.25">
      <c r="AJ2822" s="236"/>
      <c r="AM2822" s="197"/>
      <c r="AO2822" s="236"/>
      <c r="AQ2822" s="236"/>
    </row>
    <row r="2823" spans="36:43" x14ac:dyDescent="0.25">
      <c r="AJ2823" s="236"/>
      <c r="AM2823" s="197"/>
      <c r="AO2823" s="236"/>
      <c r="AQ2823" s="236"/>
    </row>
    <row r="2824" spans="36:43" x14ac:dyDescent="0.25">
      <c r="AJ2824" s="236"/>
      <c r="AM2824" s="197"/>
      <c r="AO2824" s="236"/>
      <c r="AQ2824" s="236"/>
    </row>
    <row r="2825" spans="36:43" x14ac:dyDescent="0.25">
      <c r="AJ2825" s="236"/>
      <c r="AM2825" s="197"/>
      <c r="AO2825" s="236"/>
      <c r="AQ2825" s="236"/>
    </row>
    <row r="2826" spans="36:43" x14ac:dyDescent="0.25">
      <c r="AJ2826" s="236"/>
      <c r="AM2826" s="197"/>
      <c r="AO2826" s="236"/>
      <c r="AQ2826" s="236"/>
    </row>
    <row r="2827" spans="36:43" x14ac:dyDescent="0.25">
      <c r="AJ2827" s="236"/>
      <c r="AM2827" s="197"/>
      <c r="AO2827" s="236"/>
      <c r="AQ2827" s="236"/>
    </row>
    <row r="2828" spans="36:43" x14ac:dyDescent="0.25">
      <c r="AJ2828" s="236"/>
      <c r="AM2828" s="197"/>
      <c r="AO2828" s="236"/>
      <c r="AQ2828" s="236"/>
    </row>
    <row r="2829" spans="36:43" x14ac:dyDescent="0.25">
      <c r="AJ2829" s="236"/>
      <c r="AM2829" s="197"/>
      <c r="AO2829" s="236"/>
      <c r="AQ2829" s="236"/>
    </row>
    <row r="2830" spans="36:43" x14ac:dyDescent="0.25">
      <c r="AJ2830" s="236"/>
      <c r="AM2830" s="197"/>
      <c r="AO2830" s="236"/>
      <c r="AQ2830" s="236"/>
    </row>
    <row r="2831" spans="36:43" x14ac:dyDescent="0.25">
      <c r="AJ2831" s="236"/>
      <c r="AM2831" s="197"/>
      <c r="AO2831" s="236"/>
      <c r="AQ2831" s="236"/>
    </row>
    <row r="2832" spans="36:43" x14ac:dyDescent="0.25">
      <c r="AJ2832" s="236"/>
      <c r="AM2832" s="197"/>
      <c r="AO2832" s="236"/>
      <c r="AQ2832" s="236"/>
    </row>
    <row r="2833" spans="36:43" x14ac:dyDescent="0.25">
      <c r="AJ2833" s="236"/>
      <c r="AM2833" s="197"/>
      <c r="AO2833" s="236"/>
      <c r="AQ2833" s="236"/>
    </row>
    <row r="2834" spans="36:43" x14ac:dyDescent="0.25">
      <c r="AJ2834" s="236"/>
      <c r="AM2834" s="197"/>
      <c r="AO2834" s="236"/>
      <c r="AQ2834" s="236"/>
    </row>
    <row r="2835" spans="36:43" x14ac:dyDescent="0.25">
      <c r="AJ2835" s="236"/>
      <c r="AM2835" s="197"/>
      <c r="AO2835" s="236"/>
      <c r="AQ2835" s="236"/>
    </row>
    <row r="2836" spans="36:43" x14ac:dyDescent="0.25">
      <c r="AJ2836" s="236"/>
      <c r="AM2836" s="197"/>
      <c r="AO2836" s="236"/>
      <c r="AQ2836" s="236"/>
    </row>
    <row r="2837" spans="36:43" x14ac:dyDescent="0.25">
      <c r="AJ2837" s="236"/>
      <c r="AM2837" s="197"/>
      <c r="AO2837" s="236"/>
      <c r="AQ2837" s="236"/>
    </row>
    <row r="2838" spans="36:43" x14ac:dyDescent="0.25">
      <c r="AJ2838" s="236"/>
      <c r="AM2838" s="197"/>
      <c r="AO2838" s="236"/>
      <c r="AQ2838" s="236"/>
    </row>
    <row r="2839" spans="36:43" x14ac:dyDescent="0.25">
      <c r="AJ2839" s="236"/>
      <c r="AM2839" s="197"/>
      <c r="AO2839" s="236"/>
      <c r="AQ2839" s="236"/>
    </row>
    <row r="2840" spans="36:43" x14ac:dyDescent="0.25">
      <c r="AJ2840" s="236"/>
      <c r="AM2840" s="197"/>
      <c r="AO2840" s="236"/>
      <c r="AQ2840" s="236"/>
    </row>
    <row r="2841" spans="36:43" x14ac:dyDescent="0.25">
      <c r="AJ2841" s="236"/>
      <c r="AM2841" s="197"/>
      <c r="AO2841" s="236"/>
      <c r="AQ2841" s="236"/>
    </row>
    <row r="2842" spans="36:43" x14ac:dyDescent="0.25">
      <c r="AJ2842" s="236"/>
      <c r="AM2842" s="197"/>
      <c r="AO2842" s="236"/>
      <c r="AQ2842" s="236"/>
    </row>
    <row r="2843" spans="36:43" x14ac:dyDescent="0.25">
      <c r="AJ2843" s="236"/>
      <c r="AM2843" s="197"/>
      <c r="AO2843" s="236"/>
      <c r="AQ2843" s="236"/>
    </row>
    <row r="2844" spans="36:43" x14ac:dyDescent="0.25">
      <c r="AJ2844" s="236"/>
      <c r="AM2844" s="197"/>
      <c r="AO2844" s="236"/>
      <c r="AQ2844" s="236"/>
    </row>
    <row r="2845" spans="36:43" x14ac:dyDescent="0.25">
      <c r="AJ2845" s="236"/>
      <c r="AM2845" s="197"/>
      <c r="AO2845" s="236"/>
      <c r="AQ2845" s="236"/>
    </row>
    <row r="2846" spans="36:43" x14ac:dyDescent="0.25">
      <c r="AJ2846" s="236"/>
      <c r="AM2846" s="197"/>
      <c r="AO2846" s="236"/>
      <c r="AQ2846" s="236"/>
    </row>
    <row r="2847" spans="36:43" x14ac:dyDescent="0.25">
      <c r="AJ2847" s="236"/>
      <c r="AM2847" s="197"/>
      <c r="AO2847" s="236"/>
      <c r="AQ2847" s="236"/>
    </row>
    <row r="2848" spans="36:43" x14ac:dyDescent="0.25">
      <c r="AJ2848" s="236"/>
      <c r="AM2848" s="197"/>
      <c r="AO2848" s="236"/>
      <c r="AQ2848" s="236"/>
    </row>
    <row r="2849" spans="36:43" x14ac:dyDescent="0.25">
      <c r="AJ2849" s="236"/>
      <c r="AM2849" s="197"/>
      <c r="AO2849" s="236"/>
      <c r="AQ2849" s="236"/>
    </row>
    <row r="2850" spans="36:43" x14ac:dyDescent="0.25">
      <c r="AJ2850" s="236"/>
      <c r="AM2850" s="197"/>
      <c r="AO2850" s="236"/>
      <c r="AQ2850" s="236"/>
    </row>
    <row r="2851" spans="36:43" x14ac:dyDescent="0.25">
      <c r="AJ2851" s="236"/>
      <c r="AM2851" s="197"/>
      <c r="AO2851" s="236"/>
      <c r="AQ2851" s="236"/>
    </row>
    <row r="2852" spans="36:43" x14ac:dyDescent="0.25">
      <c r="AJ2852" s="236"/>
      <c r="AM2852" s="197"/>
      <c r="AO2852" s="236"/>
      <c r="AQ2852" s="236"/>
    </row>
    <row r="2853" spans="36:43" x14ac:dyDescent="0.25">
      <c r="AJ2853" s="236"/>
      <c r="AM2853" s="197"/>
      <c r="AO2853" s="236"/>
      <c r="AQ2853" s="236"/>
    </row>
    <row r="2854" spans="36:43" x14ac:dyDescent="0.25">
      <c r="AJ2854" s="236"/>
      <c r="AM2854" s="197"/>
      <c r="AO2854" s="236"/>
      <c r="AQ2854" s="236"/>
    </row>
    <row r="2855" spans="36:43" x14ac:dyDescent="0.25">
      <c r="AJ2855" s="236"/>
      <c r="AM2855" s="197"/>
      <c r="AO2855" s="236"/>
      <c r="AQ2855" s="236"/>
    </row>
    <row r="2856" spans="36:43" x14ac:dyDescent="0.25">
      <c r="AJ2856" s="236"/>
      <c r="AM2856" s="197"/>
      <c r="AO2856" s="236"/>
      <c r="AQ2856" s="236"/>
    </row>
    <row r="2857" spans="36:43" x14ac:dyDescent="0.25">
      <c r="AJ2857" s="236"/>
      <c r="AM2857" s="197"/>
      <c r="AO2857" s="236"/>
      <c r="AQ2857" s="236"/>
    </row>
    <row r="2858" spans="36:43" x14ac:dyDescent="0.25">
      <c r="AJ2858" s="236"/>
      <c r="AM2858" s="197"/>
      <c r="AO2858" s="236"/>
      <c r="AQ2858" s="236"/>
    </row>
    <row r="2859" spans="36:43" x14ac:dyDescent="0.25">
      <c r="AJ2859" s="236"/>
      <c r="AM2859" s="197"/>
      <c r="AO2859" s="236"/>
      <c r="AQ2859" s="236"/>
    </row>
    <row r="2860" spans="36:43" x14ac:dyDescent="0.25">
      <c r="AJ2860" s="236"/>
      <c r="AM2860" s="197"/>
      <c r="AO2860" s="236"/>
      <c r="AQ2860" s="236"/>
    </row>
    <row r="2861" spans="36:43" x14ac:dyDescent="0.25">
      <c r="AJ2861" s="236"/>
      <c r="AM2861" s="197"/>
      <c r="AO2861" s="236"/>
      <c r="AQ2861" s="236"/>
    </row>
    <row r="2862" spans="36:43" x14ac:dyDescent="0.25">
      <c r="AJ2862" s="236"/>
      <c r="AM2862" s="197"/>
      <c r="AO2862" s="236"/>
      <c r="AQ2862" s="236"/>
    </row>
    <row r="2863" spans="36:43" x14ac:dyDescent="0.25">
      <c r="AJ2863" s="236"/>
      <c r="AM2863" s="197"/>
      <c r="AO2863" s="236"/>
      <c r="AQ2863" s="236"/>
    </row>
    <row r="2864" spans="36:43" x14ac:dyDescent="0.25">
      <c r="AJ2864" s="236"/>
      <c r="AM2864" s="197"/>
      <c r="AO2864" s="236"/>
      <c r="AQ2864" s="236"/>
    </row>
    <row r="2865" spans="36:43" x14ac:dyDescent="0.25">
      <c r="AJ2865" s="236"/>
      <c r="AM2865" s="197"/>
      <c r="AO2865" s="236"/>
      <c r="AQ2865" s="236"/>
    </row>
    <row r="2866" spans="36:43" x14ac:dyDescent="0.25">
      <c r="AJ2866" s="236"/>
      <c r="AM2866" s="197"/>
      <c r="AO2866" s="236"/>
      <c r="AQ2866" s="236"/>
    </row>
    <row r="2867" spans="36:43" x14ac:dyDescent="0.25">
      <c r="AJ2867" s="236"/>
      <c r="AM2867" s="197"/>
      <c r="AO2867" s="236"/>
      <c r="AQ2867" s="236"/>
    </row>
    <row r="2868" spans="36:43" x14ac:dyDescent="0.25">
      <c r="AJ2868" s="236"/>
      <c r="AM2868" s="197"/>
      <c r="AO2868" s="236"/>
      <c r="AQ2868" s="236"/>
    </row>
    <row r="2869" spans="36:43" x14ac:dyDescent="0.25">
      <c r="AJ2869" s="236"/>
      <c r="AM2869" s="197"/>
      <c r="AO2869" s="236"/>
      <c r="AQ2869" s="236"/>
    </row>
    <row r="2870" spans="36:43" x14ac:dyDescent="0.25">
      <c r="AJ2870" s="236"/>
      <c r="AM2870" s="197"/>
      <c r="AO2870" s="236"/>
      <c r="AQ2870" s="236"/>
    </row>
    <row r="2871" spans="36:43" x14ac:dyDescent="0.25">
      <c r="AJ2871" s="236"/>
      <c r="AM2871" s="197"/>
      <c r="AO2871" s="236"/>
      <c r="AQ2871" s="236"/>
    </row>
    <row r="2872" spans="36:43" x14ac:dyDescent="0.25">
      <c r="AJ2872" s="236"/>
      <c r="AM2872" s="197"/>
      <c r="AO2872" s="236"/>
      <c r="AQ2872" s="236"/>
    </row>
    <row r="2873" spans="36:43" x14ac:dyDescent="0.25">
      <c r="AJ2873" s="236"/>
      <c r="AM2873" s="197"/>
      <c r="AO2873" s="236"/>
      <c r="AQ2873" s="236"/>
    </row>
    <row r="2874" spans="36:43" x14ac:dyDescent="0.25">
      <c r="AJ2874" s="236"/>
      <c r="AM2874" s="197"/>
      <c r="AO2874" s="236"/>
      <c r="AQ2874" s="236"/>
    </row>
    <row r="2875" spans="36:43" x14ac:dyDescent="0.25">
      <c r="AJ2875" s="236"/>
      <c r="AM2875" s="197"/>
      <c r="AO2875" s="236"/>
      <c r="AQ2875" s="236"/>
    </row>
    <row r="2876" spans="36:43" x14ac:dyDescent="0.25">
      <c r="AJ2876" s="236"/>
      <c r="AM2876" s="197"/>
      <c r="AO2876" s="236"/>
      <c r="AQ2876" s="236"/>
    </row>
    <row r="2877" spans="36:43" x14ac:dyDescent="0.25">
      <c r="AJ2877" s="236"/>
      <c r="AM2877" s="197"/>
      <c r="AO2877" s="236"/>
      <c r="AQ2877" s="236"/>
    </row>
    <row r="2878" spans="36:43" x14ac:dyDescent="0.25">
      <c r="AJ2878" s="236"/>
      <c r="AM2878" s="197"/>
      <c r="AO2878" s="236"/>
      <c r="AQ2878" s="236"/>
    </row>
    <row r="2879" spans="36:43" x14ac:dyDescent="0.25">
      <c r="AJ2879" s="236"/>
      <c r="AM2879" s="197"/>
      <c r="AO2879" s="236"/>
      <c r="AQ2879" s="236"/>
    </row>
    <row r="2880" spans="36:43" x14ac:dyDescent="0.25">
      <c r="AJ2880" s="236"/>
      <c r="AM2880" s="197"/>
      <c r="AO2880" s="236"/>
      <c r="AQ2880" s="236"/>
    </row>
    <row r="2881" spans="36:43" x14ac:dyDescent="0.25">
      <c r="AJ2881" s="236"/>
      <c r="AM2881" s="197"/>
      <c r="AO2881" s="236"/>
      <c r="AQ2881" s="236"/>
    </row>
    <row r="2882" spans="36:43" x14ac:dyDescent="0.25">
      <c r="AJ2882" s="236"/>
      <c r="AM2882" s="197"/>
      <c r="AO2882" s="236"/>
      <c r="AQ2882" s="236"/>
    </row>
    <row r="2883" spans="36:43" x14ac:dyDescent="0.25">
      <c r="AJ2883" s="236"/>
      <c r="AM2883" s="197"/>
      <c r="AO2883" s="236"/>
      <c r="AQ2883" s="236"/>
    </row>
    <row r="2884" spans="36:43" x14ac:dyDescent="0.25">
      <c r="AJ2884" s="236"/>
      <c r="AM2884" s="197"/>
      <c r="AO2884" s="236"/>
      <c r="AQ2884" s="236"/>
    </row>
    <row r="2885" spans="36:43" x14ac:dyDescent="0.25">
      <c r="AJ2885" s="236"/>
      <c r="AM2885" s="197"/>
      <c r="AO2885" s="236"/>
      <c r="AQ2885" s="236"/>
    </row>
    <row r="2886" spans="36:43" x14ac:dyDescent="0.25">
      <c r="AJ2886" s="236"/>
      <c r="AM2886" s="197"/>
      <c r="AO2886" s="236"/>
      <c r="AQ2886" s="236"/>
    </row>
    <row r="2887" spans="36:43" x14ac:dyDescent="0.25">
      <c r="AJ2887" s="236"/>
      <c r="AM2887" s="197"/>
      <c r="AO2887" s="236"/>
      <c r="AQ2887" s="236"/>
    </row>
    <row r="2888" spans="36:43" x14ac:dyDescent="0.25">
      <c r="AJ2888" s="236"/>
      <c r="AM2888" s="197"/>
      <c r="AO2888" s="236"/>
      <c r="AQ2888" s="236"/>
    </row>
    <row r="2889" spans="36:43" x14ac:dyDescent="0.25">
      <c r="AJ2889" s="236"/>
      <c r="AM2889" s="197"/>
      <c r="AO2889" s="236"/>
      <c r="AQ2889" s="236"/>
    </row>
    <row r="2890" spans="36:43" x14ac:dyDescent="0.25">
      <c r="AJ2890" s="236"/>
      <c r="AM2890" s="197"/>
      <c r="AO2890" s="236"/>
      <c r="AQ2890" s="236"/>
    </row>
    <row r="2891" spans="36:43" x14ac:dyDescent="0.25">
      <c r="AJ2891" s="236"/>
      <c r="AM2891" s="197"/>
      <c r="AO2891" s="236"/>
      <c r="AQ2891" s="236"/>
    </row>
    <row r="2892" spans="36:43" x14ac:dyDescent="0.25">
      <c r="AJ2892" s="236"/>
      <c r="AM2892" s="197"/>
      <c r="AO2892" s="236"/>
      <c r="AQ2892" s="236"/>
    </row>
    <row r="2893" spans="36:43" x14ac:dyDescent="0.25">
      <c r="AJ2893" s="236"/>
      <c r="AM2893" s="197"/>
      <c r="AO2893" s="236"/>
      <c r="AQ2893" s="236"/>
    </row>
    <row r="2894" spans="36:43" x14ac:dyDescent="0.25">
      <c r="AJ2894" s="236"/>
      <c r="AM2894" s="197"/>
      <c r="AO2894" s="236"/>
      <c r="AQ2894" s="236"/>
    </row>
    <row r="2895" spans="36:43" x14ac:dyDescent="0.25">
      <c r="AJ2895" s="236"/>
      <c r="AM2895" s="197"/>
      <c r="AO2895" s="236"/>
      <c r="AQ2895" s="236"/>
    </row>
    <row r="2896" spans="36:43" x14ac:dyDescent="0.25">
      <c r="AJ2896" s="236"/>
      <c r="AM2896" s="197"/>
      <c r="AO2896" s="236"/>
      <c r="AQ2896" s="236"/>
    </row>
    <row r="2897" spans="36:43" x14ac:dyDescent="0.25">
      <c r="AJ2897" s="236"/>
      <c r="AM2897" s="197"/>
      <c r="AO2897" s="236"/>
      <c r="AQ2897" s="236"/>
    </row>
    <row r="2898" spans="36:43" x14ac:dyDescent="0.25">
      <c r="AJ2898" s="236"/>
      <c r="AM2898" s="197"/>
      <c r="AO2898" s="236"/>
      <c r="AQ2898" s="236"/>
    </row>
    <row r="2899" spans="36:43" x14ac:dyDescent="0.25">
      <c r="AJ2899" s="236"/>
      <c r="AM2899" s="197"/>
      <c r="AO2899" s="236"/>
      <c r="AQ2899" s="236"/>
    </row>
    <row r="2900" spans="36:43" x14ac:dyDescent="0.25">
      <c r="AJ2900" s="236"/>
      <c r="AM2900" s="197"/>
      <c r="AO2900" s="236"/>
      <c r="AQ2900" s="236"/>
    </row>
    <row r="2901" spans="36:43" x14ac:dyDescent="0.25">
      <c r="AJ2901" s="236"/>
      <c r="AM2901" s="197"/>
      <c r="AO2901" s="236"/>
      <c r="AQ2901" s="236"/>
    </row>
    <row r="2902" spans="36:43" x14ac:dyDescent="0.25">
      <c r="AJ2902" s="236"/>
      <c r="AM2902" s="197"/>
      <c r="AO2902" s="236"/>
      <c r="AQ2902" s="236"/>
    </row>
    <row r="2903" spans="36:43" x14ac:dyDescent="0.25">
      <c r="AJ2903" s="236"/>
      <c r="AM2903" s="197"/>
      <c r="AO2903" s="236"/>
      <c r="AQ2903" s="236"/>
    </row>
    <row r="2904" spans="36:43" x14ac:dyDescent="0.25">
      <c r="AJ2904" s="236"/>
      <c r="AM2904" s="197"/>
      <c r="AO2904" s="236"/>
      <c r="AQ2904" s="236"/>
    </row>
    <row r="2905" spans="36:43" x14ac:dyDescent="0.25">
      <c r="AJ2905" s="236"/>
      <c r="AM2905" s="197"/>
      <c r="AO2905" s="236"/>
      <c r="AQ2905" s="236"/>
    </row>
    <row r="2906" spans="36:43" x14ac:dyDescent="0.25">
      <c r="AJ2906" s="236"/>
      <c r="AM2906" s="197"/>
      <c r="AO2906" s="236"/>
      <c r="AQ2906" s="236"/>
    </row>
    <row r="2907" spans="36:43" x14ac:dyDescent="0.25">
      <c r="AJ2907" s="236"/>
      <c r="AM2907" s="197"/>
      <c r="AO2907" s="236"/>
      <c r="AQ2907" s="236"/>
    </row>
    <row r="2908" spans="36:43" x14ac:dyDescent="0.25">
      <c r="AJ2908" s="236"/>
      <c r="AM2908" s="197"/>
      <c r="AO2908" s="236"/>
      <c r="AQ2908" s="236"/>
    </row>
    <row r="2909" spans="36:43" x14ac:dyDescent="0.25">
      <c r="AJ2909" s="236"/>
      <c r="AM2909" s="197"/>
      <c r="AO2909" s="236"/>
      <c r="AQ2909" s="236"/>
    </row>
    <row r="2910" spans="36:43" x14ac:dyDescent="0.25">
      <c r="AJ2910" s="236"/>
      <c r="AM2910" s="197"/>
      <c r="AO2910" s="236"/>
      <c r="AQ2910" s="236"/>
    </row>
    <row r="2911" spans="36:43" x14ac:dyDescent="0.25">
      <c r="AJ2911" s="236"/>
      <c r="AM2911" s="197"/>
      <c r="AO2911" s="236"/>
      <c r="AQ2911" s="236"/>
    </row>
    <row r="2912" spans="36:43" x14ac:dyDescent="0.25">
      <c r="AJ2912" s="236"/>
      <c r="AM2912" s="197"/>
      <c r="AO2912" s="236"/>
      <c r="AQ2912" s="236"/>
    </row>
    <row r="2913" spans="36:43" x14ac:dyDescent="0.25">
      <c r="AJ2913" s="236"/>
      <c r="AM2913" s="197"/>
      <c r="AO2913" s="236"/>
      <c r="AQ2913" s="236"/>
    </row>
    <row r="2914" spans="36:43" x14ac:dyDescent="0.25">
      <c r="AJ2914" s="236"/>
      <c r="AM2914" s="197"/>
      <c r="AO2914" s="236"/>
      <c r="AQ2914" s="236"/>
    </row>
    <row r="2915" spans="36:43" x14ac:dyDescent="0.25">
      <c r="AJ2915" s="236"/>
      <c r="AM2915" s="197"/>
      <c r="AO2915" s="236"/>
      <c r="AQ2915" s="236"/>
    </row>
    <row r="2916" spans="36:43" x14ac:dyDescent="0.25">
      <c r="AJ2916" s="236"/>
      <c r="AM2916" s="197"/>
      <c r="AO2916" s="236"/>
      <c r="AQ2916" s="236"/>
    </row>
    <row r="2917" spans="36:43" x14ac:dyDescent="0.25">
      <c r="AJ2917" s="236"/>
      <c r="AM2917" s="197"/>
      <c r="AO2917" s="236"/>
      <c r="AQ2917" s="236"/>
    </row>
    <row r="2918" spans="36:43" x14ac:dyDescent="0.25">
      <c r="AJ2918" s="236"/>
      <c r="AM2918" s="197"/>
      <c r="AO2918" s="236"/>
      <c r="AQ2918" s="236"/>
    </row>
    <row r="2919" spans="36:43" x14ac:dyDescent="0.25">
      <c r="AJ2919" s="236"/>
      <c r="AM2919" s="197"/>
      <c r="AO2919" s="236"/>
      <c r="AQ2919" s="236"/>
    </row>
    <row r="2920" spans="36:43" x14ac:dyDescent="0.25">
      <c r="AJ2920" s="236"/>
      <c r="AM2920" s="197"/>
      <c r="AO2920" s="236"/>
      <c r="AQ2920" s="236"/>
    </row>
    <row r="2921" spans="36:43" x14ac:dyDescent="0.25">
      <c r="AJ2921" s="236"/>
      <c r="AM2921" s="197"/>
      <c r="AO2921" s="236"/>
      <c r="AQ2921" s="236"/>
    </row>
    <row r="2922" spans="36:43" x14ac:dyDescent="0.25">
      <c r="AJ2922" s="236"/>
      <c r="AM2922" s="197"/>
      <c r="AO2922" s="236"/>
      <c r="AQ2922" s="236"/>
    </row>
    <row r="2923" spans="36:43" x14ac:dyDescent="0.25">
      <c r="AJ2923" s="236"/>
      <c r="AM2923" s="197"/>
      <c r="AO2923" s="236"/>
      <c r="AQ2923" s="236"/>
    </row>
    <row r="2924" spans="36:43" x14ac:dyDescent="0.25">
      <c r="AJ2924" s="236"/>
      <c r="AM2924" s="197"/>
      <c r="AO2924" s="236"/>
      <c r="AQ2924" s="236"/>
    </row>
    <row r="2925" spans="36:43" x14ac:dyDescent="0.25">
      <c r="AJ2925" s="236"/>
      <c r="AM2925" s="197"/>
      <c r="AO2925" s="236"/>
      <c r="AQ2925" s="236"/>
    </row>
    <row r="2926" spans="36:43" x14ac:dyDescent="0.25">
      <c r="AJ2926" s="236"/>
      <c r="AM2926" s="197"/>
      <c r="AO2926" s="236"/>
      <c r="AQ2926" s="236"/>
    </row>
    <row r="2927" spans="36:43" x14ac:dyDescent="0.25">
      <c r="AJ2927" s="236"/>
      <c r="AM2927" s="197"/>
      <c r="AO2927" s="236"/>
      <c r="AQ2927" s="236"/>
    </row>
    <row r="2928" spans="36:43" x14ac:dyDescent="0.25">
      <c r="AJ2928" s="236"/>
      <c r="AM2928" s="197"/>
      <c r="AO2928" s="236"/>
      <c r="AQ2928" s="236"/>
    </row>
    <row r="2929" spans="36:43" x14ac:dyDescent="0.25">
      <c r="AJ2929" s="236"/>
      <c r="AM2929" s="197"/>
      <c r="AO2929" s="236"/>
      <c r="AQ2929" s="236"/>
    </row>
    <row r="2930" spans="36:43" x14ac:dyDescent="0.25">
      <c r="AJ2930" s="236"/>
      <c r="AM2930" s="197"/>
      <c r="AO2930" s="236"/>
      <c r="AQ2930" s="236"/>
    </row>
    <row r="2931" spans="36:43" x14ac:dyDescent="0.25">
      <c r="AJ2931" s="236"/>
      <c r="AM2931" s="197"/>
      <c r="AO2931" s="236"/>
      <c r="AQ2931" s="236"/>
    </row>
    <row r="2932" spans="36:43" x14ac:dyDescent="0.25">
      <c r="AJ2932" s="236"/>
      <c r="AM2932" s="197"/>
      <c r="AO2932" s="236"/>
      <c r="AQ2932" s="236"/>
    </row>
    <row r="2933" spans="36:43" x14ac:dyDescent="0.25">
      <c r="AJ2933" s="236"/>
      <c r="AM2933" s="197"/>
      <c r="AO2933" s="236"/>
      <c r="AQ2933" s="236"/>
    </row>
    <row r="2934" spans="36:43" x14ac:dyDescent="0.25">
      <c r="AJ2934" s="236"/>
      <c r="AM2934" s="197"/>
      <c r="AO2934" s="236"/>
      <c r="AQ2934" s="236"/>
    </row>
    <row r="2935" spans="36:43" x14ac:dyDescent="0.25">
      <c r="AJ2935" s="236"/>
      <c r="AM2935" s="197"/>
      <c r="AO2935" s="236"/>
      <c r="AQ2935" s="236"/>
    </row>
    <row r="2936" spans="36:43" x14ac:dyDescent="0.25">
      <c r="AJ2936" s="236"/>
      <c r="AM2936" s="197"/>
      <c r="AO2936" s="236"/>
      <c r="AQ2936" s="236"/>
    </row>
    <row r="2937" spans="36:43" x14ac:dyDescent="0.25">
      <c r="AJ2937" s="236"/>
      <c r="AM2937" s="197"/>
      <c r="AO2937" s="236"/>
      <c r="AQ2937" s="236"/>
    </row>
    <row r="2938" spans="36:43" x14ac:dyDescent="0.25">
      <c r="AJ2938" s="236"/>
      <c r="AM2938" s="197"/>
      <c r="AO2938" s="236"/>
      <c r="AQ2938" s="236"/>
    </row>
    <row r="2939" spans="36:43" x14ac:dyDescent="0.25">
      <c r="AJ2939" s="236"/>
      <c r="AM2939" s="197"/>
      <c r="AO2939" s="236"/>
      <c r="AQ2939" s="236"/>
    </row>
    <row r="2940" spans="36:43" x14ac:dyDescent="0.25">
      <c r="AJ2940" s="236"/>
      <c r="AM2940" s="197"/>
      <c r="AO2940" s="236"/>
      <c r="AQ2940" s="236"/>
    </row>
    <row r="2941" spans="36:43" x14ac:dyDescent="0.25">
      <c r="AJ2941" s="236"/>
      <c r="AM2941" s="197"/>
      <c r="AO2941" s="236"/>
      <c r="AQ2941" s="236"/>
    </row>
    <row r="2942" spans="36:43" x14ac:dyDescent="0.25">
      <c r="AJ2942" s="236"/>
      <c r="AM2942" s="197"/>
      <c r="AO2942" s="236"/>
      <c r="AQ2942" s="236"/>
    </row>
    <row r="2943" spans="36:43" x14ac:dyDescent="0.25">
      <c r="AJ2943" s="236"/>
      <c r="AM2943" s="197"/>
      <c r="AO2943" s="236"/>
      <c r="AQ2943" s="236"/>
    </row>
    <row r="2944" spans="36:43" x14ac:dyDescent="0.25">
      <c r="AJ2944" s="236"/>
      <c r="AM2944" s="197"/>
      <c r="AO2944" s="236"/>
      <c r="AQ2944" s="236"/>
    </row>
    <row r="2945" spans="36:43" x14ac:dyDescent="0.25">
      <c r="AJ2945" s="236"/>
      <c r="AM2945" s="197"/>
      <c r="AO2945" s="236"/>
      <c r="AQ2945" s="236"/>
    </row>
    <row r="2946" spans="36:43" x14ac:dyDescent="0.25">
      <c r="AJ2946" s="236"/>
      <c r="AM2946" s="197"/>
      <c r="AO2946" s="236"/>
      <c r="AQ2946" s="236"/>
    </row>
    <row r="2947" spans="36:43" x14ac:dyDescent="0.25">
      <c r="AJ2947" s="236"/>
      <c r="AM2947" s="197"/>
      <c r="AO2947" s="236"/>
      <c r="AQ2947" s="236"/>
    </row>
    <row r="2948" spans="36:43" x14ac:dyDescent="0.25">
      <c r="AJ2948" s="236"/>
      <c r="AM2948" s="197"/>
      <c r="AO2948" s="236"/>
      <c r="AQ2948" s="236"/>
    </row>
    <row r="2949" spans="36:43" x14ac:dyDescent="0.25">
      <c r="AJ2949" s="236"/>
      <c r="AM2949" s="197"/>
      <c r="AO2949" s="236"/>
      <c r="AQ2949" s="236"/>
    </row>
    <row r="2950" spans="36:43" x14ac:dyDescent="0.25">
      <c r="AJ2950" s="236"/>
      <c r="AM2950" s="197"/>
      <c r="AO2950" s="236"/>
      <c r="AQ2950" s="236"/>
    </row>
    <row r="2951" spans="36:43" x14ac:dyDescent="0.25">
      <c r="AJ2951" s="236"/>
      <c r="AM2951" s="197"/>
      <c r="AO2951" s="236"/>
      <c r="AQ2951" s="236"/>
    </row>
    <row r="2952" spans="36:43" x14ac:dyDescent="0.25">
      <c r="AJ2952" s="236"/>
      <c r="AM2952" s="197"/>
      <c r="AO2952" s="236"/>
      <c r="AQ2952" s="236"/>
    </row>
    <row r="2953" spans="36:43" x14ac:dyDescent="0.25">
      <c r="AJ2953" s="236"/>
      <c r="AM2953" s="197"/>
      <c r="AO2953" s="236"/>
      <c r="AQ2953" s="236"/>
    </row>
    <row r="2954" spans="36:43" x14ac:dyDescent="0.25">
      <c r="AJ2954" s="236"/>
      <c r="AM2954" s="197"/>
      <c r="AO2954" s="236"/>
      <c r="AQ2954" s="236"/>
    </row>
    <row r="2955" spans="36:43" x14ac:dyDescent="0.25">
      <c r="AJ2955" s="236"/>
      <c r="AM2955" s="197"/>
      <c r="AO2955" s="236"/>
      <c r="AQ2955" s="236"/>
    </row>
    <row r="2956" spans="36:43" x14ac:dyDescent="0.25">
      <c r="AJ2956" s="236"/>
      <c r="AM2956" s="197"/>
      <c r="AO2956" s="236"/>
      <c r="AQ2956" s="236"/>
    </row>
    <row r="2957" spans="36:43" x14ac:dyDescent="0.25">
      <c r="AJ2957" s="236"/>
      <c r="AM2957" s="197"/>
      <c r="AO2957" s="236"/>
      <c r="AQ2957" s="236"/>
    </row>
    <row r="2958" spans="36:43" x14ac:dyDescent="0.25">
      <c r="AJ2958" s="236"/>
      <c r="AM2958" s="197"/>
      <c r="AO2958" s="236"/>
      <c r="AQ2958" s="236"/>
    </row>
    <row r="2959" spans="36:43" x14ac:dyDescent="0.25">
      <c r="AJ2959" s="236"/>
      <c r="AM2959" s="197"/>
      <c r="AO2959" s="236"/>
      <c r="AQ2959" s="236"/>
    </row>
    <row r="2960" spans="36:43" x14ac:dyDescent="0.25">
      <c r="AJ2960" s="236"/>
      <c r="AM2960" s="197"/>
      <c r="AO2960" s="236"/>
      <c r="AQ2960" s="236"/>
    </row>
    <row r="2961" spans="36:43" x14ac:dyDescent="0.25">
      <c r="AJ2961" s="236"/>
      <c r="AM2961" s="197"/>
      <c r="AO2961" s="236"/>
      <c r="AQ2961" s="236"/>
    </row>
    <row r="2962" spans="36:43" x14ac:dyDescent="0.25">
      <c r="AJ2962" s="236"/>
      <c r="AM2962" s="197"/>
      <c r="AO2962" s="236"/>
      <c r="AQ2962" s="236"/>
    </row>
    <row r="2963" spans="36:43" x14ac:dyDescent="0.25">
      <c r="AJ2963" s="236"/>
      <c r="AM2963" s="197"/>
      <c r="AO2963" s="236"/>
      <c r="AQ2963" s="236"/>
    </row>
    <row r="2964" spans="36:43" x14ac:dyDescent="0.25">
      <c r="AJ2964" s="236"/>
      <c r="AM2964" s="197"/>
      <c r="AO2964" s="236"/>
      <c r="AQ2964" s="236"/>
    </row>
    <row r="2965" spans="36:43" x14ac:dyDescent="0.25">
      <c r="AJ2965" s="236"/>
      <c r="AM2965" s="197"/>
      <c r="AO2965" s="236"/>
      <c r="AQ2965" s="236"/>
    </row>
    <row r="2966" spans="36:43" x14ac:dyDescent="0.25">
      <c r="AJ2966" s="236"/>
      <c r="AM2966" s="197"/>
      <c r="AO2966" s="236"/>
      <c r="AQ2966" s="236"/>
    </row>
    <row r="2967" spans="36:43" x14ac:dyDescent="0.25">
      <c r="AJ2967" s="236"/>
      <c r="AM2967" s="197"/>
      <c r="AO2967" s="236"/>
      <c r="AQ2967" s="236"/>
    </row>
    <row r="2968" spans="36:43" x14ac:dyDescent="0.25">
      <c r="AJ2968" s="236"/>
      <c r="AM2968" s="197"/>
      <c r="AO2968" s="236"/>
      <c r="AQ2968" s="236"/>
    </row>
    <row r="2969" spans="36:43" x14ac:dyDescent="0.25">
      <c r="AJ2969" s="236"/>
      <c r="AM2969" s="197"/>
      <c r="AO2969" s="236"/>
      <c r="AQ2969" s="236"/>
    </row>
    <row r="2970" spans="36:43" x14ac:dyDescent="0.25">
      <c r="AJ2970" s="236"/>
      <c r="AM2970" s="197"/>
      <c r="AO2970" s="236"/>
      <c r="AQ2970" s="236"/>
    </row>
    <row r="2971" spans="36:43" x14ac:dyDescent="0.25">
      <c r="AJ2971" s="236"/>
      <c r="AM2971" s="197"/>
      <c r="AO2971" s="236"/>
      <c r="AQ2971" s="236"/>
    </row>
    <row r="2972" spans="36:43" x14ac:dyDescent="0.25">
      <c r="AJ2972" s="236"/>
      <c r="AM2972" s="197"/>
      <c r="AO2972" s="236"/>
      <c r="AQ2972" s="236"/>
    </row>
    <row r="2973" spans="36:43" x14ac:dyDescent="0.25">
      <c r="AJ2973" s="236"/>
      <c r="AM2973" s="197"/>
      <c r="AO2973" s="236"/>
      <c r="AQ2973" s="236"/>
    </row>
    <row r="2974" spans="36:43" x14ac:dyDescent="0.25">
      <c r="AJ2974" s="236"/>
      <c r="AM2974" s="197"/>
      <c r="AO2974" s="236"/>
      <c r="AQ2974" s="236"/>
    </row>
    <row r="2975" spans="36:43" x14ac:dyDescent="0.25">
      <c r="AJ2975" s="236"/>
      <c r="AM2975" s="197"/>
      <c r="AO2975" s="236"/>
      <c r="AQ2975" s="236"/>
    </row>
    <row r="2976" spans="36:43" x14ac:dyDescent="0.25">
      <c r="AJ2976" s="236"/>
      <c r="AM2976" s="197"/>
      <c r="AO2976" s="236"/>
      <c r="AQ2976" s="236"/>
    </row>
    <row r="2977" spans="36:43" x14ac:dyDescent="0.25">
      <c r="AJ2977" s="236"/>
      <c r="AM2977" s="197"/>
      <c r="AO2977" s="236"/>
      <c r="AQ2977" s="236"/>
    </row>
    <row r="2978" spans="36:43" x14ac:dyDescent="0.25">
      <c r="AJ2978" s="236"/>
      <c r="AM2978" s="197"/>
      <c r="AO2978" s="236"/>
      <c r="AQ2978" s="236"/>
    </row>
    <row r="2979" spans="36:43" x14ac:dyDescent="0.25">
      <c r="AJ2979" s="236"/>
      <c r="AM2979" s="197"/>
      <c r="AO2979" s="236"/>
      <c r="AQ2979" s="236"/>
    </row>
    <row r="2980" spans="36:43" x14ac:dyDescent="0.25">
      <c r="AJ2980" s="236"/>
      <c r="AM2980" s="197"/>
      <c r="AO2980" s="236"/>
      <c r="AQ2980" s="236"/>
    </row>
    <row r="2981" spans="36:43" x14ac:dyDescent="0.25">
      <c r="AJ2981" s="236"/>
      <c r="AM2981" s="197"/>
      <c r="AO2981" s="236"/>
      <c r="AQ2981" s="236"/>
    </row>
    <row r="2982" spans="36:43" x14ac:dyDescent="0.25">
      <c r="AJ2982" s="236"/>
      <c r="AM2982" s="197"/>
      <c r="AO2982" s="236"/>
      <c r="AQ2982" s="236"/>
    </row>
    <row r="2983" spans="36:43" x14ac:dyDescent="0.25">
      <c r="AJ2983" s="236"/>
      <c r="AM2983" s="197"/>
      <c r="AO2983" s="236"/>
      <c r="AQ2983" s="236"/>
    </row>
    <row r="2984" spans="36:43" x14ac:dyDescent="0.25">
      <c r="AJ2984" s="236"/>
      <c r="AM2984" s="197"/>
      <c r="AO2984" s="236"/>
      <c r="AQ2984" s="236"/>
    </row>
    <row r="2985" spans="36:43" x14ac:dyDescent="0.25">
      <c r="AJ2985" s="236"/>
      <c r="AM2985" s="197"/>
      <c r="AO2985" s="236"/>
      <c r="AQ2985" s="236"/>
    </row>
    <row r="2986" spans="36:43" x14ac:dyDescent="0.25">
      <c r="AJ2986" s="236"/>
      <c r="AM2986" s="197"/>
      <c r="AO2986" s="236"/>
      <c r="AQ2986" s="236"/>
    </row>
    <row r="2987" spans="36:43" x14ac:dyDescent="0.25">
      <c r="AJ2987" s="236"/>
      <c r="AM2987" s="197"/>
      <c r="AO2987" s="236"/>
      <c r="AQ2987" s="236"/>
    </row>
    <row r="2988" spans="36:43" x14ac:dyDescent="0.25">
      <c r="AJ2988" s="236"/>
      <c r="AM2988" s="197"/>
      <c r="AO2988" s="236"/>
      <c r="AQ2988" s="236"/>
    </row>
    <row r="2989" spans="36:43" x14ac:dyDescent="0.25">
      <c r="AJ2989" s="236"/>
      <c r="AM2989" s="197"/>
      <c r="AO2989" s="236"/>
      <c r="AQ2989" s="236"/>
    </row>
    <row r="2990" spans="36:43" x14ac:dyDescent="0.25">
      <c r="AJ2990" s="236"/>
      <c r="AM2990" s="197"/>
      <c r="AO2990" s="236"/>
      <c r="AQ2990" s="236"/>
    </row>
    <row r="2991" spans="36:43" x14ac:dyDescent="0.25">
      <c r="AJ2991" s="236"/>
      <c r="AM2991" s="197"/>
      <c r="AO2991" s="236"/>
      <c r="AQ2991" s="236"/>
    </row>
    <row r="2992" spans="36:43" x14ac:dyDescent="0.25">
      <c r="AJ2992" s="236"/>
      <c r="AM2992" s="197"/>
      <c r="AO2992" s="236"/>
      <c r="AQ2992" s="236"/>
    </row>
    <row r="2993" spans="36:43" x14ac:dyDescent="0.25">
      <c r="AJ2993" s="236"/>
      <c r="AM2993" s="197"/>
      <c r="AO2993" s="236"/>
      <c r="AQ2993" s="236"/>
    </row>
    <row r="2994" spans="36:43" x14ac:dyDescent="0.25">
      <c r="AJ2994" s="236"/>
      <c r="AM2994" s="197"/>
      <c r="AO2994" s="236"/>
      <c r="AQ2994" s="236"/>
    </row>
    <row r="2995" spans="36:43" x14ac:dyDescent="0.25">
      <c r="AJ2995" s="236"/>
      <c r="AM2995" s="197"/>
      <c r="AO2995" s="236"/>
      <c r="AQ2995" s="236"/>
    </row>
    <row r="2996" spans="36:43" x14ac:dyDescent="0.25">
      <c r="AJ2996" s="236"/>
      <c r="AM2996" s="197"/>
      <c r="AO2996" s="236"/>
      <c r="AQ2996" s="236"/>
    </row>
    <row r="2997" spans="36:43" x14ac:dyDescent="0.25">
      <c r="AJ2997" s="236"/>
      <c r="AM2997" s="197"/>
      <c r="AO2997" s="236"/>
      <c r="AQ2997" s="236"/>
    </row>
    <row r="2998" spans="36:43" x14ac:dyDescent="0.25">
      <c r="AJ2998" s="236"/>
      <c r="AM2998" s="197"/>
      <c r="AO2998" s="236"/>
      <c r="AQ2998" s="236"/>
    </row>
    <row r="2999" spans="36:43" x14ac:dyDescent="0.25">
      <c r="AJ2999" s="236"/>
      <c r="AM2999" s="197"/>
      <c r="AO2999" s="236"/>
      <c r="AQ2999" s="236"/>
    </row>
    <row r="3000" spans="36:43" x14ac:dyDescent="0.25">
      <c r="AJ3000" s="236"/>
      <c r="AM3000" s="197"/>
      <c r="AO3000" s="236"/>
      <c r="AQ3000" s="236"/>
    </row>
    <row r="3001" spans="36:43" x14ac:dyDescent="0.25">
      <c r="AJ3001" s="236"/>
      <c r="AM3001" s="197"/>
      <c r="AO3001" s="236"/>
      <c r="AQ3001" s="236"/>
    </row>
    <row r="3002" spans="36:43" x14ac:dyDescent="0.25">
      <c r="AJ3002" s="236"/>
      <c r="AM3002" s="197"/>
      <c r="AO3002" s="236"/>
      <c r="AQ3002" s="236"/>
    </row>
    <row r="3003" spans="36:43" x14ac:dyDescent="0.25">
      <c r="AJ3003" s="236"/>
      <c r="AM3003" s="197"/>
      <c r="AO3003" s="236"/>
      <c r="AQ3003" s="236"/>
    </row>
    <row r="3004" spans="36:43" x14ac:dyDescent="0.25">
      <c r="AJ3004" s="236"/>
      <c r="AM3004" s="197"/>
      <c r="AO3004" s="236"/>
      <c r="AQ3004" s="236"/>
    </row>
    <row r="3005" spans="36:43" x14ac:dyDescent="0.25">
      <c r="AJ3005" s="236"/>
      <c r="AM3005" s="197"/>
      <c r="AO3005" s="236"/>
      <c r="AQ3005" s="236"/>
    </row>
    <row r="3006" spans="36:43" x14ac:dyDescent="0.25">
      <c r="AJ3006" s="236"/>
      <c r="AM3006" s="197"/>
      <c r="AO3006" s="236"/>
      <c r="AQ3006" s="236"/>
    </row>
    <row r="3007" spans="36:43" x14ac:dyDescent="0.25">
      <c r="AJ3007" s="236"/>
      <c r="AM3007" s="197"/>
      <c r="AO3007" s="236"/>
      <c r="AQ3007" s="236"/>
    </row>
    <row r="3008" spans="36:43" x14ac:dyDescent="0.25">
      <c r="AJ3008" s="236"/>
      <c r="AM3008" s="197"/>
      <c r="AO3008" s="236"/>
      <c r="AQ3008" s="236"/>
    </row>
    <row r="3009" spans="36:43" x14ac:dyDescent="0.25">
      <c r="AJ3009" s="236"/>
      <c r="AM3009" s="197"/>
      <c r="AO3009" s="236"/>
      <c r="AQ3009" s="236"/>
    </row>
    <row r="3010" spans="36:43" x14ac:dyDescent="0.25">
      <c r="AJ3010" s="236"/>
      <c r="AM3010" s="197"/>
      <c r="AO3010" s="236"/>
      <c r="AQ3010" s="236"/>
    </row>
    <row r="3011" spans="36:43" x14ac:dyDescent="0.25">
      <c r="AJ3011" s="236"/>
      <c r="AM3011" s="197"/>
      <c r="AO3011" s="236"/>
      <c r="AQ3011" s="236"/>
    </row>
    <row r="3012" spans="36:43" x14ac:dyDescent="0.25">
      <c r="AJ3012" s="236"/>
      <c r="AM3012" s="197"/>
      <c r="AO3012" s="236"/>
      <c r="AQ3012" s="236"/>
    </row>
    <row r="3013" spans="36:43" x14ac:dyDescent="0.25">
      <c r="AJ3013" s="236"/>
      <c r="AM3013" s="197"/>
      <c r="AO3013" s="236"/>
      <c r="AQ3013" s="236"/>
    </row>
    <row r="3014" spans="36:43" x14ac:dyDescent="0.25">
      <c r="AJ3014" s="236"/>
      <c r="AM3014" s="197"/>
      <c r="AO3014" s="236"/>
      <c r="AQ3014" s="236"/>
    </row>
    <row r="3015" spans="36:43" x14ac:dyDescent="0.25">
      <c r="AJ3015" s="236"/>
      <c r="AM3015" s="197"/>
      <c r="AO3015" s="236"/>
      <c r="AQ3015" s="236"/>
    </row>
    <row r="3016" spans="36:43" x14ac:dyDescent="0.25">
      <c r="AJ3016" s="236"/>
      <c r="AM3016" s="197"/>
      <c r="AO3016" s="236"/>
      <c r="AQ3016" s="236"/>
    </row>
    <row r="3017" spans="36:43" x14ac:dyDescent="0.25">
      <c r="AJ3017" s="236"/>
      <c r="AM3017" s="197"/>
      <c r="AO3017" s="236"/>
      <c r="AQ3017" s="236"/>
    </row>
    <row r="3018" spans="36:43" x14ac:dyDescent="0.25">
      <c r="AJ3018" s="236"/>
      <c r="AM3018" s="197"/>
      <c r="AO3018" s="236"/>
      <c r="AQ3018" s="236"/>
    </row>
    <row r="3019" spans="36:43" x14ac:dyDescent="0.25">
      <c r="AJ3019" s="236"/>
      <c r="AM3019" s="197"/>
      <c r="AO3019" s="236"/>
      <c r="AQ3019" s="236"/>
    </row>
    <row r="3020" spans="36:43" x14ac:dyDescent="0.25">
      <c r="AJ3020" s="236"/>
      <c r="AM3020" s="197"/>
      <c r="AO3020" s="236"/>
      <c r="AQ3020" s="236"/>
    </row>
    <row r="3021" spans="36:43" x14ac:dyDescent="0.25">
      <c r="AJ3021" s="236"/>
      <c r="AM3021" s="197"/>
      <c r="AO3021" s="236"/>
      <c r="AQ3021" s="236"/>
    </row>
    <row r="3022" spans="36:43" x14ac:dyDescent="0.25">
      <c r="AJ3022" s="236"/>
      <c r="AM3022" s="197"/>
      <c r="AO3022" s="236"/>
      <c r="AQ3022" s="236"/>
    </row>
    <row r="3023" spans="36:43" x14ac:dyDescent="0.25">
      <c r="AJ3023" s="236"/>
      <c r="AM3023" s="197"/>
      <c r="AO3023" s="236"/>
      <c r="AQ3023" s="236"/>
    </row>
    <row r="3024" spans="36:43" x14ac:dyDescent="0.25">
      <c r="AJ3024" s="236"/>
      <c r="AM3024" s="197"/>
      <c r="AO3024" s="236"/>
      <c r="AQ3024" s="236"/>
    </row>
    <row r="3025" spans="36:43" x14ac:dyDescent="0.25">
      <c r="AJ3025" s="236"/>
      <c r="AM3025" s="197"/>
      <c r="AO3025" s="236"/>
      <c r="AQ3025" s="236"/>
    </row>
    <row r="3026" spans="36:43" x14ac:dyDescent="0.25">
      <c r="AJ3026" s="236"/>
      <c r="AM3026" s="197"/>
      <c r="AO3026" s="236"/>
      <c r="AQ3026" s="236"/>
    </row>
    <row r="3027" spans="36:43" x14ac:dyDescent="0.25">
      <c r="AJ3027" s="236"/>
      <c r="AM3027" s="197"/>
      <c r="AO3027" s="236"/>
      <c r="AQ3027" s="236"/>
    </row>
    <row r="3028" spans="36:43" x14ac:dyDescent="0.25">
      <c r="AJ3028" s="236"/>
      <c r="AM3028" s="197"/>
      <c r="AO3028" s="236"/>
      <c r="AQ3028" s="236"/>
    </row>
    <row r="3029" spans="36:43" x14ac:dyDescent="0.25">
      <c r="AJ3029" s="236"/>
      <c r="AM3029" s="197"/>
      <c r="AO3029" s="236"/>
      <c r="AQ3029" s="236"/>
    </row>
    <row r="3030" spans="36:43" x14ac:dyDescent="0.25">
      <c r="AJ3030" s="236"/>
      <c r="AM3030" s="197"/>
      <c r="AO3030" s="236"/>
      <c r="AQ3030" s="236"/>
    </row>
    <row r="3031" spans="36:43" x14ac:dyDescent="0.25">
      <c r="AJ3031" s="236"/>
      <c r="AM3031" s="197"/>
      <c r="AO3031" s="236"/>
      <c r="AQ3031" s="236"/>
    </row>
    <row r="3032" spans="36:43" x14ac:dyDescent="0.25">
      <c r="AJ3032" s="236"/>
      <c r="AM3032" s="197"/>
      <c r="AO3032" s="236"/>
      <c r="AQ3032" s="236"/>
    </row>
    <row r="3033" spans="36:43" x14ac:dyDescent="0.25">
      <c r="AJ3033" s="236"/>
      <c r="AM3033" s="197"/>
      <c r="AO3033" s="236"/>
      <c r="AQ3033" s="236"/>
    </row>
    <row r="3034" spans="36:43" x14ac:dyDescent="0.25">
      <c r="AJ3034" s="236"/>
      <c r="AM3034" s="197"/>
      <c r="AO3034" s="236"/>
      <c r="AQ3034" s="236"/>
    </row>
    <row r="3035" spans="36:43" x14ac:dyDescent="0.25">
      <c r="AJ3035" s="236"/>
      <c r="AM3035" s="197"/>
      <c r="AO3035" s="236"/>
      <c r="AQ3035" s="236"/>
    </row>
    <row r="3036" spans="36:43" x14ac:dyDescent="0.25">
      <c r="AJ3036" s="236"/>
      <c r="AM3036" s="197"/>
      <c r="AO3036" s="236"/>
      <c r="AQ3036" s="236"/>
    </row>
    <row r="3037" spans="36:43" x14ac:dyDescent="0.25">
      <c r="AJ3037" s="236"/>
      <c r="AM3037" s="197"/>
      <c r="AO3037" s="236"/>
      <c r="AQ3037" s="236"/>
    </row>
    <row r="3038" spans="36:43" x14ac:dyDescent="0.25">
      <c r="AJ3038" s="236"/>
      <c r="AM3038" s="197"/>
      <c r="AO3038" s="236"/>
      <c r="AQ3038" s="236"/>
    </row>
    <row r="3039" spans="36:43" x14ac:dyDescent="0.25">
      <c r="AJ3039" s="236"/>
      <c r="AM3039" s="197"/>
      <c r="AO3039" s="236"/>
      <c r="AQ3039" s="236"/>
    </row>
    <row r="3040" spans="36:43" x14ac:dyDescent="0.25">
      <c r="AJ3040" s="236"/>
      <c r="AM3040" s="197"/>
      <c r="AO3040" s="236"/>
      <c r="AQ3040" s="236"/>
    </row>
    <row r="3041" spans="36:43" x14ac:dyDescent="0.25">
      <c r="AJ3041" s="236"/>
      <c r="AM3041" s="197"/>
      <c r="AO3041" s="236"/>
      <c r="AQ3041" s="236"/>
    </row>
    <row r="3042" spans="36:43" x14ac:dyDescent="0.25">
      <c r="AJ3042" s="236"/>
      <c r="AM3042" s="197"/>
      <c r="AO3042" s="236"/>
      <c r="AQ3042" s="236"/>
    </row>
    <row r="3043" spans="36:43" x14ac:dyDescent="0.25">
      <c r="AJ3043" s="236"/>
      <c r="AM3043" s="197"/>
      <c r="AO3043" s="236"/>
      <c r="AQ3043" s="236"/>
    </row>
    <row r="3044" spans="36:43" x14ac:dyDescent="0.25">
      <c r="AJ3044" s="236"/>
      <c r="AM3044" s="197"/>
      <c r="AO3044" s="236"/>
      <c r="AQ3044" s="236"/>
    </row>
    <row r="3045" spans="36:43" x14ac:dyDescent="0.25">
      <c r="AJ3045" s="236"/>
      <c r="AM3045" s="197"/>
      <c r="AO3045" s="236"/>
      <c r="AQ3045" s="236"/>
    </row>
    <row r="3046" spans="36:43" x14ac:dyDescent="0.25">
      <c r="AJ3046" s="236"/>
      <c r="AM3046" s="197"/>
      <c r="AO3046" s="236"/>
      <c r="AQ3046" s="236"/>
    </row>
    <row r="3047" spans="36:43" x14ac:dyDescent="0.25">
      <c r="AJ3047" s="236"/>
      <c r="AM3047" s="197"/>
      <c r="AO3047" s="236"/>
      <c r="AQ3047" s="236"/>
    </row>
    <row r="3048" spans="36:43" x14ac:dyDescent="0.25">
      <c r="AJ3048" s="236"/>
      <c r="AM3048" s="197"/>
      <c r="AO3048" s="236"/>
      <c r="AQ3048" s="236"/>
    </row>
    <row r="3049" spans="36:43" x14ac:dyDescent="0.25">
      <c r="AJ3049" s="236"/>
      <c r="AM3049" s="197"/>
      <c r="AO3049" s="236"/>
      <c r="AQ3049" s="236"/>
    </row>
    <row r="3050" spans="36:43" x14ac:dyDescent="0.25">
      <c r="AJ3050" s="236"/>
      <c r="AM3050" s="197"/>
      <c r="AO3050" s="236"/>
      <c r="AQ3050" s="236"/>
    </row>
    <row r="3051" spans="36:43" x14ac:dyDescent="0.25">
      <c r="AJ3051" s="236"/>
      <c r="AM3051" s="197"/>
      <c r="AO3051" s="236"/>
      <c r="AQ3051" s="236"/>
    </row>
    <row r="3052" spans="36:43" x14ac:dyDescent="0.25">
      <c r="AJ3052" s="236"/>
      <c r="AM3052" s="197"/>
      <c r="AO3052" s="236"/>
      <c r="AQ3052" s="236"/>
    </row>
    <row r="3053" spans="36:43" x14ac:dyDescent="0.25">
      <c r="AJ3053" s="236"/>
      <c r="AM3053" s="197"/>
      <c r="AO3053" s="236"/>
      <c r="AQ3053" s="236"/>
    </row>
    <row r="3054" spans="36:43" x14ac:dyDescent="0.25">
      <c r="AJ3054" s="236"/>
      <c r="AM3054" s="197"/>
      <c r="AO3054" s="236"/>
      <c r="AQ3054" s="236"/>
    </row>
    <row r="3055" spans="36:43" x14ac:dyDescent="0.25">
      <c r="AJ3055" s="236"/>
      <c r="AM3055" s="197"/>
      <c r="AO3055" s="236"/>
      <c r="AQ3055" s="236"/>
    </row>
    <row r="3056" spans="36:43" x14ac:dyDescent="0.25">
      <c r="AJ3056" s="236"/>
      <c r="AM3056" s="197"/>
      <c r="AO3056" s="236"/>
      <c r="AQ3056" s="236"/>
    </row>
    <row r="3057" spans="36:43" x14ac:dyDescent="0.25">
      <c r="AJ3057" s="236"/>
      <c r="AM3057" s="197"/>
      <c r="AO3057" s="236"/>
      <c r="AQ3057" s="236"/>
    </row>
    <row r="3058" spans="36:43" x14ac:dyDescent="0.25">
      <c r="AJ3058" s="236"/>
      <c r="AM3058" s="197"/>
      <c r="AO3058" s="236"/>
      <c r="AQ3058" s="236"/>
    </row>
    <row r="3059" spans="36:43" x14ac:dyDescent="0.25">
      <c r="AJ3059" s="236"/>
      <c r="AM3059" s="197"/>
      <c r="AO3059" s="236"/>
      <c r="AQ3059" s="236"/>
    </row>
    <row r="3060" spans="36:43" x14ac:dyDescent="0.25">
      <c r="AJ3060" s="236"/>
      <c r="AM3060" s="197"/>
      <c r="AO3060" s="236"/>
      <c r="AQ3060" s="236"/>
    </row>
    <row r="3061" spans="36:43" x14ac:dyDescent="0.25">
      <c r="AJ3061" s="236"/>
      <c r="AM3061" s="197"/>
      <c r="AO3061" s="236"/>
      <c r="AQ3061" s="236"/>
    </row>
    <row r="3062" spans="36:43" x14ac:dyDescent="0.25">
      <c r="AJ3062" s="236"/>
      <c r="AM3062" s="197"/>
      <c r="AO3062" s="236"/>
      <c r="AQ3062" s="236"/>
    </row>
    <row r="3063" spans="36:43" x14ac:dyDescent="0.25">
      <c r="AJ3063" s="236"/>
      <c r="AM3063" s="197"/>
      <c r="AO3063" s="236"/>
      <c r="AQ3063" s="236"/>
    </row>
    <row r="3064" spans="36:43" x14ac:dyDescent="0.25">
      <c r="AJ3064" s="236"/>
      <c r="AM3064" s="197"/>
      <c r="AO3064" s="236"/>
      <c r="AQ3064" s="236"/>
    </row>
    <row r="3065" spans="36:43" x14ac:dyDescent="0.25">
      <c r="AJ3065" s="236"/>
      <c r="AM3065" s="197"/>
      <c r="AO3065" s="236"/>
      <c r="AQ3065" s="236"/>
    </row>
    <row r="3066" spans="36:43" x14ac:dyDescent="0.25">
      <c r="AJ3066" s="236"/>
      <c r="AM3066" s="197"/>
      <c r="AO3066" s="236"/>
      <c r="AQ3066" s="236"/>
    </row>
    <row r="3067" spans="36:43" x14ac:dyDescent="0.25">
      <c r="AJ3067" s="236"/>
      <c r="AM3067" s="197"/>
      <c r="AO3067" s="236"/>
      <c r="AQ3067" s="236"/>
    </row>
    <row r="3068" spans="36:43" x14ac:dyDescent="0.25">
      <c r="AJ3068" s="236"/>
      <c r="AM3068" s="197"/>
      <c r="AO3068" s="236"/>
      <c r="AQ3068" s="236"/>
    </row>
    <row r="3069" spans="36:43" x14ac:dyDescent="0.25">
      <c r="AJ3069" s="236"/>
      <c r="AM3069" s="197"/>
      <c r="AO3069" s="236"/>
      <c r="AQ3069" s="236"/>
    </row>
    <row r="3070" spans="36:43" x14ac:dyDescent="0.25">
      <c r="AJ3070" s="236"/>
      <c r="AM3070" s="197"/>
      <c r="AO3070" s="236"/>
      <c r="AQ3070" s="236"/>
    </row>
    <row r="3071" spans="36:43" x14ac:dyDescent="0.25">
      <c r="AJ3071" s="236"/>
      <c r="AM3071" s="197"/>
      <c r="AO3071" s="236"/>
      <c r="AQ3071" s="236"/>
    </row>
    <row r="3072" spans="36:43" x14ac:dyDescent="0.25">
      <c r="AJ3072" s="236"/>
      <c r="AM3072" s="197"/>
      <c r="AO3072" s="236"/>
      <c r="AQ3072" s="236"/>
    </row>
    <row r="3073" spans="36:43" x14ac:dyDescent="0.25">
      <c r="AJ3073" s="236"/>
      <c r="AM3073" s="197"/>
      <c r="AO3073" s="236"/>
      <c r="AQ3073" s="236"/>
    </row>
    <row r="3074" spans="36:43" x14ac:dyDescent="0.25">
      <c r="AJ3074" s="236"/>
      <c r="AM3074" s="197"/>
      <c r="AO3074" s="236"/>
      <c r="AQ3074" s="236"/>
    </row>
    <row r="3075" spans="36:43" x14ac:dyDescent="0.25">
      <c r="AJ3075" s="236"/>
      <c r="AM3075" s="197"/>
      <c r="AO3075" s="236"/>
      <c r="AQ3075" s="236"/>
    </row>
    <row r="3076" spans="36:43" x14ac:dyDescent="0.25">
      <c r="AJ3076" s="236"/>
      <c r="AM3076" s="197"/>
      <c r="AO3076" s="236"/>
      <c r="AQ3076" s="236"/>
    </row>
    <row r="3077" spans="36:43" x14ac:dyDescent="0.25">
      <c r="AJ3077" s="236"/>
      <c r="AM3077" s="197"/>
      <c r="AO3077" s="236"/>
      <c r="AQ3077" s="236"/>
    </row>
    <row r="3078" spans="36:43" x14ac:dyDescent="0.25">
      <c r="AJ3078" s="236"/>
      <c r="AM3078" s="197"/>
      <c r="AO3078" s="236"/>
      <c r="AQ3078" s="236"/>
    </row>
    <row r="3079" spans="36:43" x14ac:dyDescent="0.25">
      <c r="AJ3079" s="236"/>
      <c r="AM3079" s="197"/>
      <c r="AO3079" s="236"/>
      <c r="AQ3079" s="236"/>
    </row>
    <row r="3080" spans="36:43" x14ac:dyDescent="0.25">
      <c r="AJ3080" s="236"/>
      <c r="AM3080" s="197"/>
      <c r="AO3080" s="236"/>
      <c r="AQ3080" s="236"/>
    </row>
    <row r="3081" spans="36:43" x14ac:dyDescent="0.25">
      <c r="AJ3081" s="236"/>
      <c r="AM3081" s="197"/>
      <c r="AO3081" s="236"/>
      <c r="AQ3081" s="236"/>
    </row>
    <row r="3082" spans="36:43" x14ac:dyDescent="0.25">
      <c r="AJ3082" s="236"/>
      <c r="AM3082" s="197"/>
      <c r="AO3082" s="236"/>
      <c r="AQ3082" s="236"/>
    </row>
    <row r="3083" spans="36:43" x14ac:dyDescent="0.25">
      <c r="AJ3083" s="236"/>
      <c r="AM3083" s="197"/>
      <c r="AO3083" s="236"/>
      <c r="AQ3083" s="236"/>
    </row>
    <row r="3084" spans="36:43" x14ac:dyDescent="0.25">
      <c r="AJ3084" s="236"/>
      <c r="AM3084" s="197"/>
      <c r="AO3084" s="236"/>
      <c r="AQ3084" s="236"/>
    </row>
    <row r="3085" spans="36:43" x14ac:dyDescent="0.25">
      <c r="AJ3085" s="236"/>
      <c r="AM3085" s="197"/>
      <c r="AO3085" s="236"/>
      <c r="AQ3085" s="236"/>
    </row>
    <row r="3086" spans="36:43" x14ac:dyDescent="0.25">
      <c r="AJ3086" s="236"/>
      <c r="AM3086" s="197"/>
      <c r="AO3086" s="236"/>
      <c r="AQ3086" s="236"/>
    </row>
    <row r="3087" spans="36:43" x14ac:dyDescent="0.25">
      <c r="AJ3087" s="236"/>
      <c r="AM3087" s="197"/>
      <c r="AO3087" s="236"/>
      <c r="AQ3087" s="236"/>
    </row>
    <row r="3088" spans="36:43" x14ac:dyDescent="0.25">
      <c r="AJ3088" s="236"/>
      <c r="AM3088" s="197"/>
      <c r="AO3088" s="236"/>
      <c r="AQ3088" s="236"/>
    </row>
    <row r="3089" spans="36:43" x14ac:dyDescent="0.25">
      <c r="AJ3089" s="236"/>
      <c r="AM3089" s="197"/>
      <c r="AO3089" s="236"/>
      <c r="AQ3089" s="236"/>
    </row>
    <row r="3090" spans="36:43" x14ac:dyDescent="0.25">
      <c r="AJ3090" s="236"/>
      <c r="AM3090" s="197"/>
      <c r="AO3090" s="236"/>
      <c r="AQ3090" s="236"/>
    </row>
    <row r="3091" spans="36:43" x14ac:dyDescent="0.25">
      <c r="AJ3091" s="236"/>
      <c r="AM3091" s="197"/>
      <c r="AO3091" s="236"/>
      <c r="AQ3091" s="236"/>
    </row>
    <row r="3092" spans="36:43" x14ac:dyDescent="0.25">
      <c r="AJ3092" s="236"/>
      <c r="AM3092" s="197"/>
      <c r="AO3092" s="236"/>
      <c r="AQ3092" s="236"/>
    </row>
    <row r="3093" spans="36:43" x14ac:dyDescent="0.25">
      <c r="AJ3093" s="236"/>
      <c r="AM3093" s="197"/>
      <c r="AO3093" s="236"/>
      <c r="AQ3093" s="236"/>
    </row>
    <row r="3094" spans="36:43" x14ac:dyDescent="0.25">
      <c r="AJ3094" s="236"/>
      <c r="AM3094" s="197"/>
      <c r="AO3094" s="236"/>
      <c r="AQ3094" s="236"/>
    </row>
    <row r="3095" spans="36:43" x14ac:dyDescent="0.25">
      <c r="AJ3095" s="236"/>
      <c r="AM3095" s="197"/>
      <c r="AO3095" s="236"/>
      <c r="AQ3095" s="236"/>
    </row>
    <row r="3096" spans="36:43" x14ac:dyDescent="0.25">
      <c r="AJ3096" s="236"/>
      <c r="AM3096" s="197"/>
      <c r="AO3096" s="236"/>
      <c r="AQ3096" s="236"/>
    </row>
    <row r="3097" spans="36:43" x14ac:dyDescent="0.25">
      <c r="AJ3097" s="236"/>
      <c r="AM3097" s="197"/>
      <c r="AO3097" s="236"/>
      <c r="AQ3097" s="236"/>
    </row>
    <row r="3098" spans="36:43" x14ac:dyDescent="0.25">
      <c r="AJ3098" s="236"/>
      <c r="AM3098" s="197"/>
      <c r="AO3098" s="236"/>
      <c r="AQ3098" s="236"/>
    </row>
    <row r="3099" spans="36:43" x14ac:dyDescent="0.25">
      <c r="AJ3099" s="236"/>
      <c r="AM3099" s="197"/>
      <c r="AO3099" s="236"/>
      <c r="AQ3099" s="236"/>
    </row>
    <row r="3100" spans="36:43" x14ac:dyDescent="0.25">
      <c r="AJ3100" s="236"/>
      <c r="AM3100" s="197"/>
      <c r="AO3100" s="236"/>
      <c r="AQ3100" s="236"/>
    </row>
    <row r="3101" spans="36:43" x14ac:dyDescent="0.25">
      <c r="AJ3101" s="236"/>
      <c r="AM3101" s="197"/>
      <c r="AO3101" s="236"/>
      <c r="AQ3101" s="236"/>
    </row>
    <row r="3102" spans="36:43" x14ac:dyDescent="0.25">
      <c r="AJ3102" s="236"/>
      <c r="AM3102" s="197"/>
      <c r="AO3102" s="236"/>
      <c r="AQ3102" s="236"/>
    </row>
    <row r="3103" spans="36:43" x14ac:dyDescent="0.25">
      <c r="AJ3103" s="236"/>
      <c r="AM3103" s="197"/>
      <c r="AO3103" s="236"/>
      <c r="AQ3103" s="236"/>
    </row>
    <row r="3104" spans="36:43" x14ac:dyDescent="0.25">
      <c r="AJ3104" s="236"/>
      <c r="AM3104" s="197"/>
      <c r="AO3104" s="236"/>
      <c r="AQ3104" s="236"/>
    </row>
    <row r="3105" spans="36:43" x14ac:dyDescent="0.25">
      <c r="AJ3105" s="236"/>
      <c r="AM3105" s="197"/>
      <c r="AO3105" s="236"/>
      <c r="AQ3105" s="236"/>
    </row>
    <row r="3106" spans="36:43" x14ac:dyDescent="0.25">
      <c r="AJ3106" s="236"/>
      <c r="AM3106" s="197"/>
      <c r="AO3106" s="236"/>
      <c r="AQ3106" s="236"/>
    </row>
    <row r="3107" spans="36:43" x14ac:dyDescent="0.25">
      <c r="AJ3107" s="236"/>
      <c r="AM3107" s="197"/>
      <c r="AO3107" s="236"/>
      <c r="AQ3107" s="236"/>
    </row>
    <row r="3108" spans="36:43" x14ac:dyDescent="0.25">
      <c r="AJ3108" s="236"/>
      <c r="AM3108" s="197"/>
      <c r="AO3108" s="236"/>
      <c r="AQ3108" s="236"/>
    </row>
    <row r="3109" spans="36:43" x14ac:dyDescent="0.25">
      <c r="AJ3109" s="236"/>
      <c r="AM3109" s="197"/>
      <c r="AO3109" s="236"/>
      <c r="AQ3109" s="236"/>
    </row>
    <row r="3110" spans="36:43" x14ac:dyDescent="0.25">
      <c r="AJ3110" s="236"/>
      <c r="AM3110" s="197"/>
      <c r="AO3110" s="236"/>
      <c r="AQ3110" s="236"/>
    </row>
    <row r="3111" spans="36:43" x14ac:dyDescent="0.25">
      <c r="AJ3111" s="236"/>
      <c r="AM3111" s="197"/>
      <c r="AO3111" s="236"/>
      <c r="AQ3111" s="236"/>
    </row>
    <row r="3112" spans="36:43" x14ac:dyDescent="0.25">
      <c r="AJ3112" s="236"/>
      <c r="AM3112" s="197"/>
      <c r="AO3112" s="236"/>
      <c r="AQ3112" s="236"/>
    </row>
    <row r="3113" spans="36:43" x14ac:dyDescent="0.25">
      <c r="AJ3113" s="236"/>
      <c r="AM3113" s="197"/>
      <c r="AO3113" s="236"/>
      <c r="AQ3113" s="236"/>
    </row>
    <row r="3114" spans="36:43" x14ac:dyDescent="0.25">
      <c r="AJ3114" s="236"/>
      <c r="AM3114" s="197"/>
      <c r="AO3114" s="236"/>
      <c r="AQ3114" s="236"/>
    </row>
    <row r="3115" spans="36:43" x14ac:dyDescent="0.25">
      <c r="AJ3115" s="236"/>
      <c r="AM3115" s="197"/>
      <c r="AO3115" s="236"/>
      <c r="AQ3115" s="236"/>
    </row>
    <row r="3116" spans="36:43" x14ac:dyDescent="0.25">
      <c r="AJ3116" s="236"/>
      <c r="AM3116" s="197"/>
      <c r="AO3116" s="236"/>
      <c r="AQ3116" s="236"/>
    </row>
    <row r="3117" spans="36:43" x14ac:dyDescent="0.25">
      <c r="AJ3117" s="236"/>
      <c r="AM3117" s="197"/>
      <c r="AO3117" s="236"/>
      <c r="AQ3117" s="236"/>
    </row>
    <row r="3118" spans="36:43" x14ac:dyDescent="0.25">
      <c r="AJ3118" s="236"/>
      <c r="AM3118" s="197"/>
      <c r="AO3118" s="236"/>
      <c r="AQ3118" s="236"/>
    </row>
    <row r="3119" spans="36:43" x14ac:dyDescent="0.25">
      <c r="AJ3119" s="236"/>
      <c r="AM3119" s="197"/>
      <c r="AO3119" s="236"/>
      <c r="AQ3119" s="236"/>
    </row>
    <row r="3120" spans="36:43" x14ac:dyDescent="0.25">
      <c r="AJ3120" s="236"/>
      <c r="AM3120" s="197"/>
      <c r="AO3120" s="236"/>
      <c r="AQ3120" s="236"/>
    </row>
    <row r="3121" spans="36:43" x14ac:dyDescent="0.25">
      <c r="AJ3121" s="236"/>
      <c r="AM3121" s="197"/>
      <c r="AO3121" s="236"/>
      <c r="AQ3121" s="236"/>
    </row>
    <row r="3122" spans="36:43" x14ac:dyDescent="0.25">
      <c r="AJ3122" s="236"/>
      <c r="AM3122" s="197"/>
      <c r="AO3122" s="236"/>
      <c r="AQ3122" s="236"/>
    </row>
    <row r="3123" spans="36:43" x14ac:dyDescent="0.25">
      <c r="AJ3123" s="236"/>
      <c r="AM3123" s="197"/>
      <c r="AO3123" s="236"/>
      <c r="AQ3123" s="236"/>
    </row>
    <row r="3124" spans="36:43" x14ac:dyDescent="0.25">
      <c r="AJ3124" s="236"/>
      <c r="AM3124" s="197"/>
      <c r="AO3124" s="236"/>
      <c r="AQ3124" s="236"/>
    </row>
    <row r="3125" spans="36:43" x14ac:dyDescent="0.25">
      <c r="AJ3125" s="236"/>
      <c r="AM3125" s="197"/>
      <c r="AO3125" s="236"/>
      <c r="AQ3125" s="236"/>
    </row>
    <row r="3126" spans="36:43" x14ac:dyDescent="0.25">
      <c r="AJ3126" s="236"/>
      <c r="AM3126" s="197"/>
      <c r="AO3126" s="236"/>
      <c r="AQ3126" s="236"/>
    </row>
    <row r="3127" spans="36:43" x14ac:dyDescent="0.25">
      <c r="AJ3127" s="236"/>
      <c r="AM3127" s="197"/>
      <c r="AO3127" s="236"/>
      <c r="AQ3127" s="236"/>
    </row>
    <row r="3128" spans="36:43" x14ac:dyDescent="0.25">
      <c r="AJ3128" s="236"/>
      <c r="AM3128" s="197"/>
      <c r="AO3128" s="236"/>
      <c r="AQ3128" s="236"/>
    </row>
    <row r="3129" spans="36:43" x14ac:dyDescent="0.25">
      <c r="AJ3129" s="236"/>
      <c r="AM3129" s="197"/>
      <c r="AO3129" s="236"/>
      <c r="AQ3129" s="236"/>
    </row>
    <row r="3130" spans="36:43" x14ac:dyDescent="0.25">
      <c r="AJ3130" s="236"/>
      <c r="AM3130" s="197"/>
      <c r="AO3130" s="236"/>
      <c r="AQ3130" s="236"/>
    </row>
    <row r="3131" spans="36:43" x14ac:dyDescent="0.25">
      <c r="AJ3131" s="236"/>
      <c r="AM3131" s="197"/>
      <c r="AO3131" s="236"/>
      <c r="AQ3131" s="236"/>
    </row>
    <row r="3132" spans="36:43" x14ac:dyDescent="0.25">
      <c r="AJ3132" s="236"/>
      <c r="AM3132" s="197"/>
      <c r="AO3132" s="236"/>
      <c r="AQ3132" s="236"/>
    </row>
    <row r="3133" spans="36:43" x14ac:dyDescent="0.25">
      <c r="AJ3133" s="236"/>
      <c r="AM3133" s="197"/>
      <c r="AO3133" s="236"/>
      <c r="AQ3133" s="236"/>
    </row>
    <row r="3134" spans="36:43" x14ac:dyDescent="0.25">
      <c r="AJ3134" s="236"/>
      <c r="AM3134" s="197"/>
      <c r="AO3134" s="236"/>
      <c r="AQ3134" s="236"/>
    </row>
    <row r="3135" spans="36:43" x14ac:dyDescent="0.25">
      <c r="AJ3135" s="236"/>
      <c r="AM3135" s="197"/>
      <c r="AO3135" s="236"/>
      <c r="AQ3135" s="236"/>
    </row>
    <row r="3136" spans="36:43" x14ac:dyDescent="0.25">
      <c r="AJ3136" s="236"/>
      <c r="AM3136" s="197"/>
      <c r="AO3136" s="236"/>
      <c r="AQ3136" s="236"/>
    </row>
    <row r="3137" spans="36:43" x14ac:dyDescent="0.25">
      <c r="AJ3137" s="236"/>
      <c r="AM3137" s="197"/>
      <c r="AO3137" s="236"/>
      <c r="AQ3137" s="236"/>
    </row>
    <row r="3138" spans="36:43" x14ac:dyDescent="0.25">
      <c r="AJ3138" s="236"/>
      <c r="AM3138" s="197"/>
      <c r="AO3138" s="236"/>
      <c r="AQ3138" s="236"/>
    </row>
    <row r="3139" spans="36:43" x14ac:dyDescent="0.25">
      <c r="AJ3139" s="236"/>
      <c r="AM3139" s="197"/>
      <c r="AO3139" s="236"/>
      <c r="AQ3139" s="236"/>
    </row>
    <row r="3140" spans="36:43" x14ac:dyDescent="0.25">
      <c r="AJ3140" s="236"/>
      <c r="AM3140" s="197"/>
      <c r="AO3140" s="236"/>
      <c r="AQ3140" s="236"/>
    </row>
    <row r="3141" spans="36:43" x14ac:dyDescent="0.25">
      <c r="AJ3141" s="236"/>
      <c r="AM3141" s="197"/>
      <c r="AO3141" s="236"/>
      <c r="AQ3141" s="236"/>
    </row>
    <row r="3142" spans="36:43" x14ac:dyDescent="0.25">
      <c r="AJ3142" s="236"/>
      <c r="AM3142" s="197"/>
      <c r="AO3142" s="236"/>
      <c r="AQ3142" s="236"/>
    </row>
    <row r="3143" spans="36:43" x14ac:dyDescent="0.25">
      <c r="AJ3143" s="236"/>
      <c r="AM3143" s="197"/>
      <c r="AO3143" s="236"/>
      <c r="AQ3143" s="236"/>
    </row>
    <row r="3144" spans="36:43" x14ac:dyDescent="0.25">
      <c r="AJ3144" s="236"/>
      <c r="AM3144" s="197"/>
      <c r="AO3144" s="236"/>
      <c r="AQ3144" s="236"/>
    </row>
    <row r="3145" spans="36:43" x14ac:dyDescent="0.25">
      <c r="AJ3145" s="236"/>
      <c r="AM3145" s="197"/>
      <c r="AO3145" s="236"/>
      <c r="AQ3145" s="236"/>
    </row>
    <row r="3146" spans="36:43" x14ac:dyDescent="0.25">
      <c r="AJ3146" s="236"/>
      <c r="AM3146" s="197"/>
      <c r="AO3146" s="236"/>
      <c r="AQ3146" s="236"/>
    </row>
    <row r="3147" spans="36:43" x14ac:dyDescent="0.25">
      <c r="AJ3147" s="236"/>
      <c r="AM3147" s="197"/>
      <c r="AO3147" s="236"/>
      <c r="AQ3147" s="236"/>
    </row>
    <row r="3148" spans="36:43" x14ac:dyDescent="0.25">
      <c r="AJ3148" s="236"/>
      <c r="AM3148" s="197"/>
      <c r="AO3148" s="236"/>
      <c r="AQ3148" s="236"/>
    </row>
    <row r="3149" spans="36:43" x14ac:dyDescent="0.25">
      <c r="AJ3149" s="236"/>
      <c r="AM3149" s="197"/>
      <c r="AO3149" s="236"/>
      <c r="AQ3149" s="236"/>
    </row>
    <row r="3150" spans="36:43" x14ac:dyDescent="0.25">
      <c r="AJ3150" s="236"/>
      <c r="AM3150" s="197"/>
      <c r="AO3150" s="236"/>
      <c r="AQ3150" s="236"/>
    </row>
    <row r="3151" spans="36:43" x14ac:dyDescent="0.25">
      <c r="AJ3151" s="236"/>
      <c r="AM3151" s="197"/>
      <c r="AO3151" s="236"/>
      <c r="AQ3151" s="236"/>
    </row>
    <row r="3152" spans="36:43" x14ac:dyDescent="0.25">
      <c r="AJ3152" s="236"/>
      <c r="AM3152" s="197"/>
      <c r="AO3152" s="236"/>
      <c r="AQ3152" s="236"/>
    </row>
    <row r="3153" spans="36:43" x14ac:dyDescent="0.25">
      <c r="AJ3153" s="236"/>
      <c r="AM3153" s="197"/>
      <c r="AO3153" s="236"/>
      <c r="AQ3153" s="236"/>
    </row>
    <row r="3154" spans="36:43" x14ac:dyDescent="0.25">
      <c r="AJ3154" s="236"/>
      <c r="AM3154" s="197"/>
      <c r="AO3154" s="236"/>
      <c r="AQ3154" s="236"/>
    </row>
    <row r="3155" spans="36:43" x14ac:dyDescent="0.25">
      <c r="AJ3155" s="236"/>
      <c r="AM3155" s="197"/>
      <c r="AO3155" s="236"/>
      <c r="AQ3155" s="236"/>
    </row>
    <row r="3156" spans="36:43" x14ac:dyDescent="0.25">
      <c r="AJ3156" s="236"/>
      <c r="AM3156" s="197"/>
      <c r="AO3156" s="236"/>
      <c r="AQ3156" s="236"/>
    </row>
    <row r="3157" spans="36:43" x14ac:dyDescent="0.25">
      <c r="AJ3157" s="236"/>
      <c r="AM3157" s="197"/>
      <c r="AO3157" s="236"/>
      <c r="AQ3157" s="236"/>
    </row>
    <row r="3158" spans="36:43" x14ac:dyDescent="0.25">
      <c r="AJ3158" s="236"/>
      <c r="AM3158" s="197"/>
      <c r="AO3158" s="236"/>
      <c r="AQ3158" s="236"/>
    </row>
    <row r="3159" spans="36:43" x14ac:dyDescent="0.25">
      <c r="AJ3159" s="236"/>
      <c r="AM3159" s="197"/>
      <c r="AO3159" s="236"/>
      <c r="AQ3159" s="236"/>
    </row>
    <row r="3160" spans="36:43" x14ac:dyDescent="0.25">
      <c r="AJ3160" s="236"/>
      <c r="AM3160" s="197"/>
      <c r="AO3160" s="236"/>
      <c r="AQ3160" s="236"/>
    </row>
    <row r="3161" spans="36:43" x14ac:dyDescent="0.25">
      <c r="AJ3161" s="236"/>
      <c r="AM3161" s="197"/>
      <c r="AO3161" s="236"/>
      <c r="AQ3161" s="236"/>
    </row>
    <row r="3162" spans="36:43" x14ac:dyDescent="0.25">
      <c r="AJ3162" s="236"/>
      <c r="AM3162" s="197"/>
      <c r="AO3162" s="236"/>
      <c r="AQ3162" s="236"/>
    </row>
    <row r="3163" spans="36:43" x14ac:dyDescent="0.25">
      <c r="AJ3163" s="236"/>
      <c r="AM3163" s="197"/>
      <c r="AO3163" s="236"/>
      <c r="AQ3163" s="236"/>
    </row>
    <row r="3164" spans="36:43" x14ac:dyDescent="0.25">
      <c r="AJ3164" s="236"/>
      <c r="AM3164" s="197"/>
      <c r="AO3164" s="236"/>
      <c r="AQ3164" s="236"/>
    </row>
    <row r="3165" spans="36:43" x14ac:dyDescent="0.25">
      <c r="AJ3165" s="236"/>
      <c r="AM3165" s="197"/>
      <c r="AO3165" s="236"/>
      <c r="AQ3165" s="236"/>
    </row>
    <row r="3166" spans="36:43" x14ac:dyDescent="0.25">
      <c r="AJ3166" s="236"/>
      <c r="AM3166" s="197"/>
      <c r="AO3166" s="236"/>
      <c r="AQ3166" s="236"/>
    </row>
    <row r="3167" spans="36:43" x14ac:dyDescent="0.25">
      <c r="AJ3167" s="236"/>
      <c r="AM3167" s="197"/>
      <c r="AO3167" s="236"/>
      <c r="AQ3167" s="236"/>
    </row>
    <row r="3168" spans="36:43" x14ac:dyDescent="0.25">
      <c r="AJ3168" s="236"/>
      <c r="AM3168" s="197"/>
      <c r="AO3168" s="236"/>
      <c r="AQ3168" s="236"/>
    </row>
    <row r="3169" spans="36:43" x14ac:dyDescent="0.25">
      <c r="AJ3169" s="236"/>
      <c r="AM3169" s="197"/>
      <c r="AO3169" s="236"/>
      <c r="AQ3169" s="236"/>
    </row>
    <row r="3170" spans="36:43" x14ac:dyDescent="0.25">
      <c r="AJ3170" s="236"/>
      <c r="AM3170" s="197"/>
      <c r="AO3170" s="236"/>
      <c r="AQ3170" s="236"/>
    </row>
    <row r="3171" spans="36:43" x14ac:dyDescent="0.25">
      <c r="AJ3171" s="236"/>
      <c r="AM3171" s="197"/>
      <c r="AO3171" s="236"/>
      <c r="AQ3171" s="236"/>
    </row>
    <row r="3172" spans="36:43" x14ac:dyDescent="0.25">
      <c r="AJ3172" s="236"/>
      <c r="AM3172" s="197"/>
      <c r="AO3172" s="236"/>
      <c r="AQ3172" s="236"/>
    </row>
    <row r="3173" spans="36:43" x14ac:dyDescent="0.25">
      <c r="AJ3173" s="236"/>
      <c r="AM3173" s="197"/>
      <c r="AO3173" s="236"/>
      <c r="AQ3173" s="236"/>
    </row>
    <row r="3174" spans="36:43" x14ac:dyDescent="0.25">
      <c r="AJ3174" s="236"/>
      <c r="AM3174" s="197"/>
      <c r="AO3174" s="236"/>
      <c r="AQ3174" s="236"/>
    </row>
    <row r="3175" spans="36:43" x14ac:dyDescent="0.25">
      <c r="AJ3175" s="236"/>
      <c r="AM3175" s="197"/>
      <c r="AO3175" s="236"/>
      <c r="AQ3175" s="236"/>
    </row>
    <row r="3176" spans="36:43" x14ac:dyDescent="0.25">
      <c r="AJ3176" s="236"/>
      <c r="AM3176" s="197"/>
      <c r="AO3176" s="236"/>
      <c r="AQ3176" s="236"/>
    </row>
    <row r="3177" spans="36:43" x14ac:dyDescent="0.25">
      <c r="AJ3177" s="236"/>
      <c r="AM3177" s="197"/>
      <c r="AO3177" s="236"/>
      <c r="AQ3177" s="236"/>
    </row>
    <row r="3178" spans="36:43" x14ac:dyDescent="0.25">
      <c r="AJ3178" s="236"/>
      <c r="AM3178" s="197"/>
      <c r="AO3178" s="236"/>
      <c r="AQ3178" s="236"/>
    </row>
    <row r="3179" spans="36:43" x14ac:dyDescent="0.25">
      <c r="AJ3179" s="236"/>
      <c r="AM3179" s="197"/>
      <c r="AO3179" s="236"/>
      <c r="AQ3179" s="236"/>
    </row>
    <row r="3180" spans="36:43" x14ac:dyDescent="0.25">
      <c r="AJ3180" s="236"/>
      <c r="AM3180" s="197"/>
      <c r="AO3180" s="236"/>
      <c r="AQ3180" s="236"/>
    </row>
    <row r="3181" spans="36:43" x14ac:dyDescent="0.25">
      <c r="AJ3181" s="236"/>
      <c r="AM3181" s="197"/>
      <c r="AO3181" s="236"/>
      <c r="AQ3181" s="236"/>
    </row>
    <row r="3182" spans="36:43" x14ac:dyDescent="0.25">
      <c r="AJ3182" s="236"/>
      <c r="AM3182" s="197"/>
      <c r="AO3182" s="236"/>
      <c r="AQ3182" s="236"/>
    </row>
    <row r="3183" spans="36:43" x14ac:dyDescent="0.25">
      <c r="AJ3183" s="236"/>
      <c r="AM3183" s="197"/>
      <c r="AO3183" s="236"/>
      <c r="AQ3183" s="236"/>
    </row>
    <row r="3184" spans="36:43" x14ac:dyDescent="0.25">
      <c r="AJ3184" s="236"/>
      <c r="AM3184" s="197"/>
      <c r="AO3184" s="236"/>
      <c r="AQ3184" s="236"/>
    </row>
    <row r="3185" spans="36:43" x14ac:dyDescent="0.25">
      <c r="AJ3185" s="236"/>
      <c r="AM3185" s="197"/>
      <c r="AO3185" s="236"/>
      <c r="AQ3185" s="236"/>
    </row>
    <row r="3186" spans="36:43" x14ac:dyDescent="0.25">
      <c r="AJ3186" s="236"/>
      <c r="AM3186" s="197"/>
      <c r="AO3186" s="236"/>
      <c r="AQ3186" s="236"/>
    </row>
    <row r="3187" spans="36:43" x14ac:dyDescent="0.25">
      <c r="AJ3187" s="236"/>
      <c r="AM3187" s="197"/>
      <c r="AO3187" s="236"/>
      <c r="AQ3187" s="236"/>
    </row>
    <row r="3188" spans="36:43" x14ac:dyDescent="0.25">
      <c r="AJ3188" s="236"/>
      <c r="AM3188" s="197"/>
      <c r="AO3188" s="236"/>
      <c r="AQ3188" s="236"/>
    </row>
    <row r="3189" spans="36:43" x14ac:dyDescent="0.25">
      <c r="AJ3189" s="236"/>
      <c r="AM3189" s="197"/>
      <c r="AO3189" s="236"/>
      <c r="AQ3189" s="236"/>
    </row>
    <row r="3190" spans="36:43" x14ac:dyDescent="0.25">
      <c r="AJ3190" s="236"/>
      <c r="AM3190" s="197"/>
      <c r="AO3190" s="236"/>
      <c r="AQ3190" s="236"/>
    </row>
    <row r="3191" spans="36:43" x14ac:dyDescent="0.25">
      <c r="AJ3191" s="236"/>
      <c r="AM3191" s="197"/>
      <c r="AO3191" s="236"/>
      <c r="AQ3191" s="236"/>
    </row>
    <row r="3192" spans="36:43" x14ac:dyDescent="0.25">
      <c r="AJ3192" s="236"/>
      <c r="AM3192" s="197"/>
      <c r="AO3192" s="236"/>
      <c r="AQ3192" s="236"/>
    </row>
    <row r="3193" spans="36:43" x14ac:dyDescent="0.25">
      <c r="AJ3193" s="236"/>
      <c r="AM3193" s="197"/>
      <c r="AO3193" s="236"/>
      <c r="AQ3193" s="236"/>
    </row>
    <row r="3194" spans="36:43" x14ac:dyDescent="0.25">
      <c r="AJ3194" s="236"/>
      <c r="AM3194" s="197"/>
      <c r="AO3194" s="236"/>
      <c r="AQ3194" s="236"/>
    </row>
    <row r="3195" spans="36:43" x14ac:dyDescent="0.25">
      <c r="AJ3195" s="236"/>
      <c r="AM3195" s="197"/>
      <c r="AO3195" s="236"/>
      <c r="AQ3195" s="236"/>
    </row>
    <row r="3196" spans="36:43" x14ac:dyDescent="0.25">
      <c r="AJ3196" s="236"/>
      <c r="AM3196" s="197"/>
      <c r="AO3196" s="236"/>
      <c r="AQ3196" s="236"/>
    </row>
    <row r="3197" spans="36:43" x14ac:dyDescent="0.25">
      <c r="AJ3197" s="236"/>
      <c r="AM3197" s="197"/>
      <c r="AO3197" s="236"/>
      <c r="AQ3197" s="236"/>
    </row>
    <row r="3198" spans="36:43" x14ac:dyDescent="0.25">
      <c r="AJ3198" s="236"/>
      <c r="AM3198" s="197"/>
      <c r="AO3198" s="236"/>
      <c r="AQ3198" s="236"/>
    </row>
    <row r="3199" spans="36:43" x14ac:dyDescent="0.25">
      <c r="AJ3199" s="236"/>
      <c r="AM3199" s="197"/>
      <c r="AO3199" s="236"/>
      <c r="AQ3199" s="236"/>
    </row>
    <row r="3200" spans="36:43" x14ac:dyDescent="0.25">
      <c r="AJ3200" s="236"/>
      <c r="AM3200" s="197"/>
      <c r="AO3200" s="236"/>
      <c r="AQ3200" s="236"/>
    </row>
    <row r="3201" spans="36:43" x14ac:dyDescent="0.25">
      <c r="AJ3201" s="236"/>
      <c r="AM3201" s="197"/>
      <c r="AO3201" s="236"/>
      <c r="AQ3201" s="236"/>
    </row>
    <row r="3202" spans="36:43" x14ac:dyDescent="0.25">
      <c r="AJ3202" s="236"/>
      <c r="AM3202" s="197"/>
      <c r="AO3202" s="236"/>
      <c r="AQ3202" s="236"/>
    </row>
    <row r="3203" spans="36:43" x14ac:dyDescent="0.25">
      <c r="AJ3203" s="236"/>
      <c r="AM3203" s="197"/>
      <c r="AO3203" s="236"/>
      <c r="AQ3203" s="236"/>
    </row>
    <row r="3204" spans="36:43" x14ac:dyDescent="0.25">
      <c r="AJ3204" s="236"/>
      <c r="AM3204" s="197"/>
      <c r="AO3204" s="236"/>
      <c r="AQ3204" s="236"/>
    </row>
    <row r="3205" spans="36:43" x14ac:dyDescent="0.25">
      <c r="AJ3205" s="236"/>
      <c r="AM3205" s="197"/>
      <c r="AO3205" s="236"/>
      <c r="AQ3205" s="236"/>
    </row>
    <row r="3206" spans="36:43" x14ac:dyDescent="0.25">
      <c r="AJ3206" s="236"/>
      <c r="AM3206" s="197"/>
      <c r="AO3206" s="236"/>
      <c r="AQ3206" s="236"/>
    </row>
    <row r="3207" spans="36:43" x14ac:dyDescent="0.25">
      <c r="AJ3207" s="236"/>
      <c r="AM3207" s="197"/>
      <c r="AO3207" s="236"/>
      <c r="AQ3207" s="236"/>
    </row>
    <row r="3208" spans="36:43" x14ac:dyDescent="0.25">
      <c r="AJ3208" s="236"/>
      <c r="AM3208" s="197"/>
      <c r="AO3208" s="236"/>
      <c r="AQ3208" s="236"/>
    </row>
    <row r="3209" spans="36:43" x14ac:dyDescent="0.25">
      <c r="AJ3209" s="236"/>
      <c r="AM3209" s="197"/>
      <c r="AO3209" s="236"/>
      <c r="AQ3209" s="236"/>
    </row>
    <row r="3210" spans="36:43" x14ac:dyDescent="0.25">
      <c r="AJ3210" s="236"/>
      <c r="AM3210" s="197"/>
      <c r="AO3210" s="236"/>
      <c r="AQ3210" s="236"/>
    </row>
    <row r="3211" spans="36:43" x14ac:dyDescent="0.25">
      <c r="AJ3211" s="236"/>
      <c r="AM3211" s="197"/>
      <c r="AO3211" s="236"/>
      <c r="AQ3211" s="236"/>
    </row>
    <row r="3212" spans="36:43" x14ac:dyDescent="0.25">
      <c r="AJ3212" s="236"/>
      <c r="AM3212" s="197"/>
      <c r="AO3212" s="236"/>
      <c r="AQ3212" s="236"/>
    </row>
    <row r="3213" spans="36:43" x14ac:dyDescent="0.25">
      <c r="AJ3213" s="236"/>
      <c r="AM3213" s="197"/>
      <c r="AO3213" s="236"/>
      <c r="AQ3213" s="236"/>
    </row>
    <row r="3214" spans="36:43" x14ac:dyDescent="0.25">
      <c r="AJ3214" s="236"/>
      <c r="AM3214" s="197"/>
      <c r="AO3214" s="236"/>
      <c r="AQ3214" s="236"/>
    </row>
    <row r="3215" spans="36:43" x14ac:dyDescent="0.25">
      <c r="AJ3215" s="236"/>
      <c r="AM3215" s="197"/>
      <c r="AO3215" s="236"/>
      <c r="AQ3215" s="236"/>
    </row>
    <row r="3216" spans="36:43" x14ac:dyDescent="0.25">
      <c r="AJ3216" s="236"/>
      <c r="AM3216" s="197"/>
      <c r="AO3216" s="236"/>
      <c r="AQ3216" s="236"/>
    </row>
    <row r="3217" spans="36:43" x14ac:dyDescent="0.25">
      <c r="AJ3217" s="236"/>
      <c r="AM3217" s="197"/>
      <c r="AO3217" s="236"/>
      <c r="AQ3217" s="236"/>
    </row>
    <row r="3218" spans="36:43" x14ac:dyDescent="0.25">
      <c r="AJ3218" s="236"/>
      <c r="AM3218" s="197"/>
      <c r="AO3218" s="236"/>
      <c r="AQ3218" s="236"/>
    </row>
    <row r="3219" spans="36:43" x14ac:dyDescent="0.25">
      <c r="AJ3219" s="236"/>
      <c r="AM3219" s="197"/>
      <c r="AO3219" s="236"/>
      <c r="AQ3219" s="236"/>
    </row>
    <row r="3220" spans="36:43" x14ac:dyDescent="0.25">
      <c r="AJ3220" s="236"/>
      <c r="AM3220" s="197"/>
      <c r="AO3220" s="236"/>
      <c r="AQ3220" s="236"/>
    </row>
    <row r="3221" spans="36:43" x14ac:dyDescent="0.25">
      <c r="AJ3221" s="236"/>
      <c r="AM3221" s="197"/>
      <c r="AO3221" s="236"/>
      <c r="AQ3221" s="236"/>
    </row>
    <row r="3222" spans="36:43" x14ac:dyDescent="0.25">
      <c r="AJ3222" s="236"/>
      <c r="AM3222" s="197"/>
      <c r="AO3222" s="236"/>
      <c r="AQ3222" s="236"/>
    </row>
    <row r="3223" spans="36:43" x14ac:dyDescent="0.25">
      <c r="AJ3223" s="236"/>
      <c r="AM3223" s="197"/>
      <c r="AO3223" s="236"/>
      <c r="AQ3223" s="236"/>
    </row>
    <row r="3224" spans="36:43" x14ac:dyDescent="0.25">
      <c r="AJ3224" s="236"/>
      <c r="AM3224" s="197"/>
      <c r="AO3224" s="236"/>
      <c r="AQ3224" s="236"/>
    </row>
    <row r="3225" spans="36:43" x14ac:dyDescent="0.25">
      <c r="AJ3225" s="236"/>
      <c r="AM3225" s="197"/>
      <c r="AO3225" s="236"/>
      <c r="AQ3225" s="236"/>
    </row>
    <row r="3226" spans="36:43" x14ac:dyDescent="0.25">
      <c r="AJ3226" s="236"/>
      <c r="AM3226" s="197"/>
      <c r="AO3226" s="236"/>
      <c r="AQ3226" s="236"/>
    </row>
    <row r="3227" spans="36:43" x14ac:dyDescent="0.25">
      <c r="AJ3227" s="236"/>
      <c r="AM3227" s="197"/>
      <c r="AO3227" s="236"/>
      <c r="AQ3227" s="236"/>
    </row>
    <row r="3228" spans="36:43" x14ac:dyDescent="0.25">
      <c r="AJ3228" s="236"/>
      <c r="AM3228" s="197"/>
      <c r="AO3228" s="236"/>
      <c r="AQ3228" s="236"/>
    </row>
    <row r="3229" spans="36:43" x14ac:dyDescent="0.25">
      <c r="AJ3229" s="236"/>
      <c r="AM3229" s="197"/>
      <c r="AO3229" s="236"/>
      <c r="AQ3229" s="236"/>
    </row>
    <row r="3230" spans="36:43" x14ac:dyDescent="0.25">
      <c r="AJ3230" s="236"/>
      <c r="AM3230" s="197"/>
      <c r="AO3230" s="236"/>
      <c r="AQ3230" s="236"/>
    </row>
    <row r="3231" spans="36:43" x14ac:dyDescent="0.25">
      <c r="AJ3231" s="236"/>
      <c r="AM3231" s="197"/>
      <c r="AO3231" s="236"/>
      <c r="AQ3231" s="236"/>
    </row>
    <row r="3232" spans="36:43" x14ac:dyDescent="0.25">
      <c r="AJ3232" s="236"/>
      <c r="AM3232" s="197"/>
      <c r="AO3232" s="236"/>
      <c r="AQ3232" s="236"/>
    </row>
    <row r="3233" spans="36:43" x14ac:dyDescent="0.25">
      <c r="AJ3233" s="236"/>
      <c r="AM3233" s="197"/>
      <c r="AO3233" s="236"/>
      <c r="AQ3233" s="236"/>
    </row>
    <row r="3234" spans="36:43" x14ac:dyDescent="0.25">
      <c r="AJ3234" s="236"/>
      <c r="AM3234" s="197"/>
      <c r="AO3234" s="236"/>
      <c r="AQ3234" s="236"/>
    </row>
    <row r="3235" spans="36:43" x14ac:dyDescent="0.25">
      <c r="AJ3235" s="236"/>
      <c r="AM3235" s="197"/>
      <c r="AO3235" s="236"/>
      <c r="AQ3235" s="236"/>
    </row>
    <row r="3236" spans="36:43" x14ac:dyDescent="0.25">
      <c r="AJ3236" s="236"/>
      <c r="AM3236" s="197"/>
      <c r="AO3236" s="236"/>
      <c r="AQ3236" s="236"/>
    </row>
    <row r="3237" spans="36:43" x14ac:dyDescent="0.25">
      <c r="AJ3237" s="236"/>
      <c r="AM3237" s="197"/>
      <c r="AO3237" s="236"/>
      <c r="AQ3237" s="236"/>
    </row>
    <row r="3238" spans="36:43" x14ac:dyDescent="0.25">
      <c r="AJ3238" s="236"/>
      <c r="AM3238" s="197"/>
      <c r="AO3238" s="236"/>
      <c r="AQ3238" s="236"/>
    </row>
    <row r="3239" spans="36:43" x14ac:dyDescent="0.25">
      <c r="AJ3239" s="236"/>
      <c r="AM3239" s="197"/>
      <c r="AO3239" s="236"/>
      <c r="AQ3239" s="236"/>
    </row>
    <row r="3240" spans="36:43" x14ac:dyDescent="0.25">
      <c r="AJ3240" s="236"/>
      <c r="AM3240" s="197"/>
      <c r="AO3240" s="236"/>
      <c r="AQ3240" s="236"/>
    </row>
    <row r="3241" spans="36:43" x14ac:dyDescent="0.25">
      <c r="AJ3241" s="236"/>
      <c r="AM3241" s="197"/>
      <c r="AO3241" s="236"/>
      <c r="AQ3241" s="236"/>
    </row>
    <row r="3242" spans="36:43" x14ac:dyDescent="0.25">
      <c r="AJ3242" s="236"/>
      <c r="AM3242" s="197"/>
      <c r="AO3242" s="236"/>
      <c r="AQ3242" s="236"/>
    </row>
    <row r="3243" spans="36:43" x14ac:dyDescent="0.25">
      <c r="AJ3243" s="236"/>
      <c r="AM3243" s="197"/>
      <c r="AO3243" s="236"/>
      <c r="AQ3243" s="236"/>
    </row>
    <row r="3244" spans="36:43" x14ac:dyDescent="0.25">
      <c r="AJ3244" s="236"/>
      <c r="AM3244" s="197"/>
      <c r="AO3244" s="236"/>
      <c r="AQ3244" s="236"/>
    </row>
    <row r="3245" spans="36:43" x14ac:dyDescent="0.25">
      <c r="AJ3245" s="236"/>
      <c r="AM3245" s="197"/>
      <c r="AO3245" s="236"/>
      <c r="AQ3245" s="236"/>
    </row>
    <row r="3246" spans="36:43" x14ac:dyDescent="0.25">
      <c r="AJ3246" s="236"/>
      <c r="AM3246" s="197"/>
      <c r="AO3246" s="236"/>
      <c r="AQ3246" s="236"/>
    </row>
    <row r="3247" spans="36:43" x14ac:dyDescent="0.25">
      <c r="AJ3247" s="236"/>
      <c r="AM3247" s="197"/>
      <c r="AO3247" s="236"/>
      <c r="AQ3247" s="236"/>
    </row>
    <row r="3248" spans="36:43" x14ac:dyDescent="0.25">
      <c r="AJ3248" s="236"/>
      <c r="AM3248" s="197"/>
      <c r="AO3248" s="236"/>
      <c r="AQ3248" s="236"/>
    </row>
    <row r="3249" spans="36:43" x14ac:dyDescent="0.25">
      <c r="AJ3249" s="236"/>
      <c r="AM3249" s="197"/>
      <c r="AO3249" s="236"/>
      <c r="AQ3249" s="236"/>
    </row>
    <row r="3250" spans="36:43" x14ac:dyDescent="0.25">
      <c r="AJ3250" s="236"/>
      <c r="AM3250" s="197"/>
      <c r="AO3250" s="236"/>
      <c r="AQ3250" s="236"/>
    </row>
    <row r="3251" spans="36:43" x14ac:dyDescent="0.25">
      <c r="AJ3251" s="236"/>
      <c r="AM3251" s="197"/>
      <c r="AO3251" s="236"/>
      <c r="AQ3251" s="236"/>
    </row>
    <row r="3252" spans="36:43" x14ac:dyDescent="0.25">
      <c r="AJ3252" s="236"/>
      <c r="AM3252" s="197"/>
      <c r="AO3252" s="236"/>
      <c r="AQ3252" s="236"/>
    </row>
    <row r="3253" spans="36:43" x14ac:dyDescent="0.25">
      <c r="AJ3253" s="236"/>
      <c r="AM3253" s="197"/>
      <c r="AO3253" s="236"/>
      <c r="AQ3253" s="236"/>
    </row>
    <row r="3254" spans="36:43" x14ac:dyDescent="0.25">
      <c r="AJ3254" s="236"/>
      <c r="AM3254" s="197"/>
      <c r="AO3254" s="236"/>
      <c r="AQ3254" s="236"/>
    </row>
    <row r="3255" spans="36:43" x14ac:dyDescent="0.25">
      <c r="AJ3255" s="236"/>
      <c r="AM3255" s="197"/>
      <c r="AO3255" s="236"/>
      <c r="AQ3255" s="236"/>
    </row>
    <row r="3256" spans="36:43" x14ac:dyDescent="0.25">
      <c r="AJ3256" s="236"/>
      <c r="AM3256" s="197"/>
      <c r="AO3256" s="236"/>
      <c r="AQ3256" s="236"/>
    </row>
    <row r="3257" spans="36:43" x14ac:dyDescent="0.25">
      <c r="AJ3257" s="236"/>
      <c r="AM3257" s="197"/>
      <c r="AO3257" s="236"/>
      <c r="AQ3257" s="236"/>
    </row>
    <row r="3258" spans="36:43" x14ac:dyDescent="0.25">
      <c r="AJ3258" s="236"/>
      <c r="AM3258" s="197"/>
      <c r="AO3258" s="236"/>
      <c r="AQ3258" s="236"/>
    </row>
    <row r="3259" spans="36:43" x14ac:dyDescent="0.25">
      <c r="AJ3259" s="236"/>
      <c r="AM3259" s="197"/>
      <c r="AO3259" s="236"/>
      <c r="AQ3259" s="236"/>
    </row>
    <row r="3260" spans="36:43" x14ac:dyDescent="0.25">
      <c r="AJ3260" s="236"/>
      <c r="AM3260" s="197"/>
      <c r="AO3260" s="236"/>
      <c r="AQ3260" s="236"/>
    </row>
    <row r="3261" spans="36:43" x14ac:dyDescent="0.25">
      <c r="AJ3261" s="236"/>
      <c r="AM3261" s="197"/>
      <c r="AO3261" s="236"/>
      <c r="AQ3261" s="236"/>
    </row>
    <row r="3262" spans="36:43" x14ac:dyDescent="0.25">
      <c r="AJ3262" s="236"/>
      <c r="AM3262" s="197"/>
      <c r="AO3262" s="236"/>
      <c r="AQ3262" s="236"/>
    </row>
    <row r="3263" spans="36:43" x14ac:dyDescent="0.25">
      <c r="AJ3263" s="236"/>
      <c r="AM3263" s="197"/>
      <c r="AO3263" s="236"/>
      <c r="AQ3263" s="236"/>
    </row>
    <row r="3264" spans="36:43" x14ac:dyDescent="0.25">
      <c r="AJ3264" s="236"/>
      <c r="AM3264" s="197"/>
      <c r="AO3264" s="236"/>
      <c r="AQ3264" s="236"/>
    </row>
    <row r="3265" spans="36:43" x14ac:dyDescent="0.25">
      <c r="AJ3265" s="236"/>
      <c r="AM3265" s="197"/>
      <c r="AO3265" s="236"/>
      <c r="AQ3265" s="236"/>
    </row>
    <row r="3266" spans="36:43" x14ac:dyDescent="0.25">
      <c r="AJ3266" s="236"/>
      <c r="AM3266" s="197"/>
      <c r="AO3266" s="236"/>
      <c r="AQ3266" s="236"/>
    </row>
    <row r="3267" spans="36:43" x14ac:dyDescent="0.25">
      <c r="AJ3267" s="236"/>
      <c r="AM3267" s="197"/>
      <c r="AO3267" s="236"/>
      <c r="AQ3267" s="236"/>
    </row>
    <row r="3268" spans="36:43" x14ac:dyDescent="0.25">
      <c r="AJ3268" s="236"/>
      <c r="AM3268" s="197"/>
      <c r="AO3268" s="236"/>
      <c r="AQ3268" s="236"/>
    </row>
    <row r="3269" spans="36:43" x14ac:dyDescent="0.25">
      <c r="AJ3269" s="236"/>
      <c r="AM3269" s="197"/>
      <c r="AO3269" s="236"/>
      <c r="AQ3269" s="236"/>
    </row>
    <row r="3270" spans="36:43" x14ac:dyDescent="0.25">
      <c r="AJ3270" s="236"/>
      <c r="AM3270" s="197"/>
      <c r="AO3270" s="236"/>
      <c r="AQ3270" s="236"/>
    </row>
    <row r="3271" spans="36:43" x14ac:dyDescent="0.25">
      <c r="AJ3271" s="236"/>
      <c r="AM3271" s="197"/>
      <c r="AO3271" s="236"/>
      <c r="AQ3271" s="236"/>
    </row>
    <row r="3272" spans="36:43" x14ac:dyDescent="0.25">
      <c r="AJ3272" s="236"/>
      <c r="AM3272" s="197"/>
      <c r="AO3272" s="236"/>
      <c r="AQ3272" s="236"/>
    </row>
    <row r="3273" spans="36:43" x14ac:dyDescent="0.25">
      <c r="AJ3273" s="236"/>
      <c r="AM3273" s="197"/>
      <c r="AO3273" s="236"/>
      <c r="AQ3273" s="236"/>
    </row>
    <row r="3274" spans="36:43" x14ac:dyDescent="0.25">
      <c r="AJ3274" s="236"/>
      <c r="AM3274" s="197"/>
      <c r="AO3274" s="236"/>
      <c r="AQ3274" s="236"/>
    </row>
    <row r="3275" spans="36:43" x14ac:dyDescent="0.25">
      <c r="AJ3275" s="236"/>
      <c r="AM3275" s="197"/>
      <c r="AO3275" s="236"/>
      <c r="AQ3275" s="236"/>
    </row>
    <row r="3276" spans="36:43" x14ac:dyDescent="0.25">
      <c r="AJ3276" s="236"/>
      <c r="AM3276" s="197"/>
      <c r="AO3276" s="236"/>
      <c r="AQ3276" s="236"/>
    </row>
    <row r="3277" spans="36:43" x14ac:dyDescent="0.25">
      <c r="AJ3277" s="236"/>
      <c r="AM3277" s="197"/>
      <c r="AO3277" s="236"/>
      <c r="AQ3277" s="236"/>
    </row>
    <row r="3278" spans="36:43" x14ac:dyDescent="0.25">
      <c r="AJ3278" s="236"/>
      <c r="AM3278" s="197"/>
      <c r="AO3278" s="236"/>
      <c r="AQ3278" s="236"/>
    </row>
    <row r="3279" spans="36:43" x14ac:dyDescent="0.25">
      <c r="AJ3279" s="236"/>
      <c r="AM3279" s="197"/>
      <c r="AO3279" s="236"/>
      <c r="AQ3279" s="236"/>
    </row>
    <row r="3280" spans="36:43" x14ac:dyDescent="0.25">
      <c r="AJ3280" s="236"/>
      <c r="AM3280" s="197"/>
      <c r="AO3280" s="236"/>
      <c r="AQ3280" s="236"/>
    </row>
    <row r="3281" spans="36:43" x14ac:dyDescent="0.25">
      <c r="AJ3281" s="236"/>
      <c r="AM3281" s="197"/>
      <c r="AO3281" s="236"/>
      <c r="AQ3281" s="236"/>
    </row>
    <row r="3282" spans="36:43" x14ac:dyDescent="0.25">
      <c r="AJ3282" s="236"/>
      <c r="AM3282" s="197"/>
      <c r="AO3282" s="236"/>
      <c r="AQ3282" s="236"/>
    </row>
    <row r="3283" spans="36:43" x14ac:dyDescent="0.25">
      <c r="AJ3283" s="236"/>
      <c r="AM3283" s="197"/>
      <c r="AO3283" s="236"/>
      <c r="AQ3283" s="236"/>
    </row>
    <row r="3284" spans="36:43" x14ac:dyDescent="0.25">
      <c r="AJ3284" s="236"/>
      <c r="AM3284" s="197"/>
      <c r="AO3284" s="236"/>
      <c r="AQ3284" s="236"/>
    </row>
    <row r="3285" spans="36:43" x14ac:dyDescent="0.25">
      <c r="AJ3285" s="236"/>
      <c r="AM3285" s="197"/>
      <c r="AO3285" s="236"/>
      <c r="AQ3285" s="236"/>
    </row>
    <row r="3286" spans="36:43" x14ac:dyDescent="0.25">
      <c r="AJ3286" s="236"/>
      <c r="AM3286" s="197"/>
      <c r="AO3286" s="236"/>
      <c r="AQ3286" s="236"/>
    </row>
    <row r="3287" spans="36:43" x14ac:dyDescent="0.25">
      <c r="AJ3287" s="236"/>
      <c r="AM3287" s="197"/>
      <c r="AO3287" s="236"/>
      <c r="AQ3287" s="236"/>
    </row>
    <row r="3288" spans="36:43" x14ac:dyDescent="0.25">
      <c r="AJ3288" s="236"/>
      <c r="AM3288" s="197"/>
      <c r="AO3288" s="236"/>
      <c r="AQ3288" s="236"/>
    </row>
    <row r="3289" spans="36:43" x14ac:dyDescent="0.25">
      <c r="AJ3289" s="236"/>
      <c r="AM3289" s="197"/>
      <c r="AO3289" s="236"/>
      <c r="AQ3289" s="236"/>
    </row>
    <row r="3290" spans="36:43" x14ac:dyDescent="0.25">
      <c r="AJ3290" s="236"/>
      <c r="AM3290" s="197"/>
      <c r="AO3290" s="236"/>
      <c r="AQ3290" s="236"/>
    </row>
    <row r="3291" spans="36:43" x14ac:dyDescent="0.25">
      <c r="AJ3291" s="236"/>
      <c r="AM3291" s="197"/>
      <c r="AO3291" s="236"/>
      <c r="AQ3291" s="236"/>
    </row>
    <row r="3292" spans="36:43" x14ac:dyDescent="0.25">
      <c r="AJ3292" s="236"/>
      <c r="AM3292" s="197"/>
      <c r="AO3292" s="236"/>
      <c r="AQ3292" s="236"/>
    </row>
    <row r="3293" spans="36:43" x14ac:dyDescent="0.25">
      <c r="AJ3293" s="236"/>
      <c r="AM3293" s="197"/>
      <c r="AO3293" s="236"/>
      <c r="AQ3293" s="236"/>
    </row>
    <row r="3294" spans="36:43" x14ac:dyDescent="0.25">
      <c r="AJ3294" s="236"/>
      <c r="AM3294" s="197"/>
      <c r="AO3294" s="236"/>
      <c r="AQ3294" s="236"/>
    </row>
    <row r="3295" spans="36:43" x14ac:dyDescent="0.25">
      <c r="AJ3295" s="236"/>
      <c r="AM3295" s="197"/>
      <c r="AO3295" s="236"/>
      <c r="AQ3295" s="236"/>
    </row>
    <row r="3296" spans="36:43" x14ac:dyDescent="0.25">
      <c r="AJ3296" s="236"/>
      <c r="AM3296" s="197"/>
      <c r="AO3296" s="236"/>
      <c r="AQ3296" s="236"/>
    </row>
    <row r="3297" spans="36:43" x14ac:dyDescent="0.25">
      <c r="AJ3297" s="236"/>
      <c r="AM3297" s="197"/>
      <c r="AO3297" s="236"/>
      <c r="AQ3297" s="236"/>
    </row>
    <row r="3298" spans="36:43" x14ac:dyDescent="0.25">
      <c r="AJ3298" s="236"/>
      <c r="AM3298" s="197"/>
      <c r="AO3298" s="236"/>
      <c r="AQ3298" s="236"/>
    </row>
    <row r="3299" spans="36:43" x14ac:dyDescent="0.25">
      <c r="AJ3299" s="236"/>
      <c r="AM3299" s="197"/>
      <c r="AO3299" s="236"/>
      <c r="AQ3299" s="236"/>
    </row>
    <row r="3300" spans="36:43" x14ac:dyDescent="0.25">
      <c r="AJ3300" s="236"/>
      <c r="AM3300" s="197"/>
      <c r="AO3300" s="236"/>
      <c r="AQ3300" s="236"/>
    </row>
    <row r="3301" spans="36:43" x14ac:dyDescent="0.25">
      <c r="AJ3301" s="236"/>
      <c r="AM3301" s="197"/>
      <c r="AO3301" s="236"/>
      <c r="AQ3301" s="236"/>
    </row>
    <row r="3302" spans="36:43" x14ac:dyDescent="0.25">
      <c r="AJ3302" s="236"/>
      <c r="AM3302" s="197"/>
      <c r="AO3302" s="236"/>
      <c r="AQ3302" s="236"/>
    </row>
    <row r="3303" spans="36:43" x14ac:dyDescent="0.25">
      <c r="AJ3303" s="236"/>
      <c r="AM3303" s="197"/>
      <c r="AO3303" s="236"/>
      <c r="AQ3303" s="236"/>
    </row>
    <row r="3304" spans="36:43" x14ac:dyDescent="0.25">
      <c r="AJ3304" s="236"/>
      <c r="AM3304" s="197"/>
      <c r="AO3304" s="236"/>
      <c r="AQ3304" s="236"/>
    </row>
    <row r="3305" spans="36:43" x14ac:dyDescent="0.25">
      <c r="AJ3305" s="236"/>
      <c r="AM3305" s="197"/>
      <c r="AO3305" s="236"/>
      <c r="AQ3305" s="236"/>
    </row>
    <row r="3306" spans="36:43" x14ac:dyDescent="0.25">
      <c r="AJ3306" s="236"/>
      <c r="AM3306" s="197"/>
      <c r="AO3306" s="236"/>
      <c r="AQ3306" s="236"/>
    </row>
    <row r="3307" spans="36:43" x14ac:dyDescent="0.25">
      <c r="AJ3307" s="236"/>
      <c r="AM3307" s="197"/>
      <c r="AO3307" s="236"/>
      <c r="AQ3307" s="236"/>
    </row>
    <row r="3308" spans="36:43" x14ac:dyDescent="0.25">
      <c r="AJ3308" s="236"/>
      <c r="AM3308" s="197"/>
      <c r="AO3308" s="236"/>
      <c r="AQ3308" s="236"/>
    </row>
    <row r="3309" spans="36:43" x14ac:dyDescent="0.25">
      <c r="AJ3309" s="236"/>
      <c r="AM3309" s="197"/>
      <c r="AO3309" s="236"/>
      <c r="AQ3309" s="236"/>
    </row>
    <row r="3310" spans="36:43" x14ac:dyDescent="0.25">
      <c r="AJ3310" s="236"/>
      <c r="AM3310" s="197"/>
      <c r="AO3310" s="236"/>
      <c r="AQ3310" s="236"/>
    </row>
    <row r="3311" spans="36:43" x14ac:dyDescent="0.25">
      <c r="AJ3311" s="236"/>
      <c r="AM3311" s="197"/>
      <c r="AO3311" s="236"/>
      <c r="AQ3311" s="236"/>
    </row>
    <row r="3312" spans="36:43" x14ac:dyDescent="0.25">
      <c r="AJ3312" s="236"/>
      <c r="AM3312" s="197"/>
      <c r="AO3312" s="236"/>
      <c r="AQ3312" s="236"/>
    </row>
    <row r="3313" spans="36:43" x14ac:dyDescent="0.25">
      <c r="AJ3313" s="236"/>
      <c r="AM3313" s="197"/>
      <c r="AO3313" s="236"/>
      <c r="AQ3313" s="236"/>
    </row>
    <row r="3314" spans="36:43" x14ac:dyDescent="0.25">
      <c r="AJ3314" s="236"/>
      <c r="AM3314" s="197"/>
      <c r="AO3314" s="236"/>
      <c r="AQ3314" s="236"/>
    </row>
    <row r="3315" spans="36:43" x14ac:dyDescent="0.25">
      <c r="AJ3315" s="236"/>
      <c r="AM3315" s="197"/>
      <c r="AO3315" s="236"/>
      <c r="AQ3315" s="236"/>
    </row>
    <row r="3316" spans="36:43" x14ac:dyDescent="0.25">
      <c r="AJ3316" s="236"/>
      <c r="AM3316" s="197"/>
      <c r="AO3316" s="236"/>
      <c r="AQ3316" s="236"/>
    </row>
    <row r="3317" spans="36:43" x14ac:dyDescent="0.25">
      <c r="AJ3317" s="236"/>
      <c r="AM3317" s="197"/>
      <c r="AO3317" s="236"/>
      <c r="AQ3317" s="236"/>
    </row>
    <row r="3318" spans="36:43" x14ac:dyDescent="0.25">
      <c r="AJ3318" s="236"/>
      <c r="AM3318" s="197"/>
      <c r="AO3318" s="236"/>
      <c r="AQ3318" s="236"/>
    </row>
    <row r="3319" spans="36:43" x14ac:dyDescent="0.25">
      <c r="AJ3319" s="236"/>
      <c r="AM3319" s="197"/>
      <c r="AO3319" s="236"/>
      <c r="AQ3319" s="236"/>
    </row>
    <row r="3320" spans="36:43" x14ac:dyDescent="0.25">
      <c r="AJ3320" s="236"/>
      <c r="AM3320" s="197"/>
      <c r="AO3320" s="236"/>
      <c r="AQ3320" s="236"/>
    </row>
    <row r="3321" spans="36:43" x14ac:dyDescent="0.25">
      <c r="AJ3321" s="236"/>
      <c r="AM3321" s="197"/>
      <c r="AO3321" s="236"/>
      <c r="AQ3321" s="236"/>
    </row>
    <row r="3322" spans="36:43" x14ac:dyDescent="0.25">
      <c r="AJ3322" s="236"/>
      <c r="AM3322" s="197"/>
      <c r="AO3322" s="236"/>
      <c r="AQ3322" s="236"/>
    </row>
    <row r="3323" spans="36:43" x14ac:dyDescent="0.25">
      <c r="AJ3323" s="236"/>
      <c r="AM3323" s="197"/>
      <c r="AO3323" s="236"/>
      <c r="AQ3323" s="236"/>
    </row>
    <row r="3324" spans="36:43" x14ac:dyDescent="0.25">
      <c r="AJ3324" s="236"/>
      <c r="AM3324" s="197"/>
      <c r="AO3324" s="236"/>
      <c r="AQ3324" s="236"/>
    </row>
    <row r="3325" spans="36:43" x14ac:dyDescent="0.25">
      <c r="AJ3325" s="236"/>
      <c r="AM3325" s="197"/>
      <c r="AO3325" s="236"/>
      <c r="AQ3325" s="236"/>
    </row>
    <row r="3326" spans="36:43" x14ac:dyDescent="0.25">
      <c r="AJ3326" s="236"/>
      <c r="AM3326" s="197"/>
      <c r="AO3326" s="236"/>
      <c r="AQ3326" s="236"/>
    </row>
    <row r="3327" spans="36:43" x14ac:dyDescent="0.25">
      <c r="AJ3327" s="236"/>
      <c r="AM3327" s="197"/>
      <c r="AO3327" s="236"/>
      <c r="AQ3327" s="236"/>
    </row>
    <row r="3328" spans="36:43" x14ac:dyDescent="0.25">
      <c r="AJ3328" s="236"/>
      <c r="AM3328" s="197"/>
      <c r="AO3328" s="236"/>
      <c r="AQ3328" s="236"/>
    </row>
    <row r="3329" spans="36:43" x14ac:dyDescent="0.25">
      <c r="AJ3329" s="236"/>
      <c r="AM3329" s="197"/>
      <c r="AO3329" s="236"/>
      <c r="AQ3329" s="236"/>
    </row>
    <row r="3330" spans="36:43" x14ac:dyDescent="0.25">
      <c r="AJ3330" s="236"/>
      <c r="AM3330" s="197"/>
      <c r="AO3330" s="236"/>
      <c r="AQ3330" s="236"/>
    </row>
    <row r="3331" spans="36:43" x14ac:dyDescent="0.25">
      <c r="AJ3331" s="236"/>
      <c r="AM3331" s="197"/>
      <c r="AO3331" s="236"/>
      <c r="AQ3331" s="236"/>
    </row>
    <row r="3332" spans="36:43" x14ac:dyDescent="0.25">
      <c r="AJ3332" s="236"/>
      <c r="AM3332" s="197"/>
      <c r="AO3332" s="236"/>
      <c r="AQ3332" s="236"/>
    </row>
    <row r="3333" spans="36:43" x14ac:dyDescent="0.25">
      <c r="AJ3333" s="236"/>
      <c r="AM3333" s="197"/>
      <c r="AO3333" s="236"/>
      <c r="AQ3333" s="236"/>
    </row>
    <row r="3334" spans="36:43" x14ac:dyDescent="0.25">
      <c r="AJ3334" s="236"/>
      <c r="AM3334" s="197"/>
      <c r="AO3334" s="236"/>
      <c r="AQ3334" s="236"/>
    </row>
    <row r="3335" spans="36:43" x14ac:dyDescent="0.25">
      <c r="AJ3335" s="236"/>
      <c r="AM3335" s="197"/>
      <c r="AO3335" s="236"/>
      <c r="AQ3335" s="236"/>
    </row>
    <row r="3336" spans="36:43" x14ac:dyDescent="0.25">
      <c r="AJ3336" s="236"/>
      <c r="AM3336" s="197"/>
      <c r="AO3336" s="236"/>
      <c r="AQ3336" s="236"/>
    </row>
    <row r="3337" spans="36:43" x14ac:dyDescent="0.25">
      <c r="AJ3337" s="236"/>
      <c r="AM3337" s="197"/>
      <c r="AO3337" s="236"/>
      <c r="AQ3337" s="236"/>
    </row>
    <row r="3338" spans="36:43" x14ac:dyDescent="0.25">
      <c r="AJ3338" s="236"/>
      <c r="AM3338" s="197"/>
      <c r="AO3338" s="236"/>
      <c r="AQ3338" s="236"/>
    </row>
    <row r="3339" spans="36:43" x14ac:dyDescent="0.25">
      <c r="AJ3339" s="236"/>
      <c r="AM3339" s="197"/>
      <c r="AO3339" s="236"/>
      <c r="AQ3339" s="236"/>
    </row>
    <row r="3340" spans="36:43" x14ac:dyDescent="0.25">
      <c r="AJ3340" s="236"/>
      <c r="AM3340" s="197"/>
      <c r="AO3340" s="236"/>
      <c r="AQ3340" s="236"/>
    </row>
    <row r="3341" spans="36:43" x14ac:dyDescent="0.25">
      <c r="AJ3341" s="236"/>
      <c r="AM3341" s="197"/>
      <c r="AO3341" s="236"/>
      <c r="AQ3341" s="236"/>
    </row>
    <row r="3342" spans="36:43" x14ac:dyDescent="0.25">
      <c r="AJ3342" s="236"/>
      <c r="AM3342" s="197"/>
      <c r="AO3342" s="236"/>
      <c r="AQ3342" s="236"/>
    </row>
    <row r="3343" spans="36:43" x14ac:dyDescent="0.25">
      <c r="AJ3343" s="236"/>
      <c r="AM3343" s="197"/>
      <c r="AO3343" s="236"/>
      <c r="AQ3343" s="236"/>
    </row>
    <row r="3344" spans="36:43" x14ac:dyDescent="0.25">
      <c r="AJ3344" s="236"/>
      <c r="AM3344" s="197"/>
      <c r="AO3344" s="236"/>
      <c r="AQ3344" s="236"/>
    </row>
    <row r="3345" spans="36:43" x14ac:dyDescent="0.25">
      <c r="AJ3345" s="236"/>
      <c r="AM3345" s="197"/>
      <c r="AO3345" s="236"/>
      <c r="AQ3345" s="236"/>
    </row>
    <row r="3346" spans="36:43" x14ac:dyDescent="0.25">
      <c r="AJ3346" s="236"/>
      <c r="AM3346" s="197"/>
      <c r="AO3346" s="236"/>
      <c r="AQ3346" s="236"/>
    </row>
    <row r="3347" spans="36:43" x14ac:dyDescent="0.25">
      <c r="AJ3347" s="236"/>
      <c r="AM3347" s="197"/>
      <c r="AO3347" s="236"/>
      <c r="AQ3347" s="236"/>
    </row>
    <row r="3348" spans="36:43" x14ac:dyDescent="0.25">
      <c r="AJ3348" s="236"/>
      <c r="AM3348" s="197"/>
      <c r="AO3348" s="236"/>
      <c r="AQ3348" s="236"/>
    </row>
    <row r="3349" spans="36:43" x14ac:dyDescent="0.25">
      <c r="AJ3349" s="236"/>
      <c r="AM3349" s="197"/>
      <c r="AO3349" s="236"/>
      <c r="AQ3349" s="236"/>
    </row>
    <row r="3350" spans="36:43" x14ac:dyDescent="0.25">
      <c r="AJ3350" s="236"/>
      <c r="AM3350" s="197"/>
      <c r="AO3350" s="236"/>
      <c r="AQ3350" s="236"/>
    </row>
    <row r="3351" spans="36:43" x14ac:dyDescent="0.25">
      <c r="AJ3351" s="236"/>
      <c r="AM3351" s="197"/>
      <c r="AO3351" s="236"/>
      <c r="AQ3351" s="236"/>
    </row>
    <row r="3352" spans="36:43" x14ac:dyDescent="0.25">
      <c r="AJ3352" s="236"/>
      <c r="AM3352" s="197"/>
      <c r="AO3352" s="236"/>
      <c r="AQ3352" s="236"/>
    </row>
    <row r="3353" spans="36:43" x14ac:dyDescent="0.25">
      <c r="AJ3353" s="236"/>
      <c r="AM3353" s="197"/>
      <c r="AO3353" s="236"/>
      <c r="AQ3353" s="236"/>
    </row>
    <row r="3354" spans="36:43" x14ac:dyDescent="0.25">
      <c r="AJ3354" s="236"/>
      <c r="AM3354" s="197"/>
      <c r="AO3354" s="236"/>
      <c r="AQ3354" s="236"/>
    </row>
    <row r="3355" spans="36:43" x14ac:dyDescent="0.25">
      <c r="AJ3355" s="236"/>
      <c r="AM3355" s="197"/>
      <c r="AO3355" s="236"/>
      <c r="AQ3355" s="236"/>
    </row>
    <row r="3356" spans="36:43" x14ac:dyDescent="0.25">
      <c r="AJ3356" s="236"/>
      <c r="AM3356" s="197"/>
      <c r="AO3356" s="236"/>
      <c r="AQ3356" s="236"/>
    </row>
    <row r="3357" spans="36:43" x14ac:dyDescent="0.25">
      <c r="AJ3357" s="236"/>
      <c r="AM3357" s="197"/>
      <c r="AO3357" s="236"/>
      <c r="AQ3357" s="236"/>
    </row>
    <row r="3358" spans="36:43" x14ac:dyDescent="0.25">
      <c r="AJ3358" s="236"/>
      <c r="AM3358" s="197"/>
      <c r="AO3358" s="236"/>
      <c r="AQ3358" s="236"/>
    </row>
    <row r="3359" spans="36:43" x14ac:dyDescent="0.25">
      <c r="AJ3359" s="236"/>
      <c r="AM3359" s="197"/>
      <c r="AO3359" s="236"/>
      <c r="AQ3359" s="236"/>
    </row>
    <row r="3360" spans="36:43" x14ac:dyDescent="0.25">
      <c r="AJ3360" s="236"/>
      <c r="AM3360" s="197"/>
      <c r="AO3360" s="236"/>
      <c r="AQ3360" s="236"/>
    </row>
    <row r="3361" spans="36:43" x14ac:dyDescent="0.25">
      <c r="AJ3361" s="236"/>
      <c r="AM3361" s="197"/>
      <c r="AO3361" s="236"/>
      <c r="AQ3361" s="236"/>
    </row>
    <row r="3362" spans="36:43" x14ac:dyDescent="0.25">
      <c r="AJ3362" s="236"/>
      <c r="AM3362" s="197"/>
      <c r="AO3362" s="236"/>
      <c r="AQ3362" s="236"/>
    </row>
    <row r="3363" spans="36:43" x14ac:dyDescent="0.25">
      <c r="AJ3363" s="236"/>
      <c r="AM3363" s="197"/>
      <c r="AO3363" s="236"/>
      <c r="AQ3363" s="236"/>
    </row>
    <row r="3364" spans="36:43" x14ac:dyDescent="0.25">
      <c r="AJ3364" s="236"/>
      <c r="AM3364" s="197"/>
      <c r="AO3364" s="236"/>
      <c r="AQ3364" s="236"/>
    </row>
    <row r="3365" spans="36:43" x14ac:dyDescent="0.25">
      <c r="AJ3365" s="236"/>
      <c r="AM3365" s="197"/>
      <c r="AO3365" s="236"/>
      <c r="AQ3365" s="236"/>
    </row>
    <row r="3366" spans="36:43" x14ac:dyDescent="0.25">
      <c r="AJ3366" s="236"/>
      <c r="AM3366" s="197"/>
      <c r="AO3366" s="236"/>
      <c r="AQ3366" s="236"/>
    </row>
    <row r="3367" spans="36:43" x14ac:dyDescent="0.25">
      <c r="AJ3367" s="236"/>
      <c r="AM3367" s="197"/>
      <c r="AO3367" s="236"/>
      <c r="AQ3367" s="236"/>
    </row>
    <row r="3368" spans="36:43" x14ac:dyDescent="0.25">
      <c r="AJ3368" s="236"/>
      <c r="AM3368" s="197"/>
      <c r="AO3368" s="236"/>
      <c r="AQ3368" s="236"/>
    </row>
    <row r="3369" spans="36:43" x14ac:dyDescent="0.25">
      <c r="AJ3369" s="236"/>
      <c r="AM3369" s="197"/>
      <c r="AO3369" s="236"/>
      <c r="AQ3369" s="236"/>
    </row>
    <row r="3370" spans="36:43" x14ac:dyDescent="0.25">
      <c r="AJ3370" s="236"/>
      <c r="AM3370" s="197"/>
      <c r="AO3370" s="236"/>
      <c r="AQ3370" s="236"/>
    </row>
    <row r="3371" spans="36:43" x14ac:dyDescent="0.25">
      <c r="AJ3371" s="236"/>
      <c r="AM3371" s="197"/>
      <c r="AO3371" s="236"/>
      <c r="AQ3371" s="236"/>
    </row>
    <row r="3372" spans="36:43" x14ac:dyDescent="0.25">
      <c r="AJ3372" s="236"/>
      <c r="AM3372" s="197"/>
      <c r="AO3372" s="236"/>
      <c r="AQ3372" s="236"/>
    </row>
    <row r="3373" spans="36:43" x14ac:dyDescent="0.25">
      <c r="AJ3373" s="236"/>
      <c r="AM3373" s="197"/>
      <c r="AO3373" s="236"/>
      <c r="AQ3373" s="236"/>
    </row>
    <row r="3374" spans="36:43" x14ac:dyDescent="0.25">
      <c r="AJ3374" s="236"/>
      <c r="AM3374" s="197"/>
      <c r="AO3374" s="236"/>
      <c r="AQ3374" s="236"/>
    </row>
    <row r="3375" spans="36:43" x14ac:dyDescent="0.25">
      <c r="AJ3375" s="236"/>
      <c r="AM3375" s="197"/>
      <c r="AO3375" s="236"/>
      <c r="AQ3375" s="236"/>
    </row>
    <row r="3376" spans="36:43" x14ac:dyDescent="0.25">
      <c r="AJ3376" s="236"/>
      <c r="AM3376" s="197"/>
      <c r="AO3376" s="236"/>
      <c r="AQ3376" s="236"/>
    </row>
    <row r="3377" spans="36:43" x14ac:dyDescent="0.25">
      <c r="AJ3377" s="236"/>
      <c r="AM3377" s="197"/>
      <c r="AO3377" s="236"/>
      <c r="AQ3377" s="236"/>
    </row>
    <row r="3378" spans="36:43" x14ac:dyDescent="0.25">
      <c r="AJ3378" s="236"/>
      <c r="AM3378" s="197"/>
      <c r="AO3378" s="236"/>
      <c r="AQ3378" s="236"/>
    </row>
    <row r="3379" spans="36:43" x14ac:dyDescent="0.25">
      <c r="AJ3379" s="236"/>
      <c r="AM3379" s="197"/>
      <c r="AO3379" s="236"/>
      <c r="AQ3379" s="236"/>
    </row>
    <row r="3380" spans="36:43" x14ac:dyDescent="0.25">
      <c r="AJ3380" s="236"/>
      <c r="AM3380" s="197"/>
      <c r="AO3380" s="236"/>
      <c r="AQ3380" s="236"/>
    </row>
    <row r="3381" spans="36:43" x14ac:dyDescent="0.25">
      <c r="AJ3381" s="236"/>
      <c r="AM3381" s="197"/>
      <c r="AO3381" s="236"/>
      <c r="AQ3381" s="236"/>
    </row>
    <row r="3382" spans="36:43" x14ac:dyDescent="0.25">
      <c r="AJ3382" s="236"/>
      <c r="AM3382" s="197"/>
      <c r="AO3382" s="236"/>
      <c r="AQ3382" s="236"/>
    </row>
    <row r="3383" spans="36:43" x14ac:dyDescent="0.25">
      <c r="AJ3383" s="236"/>
      <c r="AM3383" s="197"/>
      <c r="AO3383" s="236"/>
      <c r="AQ3383" s="236"/>
    </row>
    <row r="3384" spans="36:43" x14ac:dyDescent="0.25">
      <c r="AJ3384" s="236"/>
      <c r="AM3384" s="197"/>
      <c r="AO3384" s="236"/>
      <c r="AQ3384" s="236"/>
    </row>
    <row r="3385" spans="36:43" x14ac:dyDescent="0.25">
      <c r="AJ3385" s="236"/>
      <c r="AM3385" s="197"/>
      <c r="AO3385" s="236"/>
      <c r="AQ3385" s="236"/>
    </row>
    <row r="3386" spans="36:43" x14ac:dyDescent="0.25">
      <c r="AJ3386" s="236"/>
      <c r="AM3386" s="197"/>
      <c r="AO3386" s="236"/>
      <c r="AQ3386" s="236"/>
    </row>
    <row r="3387" spans="36:43" x14ac:dyDescent="0.25">
      <c r="AJ3387" s="236"/>
      <c r="AM3387" s="197"/>
      <c r="AO3387" s="236"/>
      <c r="AQ3387" s="236"/>
    </row>
    <row r="3388" spans="36:43" x14ac:dyDescent="0.25">
      <c r="AJ3388" s="236"/>
      <c r="AM3388" s="197"/>
      <c r="AO3388" s="236"/>
      <c r="AQ3388" s="236"/>
    </row>
    <row r="3389" spans="36:43" x14ac:dyDescent="0.25">
      <c r="AJ3389" s="236"/>
      <c r="AM3389" s="197"/>
      <c r="AO3389" s="236"/>
      <c r="AQ3389" s="236"/>
    </row>
    <row r="3390" spans="36:43" x14ac:dyDescent="0.25">
      <c r="AJ3390" s="236"/>
      <c r="AM3390" s="197"/>
      <c r="AO3390" s="236"/>
      <c r="AQ3390" s="236"/>
    </row>
    <row r="3391" spans="36:43" x14ac:dyDescent="0.25">
      <c r="AJ3391" s="236"/>
      <c r="AM3391" s="197"/>
      <c r="AO3391" s="236"/>
      <c r="AQ3391" s="236"/>
    </row>
    <row r="3392" spans="36:43" x14ac:dyDescent="0.25">
      <c r="AJ3392" s="236"/>
      <c r="AM3392" s="197"/>
      <c r="AO3392" s="236"/>
      <c r="AQ3392" s="236"/>
    </row>
    <row r="3393" spans="36:43" x14ac:dyDescent="0.25">
      <c r="AJ3393" s="236"/>
      <c r="AM3393" s="197"/>
      <c r="AO3393" s="236"/>
      <c r="AQ3393" s="236"/>
    </row>
    <row r="3394" spans="36:43" x14ac:dyDescent="0.25">
      <c r="AJ3394" s="236"/>
      <c r="AM3394" s="197"/>
      <c r="AO3394" s="236"/>
      <c r="AQ3394" s="236"/>
    </row>
    <row r="3395" spans="36:43" x14ac:dyDescent="0.25">
      <c r="AJ3395" s="236"/>
      <c r="AM3395" s="197"/>
      <c r="AO3395" s="236"/>
      <c r="AQ3395" s="236"/>
    </row>
    <row r="3396" spans="36:43" x14ac:dyDescent="0.25">
      <c r="AJ3396" s="236"/>
      <c r="AM3396" s="197"/>
      <c r="AO3396" s="236"/>
      <c r="AQ3396" s="236"/>
    </row>
    <row r="3397" spans="36:43" x14ac:dyDescent="0.25">
      <c r="AJ3397" s="236"/>
      <c r="AM3397" s="197"/>
      <c r="AO3397" s="236"/>
      <c r="AQ3397" s="236"/>
    </row>
    <row r="3398" spans="36:43" x14ac:dyDescent="0.25">
      <c r="AJ3398" s="236"/>
      <c r="AM3398" s="197"/>
      <c r="AO3398" s="236"/>
      <c r="AQ3398" s="236"/>
    </row>
    <row r="3399" spans="36:43" x14ac:dyDescent="0.25">
      <c r="AJ3399" s="236"/>
      <c r="AM3399" s="197"/>
      <c r="AO3399" s="236"/>
      <c r="AQ3399" s="236"/>
    </row>
    <row r="3400" spans="36:43" x14ac:dyDescent="0.25">
      <c r="AJ3400" s="236"/>
      <c r="AM3400" s="197"/>
      <c r="AO3400" s="236"/>
      <c r="AQ3400" s="236"/>
    </row>
    <row r="3401" spans="36:43" x14ac:dyDescent="0.25">
      <c r="AJ3401" s="236"/>
      <c r="AM3401" s="197"/>
      <c r="AO3401" s="236"/>
      <c r="AQ3401" s="236"/>
    </row>
    <row r="3402" spans="36:43" x14ac:dyDescent="0.25">
      <c r="AJ3402" s="236"/>
      <c r="AM3402" s="197"/>
      <c r="AO3402" s="236"/>
      <c r="AQ3402" s="236"/>
    </row>
    <row r="3403" spans="36:43" x14ac:dyDescent="0.25">
      <c r="AJ3403" s="236"/>
      <c r="AM3403" s="197"/>
      <c r="AO3403" s="236"/>
      <c r="AQ3403" s="236"/>
    </row>
    <row r="3404" spans="36:43" x14ac:dyDescent="0.25">
      <c r="AJ3404" s="236"/>
      <c r="AM3404" s="197"/>
      <c r="AO3404" s="236"/>
      <c r="AQ3404" s="236"/>
    </row>
    <row r="3405" spans="36:43" x14ac:dyDescent="0.25">
      <c r="AJ3405" s="236"/>
      <c r="AM3405" s="197"/>
      <c r="AO3405" s="236"/>
      <c r="AQ3405" s="236"/>
    </row>
    <row r="3406" spans="36:43" x14ac:dyDescent="0.25">
      <c r="AJ3406" s="236"/>
      <c r="AM3406" s="197"/>
      <c r="AO3406" s="236"/>
      <c r="AQ3406" s="236"/>
    </row>
    <row r="3407" spans="36:43" x14ac:dyDescent="0.25">
      <c r="AJ3407" s="236"/>
      <c r="AM3407" s="197"/>
      <c r="AO3407" s="236"/>
      <c r="AQ3407" s="236"/>
    </row>
    <row r="3408" spans="36:43" x14ac:dyDescent="0.25">
      <c r="AJ3408" s="236"/>
      <c r="AM3408" s="197"/>
      <c r="AO3408" s="236"/>
      <c r="AQ3408" s="236"/>
    </row>
    <row r="3409" spans="36:43" x14ac:dyDescent="0.25">
      <c r="AJ3409" s="236"/>
      <c r="AM3409" s="197"/>
      <c r="AO3409" s="236"/>
      <c r="AQ3409" s="236"/>
    </row>
    <row r="3410" spans="36:43" x14ac:dyDescent="0.25">
      <c r="AJ3410" s="236"/>
      <c r="AM3410" s="197"/>
      <c r="AO3410" s="236"/>
      <c r="AQ3410" s="236"/>
    </row>
    <row r="3411" spans="36:43" x14ac:dyDescent="0.25">
      <c r="AJ3411" s="236"/>
      <c r="AM3411" s="197"/>
      <c r="AO3411" s="236"/>
      <c r="AQ3411" s="236"/>
    </row>
    <row r="3412" spans="36:43" x14ac:dyDescent="0.25">
      <c r="AJ3412" s="236"/>
      <c r="AM3412" s="197"/>
      <c r="AO3412" s="236"/>
      <c r="AQ3412" s="236"/>
    </row>
    <row r="3413" spans="36:43" x14ac:dyDescent="0.25">
      <c r="AJ3413" s="236"/>
      <c r="AM3413" s="197"/>
      <c r="AO3413" s="236"/>
      <c r="AQ3413" s="236"/>
    </row>
    <row r="3414" spans="36:43" x14ac:dyDescent="0.25">
      <c r="AJ3414" s="236"/>
      <c r="AM3414" s="197"/>
      <c r="AO3414" s="236"/>
      <c r="AQ3414" s="236"/>
    </row>
    <row r="3415" spans="36:43" x14ac:dyDescent="0.25">
      <c r="AJ3415" s="236"/>
      <c r="AM3415" s="197"/>
      <c r="AO3415" s="236"/>
      <c r="AQ3415" s="236"/>
    </row>
    <row r="3416" spans="36:43" x14ac:dyDescent="0.25">
      <c r="AJ3416" s="236"/>
      <c r="AM3416" s="197"/>
      <c r="AO3416" s="236"/>
      <c r="AQ3416" s="236"/>
    </row>
    <row r="3417" spans="36:43" x14ac:dyDescent="0.25">
      <c r="AJ3417" s="236"/>
      <c r="AM3417" s="197"/>
      <c r="AO3417" s="236"/>
      <c r="AQ3417" s="236"/>
    </row>
    <row r="3418" spans="36:43" x14ac:dyDescent="0.25">
      <c r="AJ3418" s="236"/>
      <c r="AM3418" s="197"/>
      <c r="AO3418" s="236"/>
      <c r="AQ3418" s="236"/>
    </row>
    <row r="3419" spans="36:43" x14ac:dyDescent="0.25">
      <c r="AJ3419" s="236"/>
      <c r="AM3419" s="197"/>
      <c r="AO3419" s="236"/>
      <c r="AQ3419" s="236"/>
    </row>
    <row r="3420" spans="36:43" x14ac:dyDescent="0.25">
      <c r="AJ3420" s="236"/>
      <c r="AM3420" s="197"/>
      <c r="AO3420" s="236"/>
      <c r="AQ3420" s="236"/>
    </row>
    <row r="3421" spans="36:43" x14ac:dyDescent="0.25">
      <c r="AJ3421" s="236"/>
      <c r="AM3421" s="197"/>
      <c r="AO3421" s="236"/>
      <c r="AQ3421" s="236"/>
    </row>
    <row r="3422" spans="36:43" x14ac:dyDescent="0.25">
      <c r="AJ3422" s="236"/>
      <c r="AM3422" s="197"/>
      <c r="AO3422" s="236"/>
      <c r="AQ3422" s="236"/>
    </row>
    <row r="3423" spans="36:43" x14ac:dyDescent="0.25">
      <c r="AJ3423" s="236"/>
      <c r="AM3423" s="197"/>
      <c r="AO3423" s="236"/>
      <c r="AQ3423" s="236"/>
    </row>
    <row r="3424" spans="36:43" x14ac:dyDescent="0.25">
      <c r="AJ3424" s="236"/>
      <c r="AM3424" s="197"/>
      <c r="AO3424" s="236"/>
      <c r="AQ3424" s="236"/>
    </row>
    <row r="3425" spans="36:43" x14ac:dyDescent="0.25">
      <c r="AJ3425" s="236"/>
      <c r="AM3425" s="197"/>
      <c r="AO3425" s="236"/>
      <c r="AQ3425" s="236"/>
    </row>
    <row r="3426" spans="36:43" x14ac:dyDescent="0.25">
      <c r="AJ3426" s="236"/>
      <c r="AM3426" s="197"/>
      <c r="AO3426" s="236"/>
      <c r="AQ3426" s="236"/>
    </row>
    <row r="3427" spans="36:43" x14ac:dyDescent="0.25">
      <c r="AJ3427" s="236"/>
      <c r="AM3427" s="197"/>
      <c r="AO3427" s="236"/>
      <c r="AQ3427" s="236"/>
    </row>
    <row r="3428" spans="36:43" x14ac:dyDescent="0.25">
      <c r="AJ3428" s="236"/>
      <c r="AM3428" s="197"/>
      <c r="AO3428" s="236"/>
      <c r="AQ3428" s="236"/>
    </row>
    <row r="3429" spans="36:43" x14ac:dyDescent="0.25">
      <c r="AJ3429" s="236"/>
      <c r="AM3429" s="197"/>
      <c r="AO3429" s="236"/>
      <c r="AQ3429" s="236"/>
    </row>
    <row r="3430" spans="36:43" x14ac:dyDescent="0.25">
      <c r="AJ3430" s="236"/>
      <c r="AM3430" s="197"/>
      <c r="AO3430" s="236"/>
      <c r="AQ3430" s="236"/>
    </row>
    <row r="3431" spans="36:43" x14ac:dyDescent="0.25">
      <c r="AJ3431" s="236"/>
      <c r="AM3431" s="197"/>
      <c r="AO3431" s="236"/>
      <c r="AQ3431" s="236"/>
    </row>
    <row r="3432" spans="36:43" x14ac:dyDescent="0.25">
      <c r="AJ3432" s="236"/>
      <c r="AM3432" s="197"/>
      <c r="AO3432" s="236"/>
      <c r="AQ3432" s="236"/>
    </row>
    <row r="3433" spans="36:43" x14ac:dyDescent="0.25">
      <c r="AJ3433" s="236"/>
      <c r="AM3433" s="197"/>
      <c r="AO3433" s="236"/>
      <c r="AQ3433" s="236"/>
    </row>
    <row r="3434" spans="36:43" x14ac:dyDescent="0.25">
      <c r="AJ3434" s="236"/>
      <c r="AM3434" s="197"/>
      <c r="AO3434" s="236"/>
      <c r="AQ3434" s="236"/>
    </row>
    <row r="3435" spans="36:43" x14ac:dyDescent="0.25">
      <c r="AJ3435" s="236"/>
      <c r="AM3435" s="197"/>
      <c r="AO3435" s="236"/>
      <c r="AQ3435" s="236"/>
    </row>
    <row r="3436" spans="36:43" x14ac:dyDescent="0.25">
      <c r="AJ3436" s="236"/>
      <c r="AM3436" s="197"/>
      <c r="AO3436" s="236"/>
      <c r="AQ3436" s="236"/>
    </row>
    <row r="3437" spans="36:43" x14ac:dyDescent="0.25">
      <c r="AJ3437" s="236"/>
      <c r="AM3437" s="197"/>
      <c r="AO3437" s="236"/>
      <c r="AQ3437" s="236"/>
    </row>
    <row r="3438" spans="36:43" x14ac:dyDescent="0.25">
      <c r="AJ3438" s="236"/>
      <c r="AM3438" s="197"/>
      <c r="AO3438" s="236"/>
      <c r="AQ3438" s="236"/>
    </row>
    <row r="3439" spans="36:43" x14ac:dyDescent="0.25">
      <c r="AJ3439" s="236"/>
      <c r="AM3439" s="197"/>
      <c r="AO3439" s="236"/>
      <c r="AQ3439" s="236"/>
    </row>
    <row r="3440" spans="36:43" x14ac:dyDescent="0.25">
      <c r="AJ3440" s="236"/>
      <c r="AM3440" s="197"/>
      <c r="AO3440" s="236"/>
      <c r="AQ3440" s="236"/>
    </row>
    <row r="3441" spans="36:43" x14ac:dyDescent="0.25">
      <c r="AJ3441" s="236"/>
      <c r="AM3441" s="197"/>
      <c r="AO3441" s="236"/>
      <c r="AQ3441" s="236"/>
    </row>
    <row r="3442" spans="36:43" x14ac:dyDescent="0.25">
      <c r="AJ3442" s="236"/>
      <c r="AM3442" s="197"/>
      <c r="AO3442" s="236"/>
      <c r="AQ3442" s="236"/>
    </row>
    <row r="3443" spans="36:43" x14ac:dyDescent="0.25">
      <c r="AJ3443" s="236"/>
      <c r="AM3443" s="197"/>
      <c r="AO3443" s="236"/>
      <c r="AQ3443" s="236"/>
    </row>
    <row r="3444" spans="36:43" x14ac:dyDescent="0.25">
      <c r="AJ3444" s="236"/>
      <c r="AM3444" s="197"/>
      <c r="AO3444" s="236"/>
      <c r="AQ3444" s="236"/>
    </row>
    <row r="3445" spans="36:43" x14ac:dyDescent="0.25">
      <c r="AJ3445" s="236"/>
      <c r="AM3445" s="197"/>
      <c r="AO3445" s="236"/>
      <c r="AQ3445" s="236"/>
    </row>
    <row r="3446" spans="36:43" x14ac:dyDescent="0.25">
      <c r="AJ3446" s="236"/>
      <c r="AM3446" s="197"/>
      <c r="AO3446" s="236"/>
      <c r="AQ3446" s="236"/>
    </row>
    <row r="3447" spans="36:43" x14ac:dyDescent="0.25">
      <c r="AJ3447" s="236"/>
      <c r="AM3447" s="197"/>
      <c r="AO3447" s="236"/>
      <c r="AQ3447" s="236"/>
    </row>
    <row r="3448" spans="36:43" x14ac:dyDescent="0.25">
      <c r="AJ3448" s="236"/>
      <c r="AM3448" s="197"/>
      <c r="AO3448" s="236"/>
      <c r="AQ3448" s="236"/>
    </row>
    <row r="3449" spans="36:43" x14ac:dyDescent="0.25">
      <c r="AJ3449" s="236"/>
      <c r="AM3449" s="197"/>
      <c r="AO3449" s="236"/>
      <c r="AQ3449" s="236"/>
    </row>
    <row r="3450" spans="36:43" x14ac:dyDescent="0.25">
      <c r="AJ3450" s="236"/>
      <c r="AM3450" s="197"/>
      <c r="AO3450" s="236"/>
      <c r="AQ3450" s="236"/>
    </row>
    <row r="3451" spans="36:43" x14ac:dyDescent="0.25">
      <c r="AJ3451" s="236"/>
      <c r="AM3451" s="197"/>
      <c r="AO3451" s="236"/>
      <c r="AQ3451" s="236"/>
    </row>
    <row r="3452" spans="36:43" x14ac:dyDescent="0.25">
      <c r="AJ3452" s="236"/>
      <c r="AM3452" s="197"/>
      <c r="AO3452" s="236"/>
      <c r="AQ3452" s="236"/>
    </row>
    <row r="3453" spans="36:43" x14ac:dyDescent="0.25">
      <c r="AJ3453" s="236"/>
      <c r="AM3453" s="197"/>
      <c r="AO3453" s="236"/>
      <c r="AQ3453" s="236"/>
    </row>
    <row r="3454" spans="36:43" x14ac:dyDescent="0.25">
      <c r="AJ3454" s="236"/>
      <c r="AM3454" s="197"/>
      <c r="AO3454" s="236"/>
      <c r="AQ3454" s="236"/>
    </row>
    <row r="3455" spans="36:43" x14ac:dyDescent="0.25">
      <c r="AJ3455" s="236"/>
      <c r="AM3455" s="197"/>
      <c r="AO3455" s="236"/>
      <c r="AQ3455" s="236"/>
    </row>
    <row r="3456" spans="36:43" x14ac:dyDescent="0.25">
      <c r="AJ3456" s="236"/>
      <c r="AM3456" s="197"/>
      <c r="AO3456" s="236"/>
      <c r="AQ3456" s="236"/>
    </row>
    <row r="3457" spans="36:43" x14ac:dyDescent="0.25">
      <c r="AJ3457" s="236"/>
      <c r="AM3457" s="197"/>
      <c r="AO3457" s="236"/>
      <c r="AQ3457" s="236"/>
    </row>
    <row r="3458" spans="36:43" x14ac:dyDescent="0.25">
      <c r="AJ3458" s="236"/>
      <c r="AM3458" s="197"/>
      <c r="AO3458" s="236"/>
      <c r="AQ3458" s="236"/>
    </row>
    <row r="3459" spans="36:43" x14ac:dyDescent="0.25">
      <c r="AJ3459" s="236"/>
      <c r="AM3459" s="197"/>
      <c r="AO3459" s="236"/>
      <c r="AQ3459" s="236"/>
    </row>
    <row r="3460" spans="36:43" x14ac:dyDescent="0.25">
      <c r="AJ3460" s="236"/>
      <c r="AM3460" s="197"/>
      <c r="AO3460" s="236"/>
      <c r="AQ3460" s="236"/>
    </row>
    <row r="3461" spans="36:43" x14ac:dyDescent="0.25">
      <c r="AJ3461" s="236"/>
      <c r="AM3461" s="197"/>
      <c r="AO3461" s="236"/>
      <c r="AQ3461" s="236"/>
    </row>
    <row r="3462" spans="36:43" x14ac:dyDescent="0.25">
      <c r="AJ3462" s="236"/>
      <c r="AM3462" s="197"/>
      <c r="AO3462" s="236"/>
      <c r="AQ3462" s="236"/>
    </row>
    <row r="3463" spans="36:43" x14ac:dyDescent="0.25">
      <c r="AJ3463" s="236"/>
      <c r="AM3463" s="197"/>
      <c r="AO3463" s="236"/>
      <c r="AQ3463" s="236"/>
    </row>
    <row r="3464" spans="36:43" x14ac:dyDescent="0.25">
      <c r="AJ3464" s="236"/>
      <c r="AM3464" s="197"/>
      <c r="AO3464" s="236"/>
      <c r="AQ3464" s="236"/>
    </row>
    <row r="3465" spans="36:43" x14ac:dyDescent="0.25">
      <c r="AJ3465" s="236"/>
      <c r="AM3465" s="197"/>
      <c r="AO3465" s="236"/>
      <c r="AQ3465" s="236"/>
    </row>
    <row r="3466" spans="36:43" x14ac:dyDescent="0.25">
      <c r="AJ3466" s="236"/>
      <c r="AM3466" s="197"/>
      <c r="AO3466" s="236"/>
      <c r="AQ3466" s="236"/>
    </row>
    <row r="3467" spans="36:43" x14ac:dyDescent="0.25">
      <c r="AJ3467" s="236"/>
      <c r="AM3467" s="197"/>
      <c r="AO3467" s="236"/>
      <c r="AQ3467" s="236"/>
    </row>
    <row r="3468" spans="36:43" x14ac:dyDescent="0.25">
      <c r="AJ3468" s="236"/>
      <c r="AM3468" s="197"/>
      <c r="AO3468" s="236"/>
      <c r="AQ3468" s="236"/>
    </row>
    <row r="3469" spans="36:43" x14ac:dyDescent="0.25">
      <c r="AJ3469" s="236"/>
      <c r="AM3469" s="197"/>
      <c r="AO3469" s="236"/>
      <c r="AQ3469" s="236"/>
    </row>
    <row r="3470" spans="36:43" x14ac:dyDescent="0.25">
      <c r="AJ3470" s="236"/>
      <c r="AM3470" s="197"/>
      <c r="AO3470" s="236"/>
      <c r="AQ3470" s="236"/>
    </row>
    <row r="3471" spans="36:43" x14ac:dyDescent="0.25">
      <c r="AJ3471" s="236"/>
      <c r="AM3471" s="197"/>
      <c r="AO3471" s="236"/>
      <c r="AQ3471" s="236"/>
    </row>
    <row r="3472" spans="36:43" x14ac:dyDescent="0.25">
      <c r="AJ3472" s="236"/>
      <c r="AM3472" s="197"/>
      <c r="AO3472" s="236"/>
      <c r="AQ3472" s="236"/>
    </row>
    <row r="3473" spans="36:43" x14ac:dyDescent="0.25">
      <c r="AJ3473" s="236"/>
      <c r="AM3473" s="197"/>
      <c r="AO3473" s="236"/>
      <c r="AQ3473" s="236"/>
    </row>
    <row r="3474" spans="36:43" x14ac:dyDescent="0.25">
      <c r="AJ3474" s="236"/>
      <c r="AM3474" s="197"/>
      <c r="AO3474" s="236"/>
      <c r="AQ3474" s="236"/>
    </row>
    <row r="3475" spans="36:43" x14ac:dyDescent="0.25">
      <c r="AJ3475" s="236"/>
      <c r="AM3475" s="197"/>
      <c r="AO3475" s="236"/>
      <c r="AQ3475" s="236"/>
    </row>
    <row r="3476" spans="36:43" x14ac:dyDescent="0.25">
      <c r="AJ3476" s="236"/>
      <c r="AM3476" s="197"/>
      <c r="AO3476" s="236"/>
      <c r="AQ3476" s="236"/>
    </row>
    <row r="3477" spans="36:43" x14ac:dyDescent="0.25">
      <c r="AJ3477" s="236"/>
      <c r="AM3477" s="197"/>
      <c r="AO3477" s="236"/>
      <c r="AQ3477" s="236"/>
    </row>
    <row r="3478" spans="36:43" x14ac:dyDescent="0.25">
      <c r="AJ3478" s="236"/>
      <c r="AM3478" s="197"/>
      <c r="AO3478" s="236"/>
      <c r="AQ3478" s="236"/>
    </row>
    <row r="3479" spans="36:43" x14ac:dyDescent="0.25">
      <c r="AJ3479" s="236"/>
      <c r="AM3479" s="197"/>
      <c r="AO3479" s="236"/>
      <c r="AQ3479" s="236"/>
    </row>
    <row r="3480" spans="36:43" x14ac:dyDescent="0.25">
      <c r="AJ3480" s="236"/>
      <c r="AM3480" s="197"/>
      <c r="AO3480" s="236"/>
      <c r="AQ3480" s="236"/>
    </row>
    <row r="3481" spans="36:43" x14ac:dyDescent="0.25">
      <c r="AJ3481" s="236"/>
      <c r="AM3481" s="197"/>
      <c r="AO3481" s="236"/>
      <c r="AQ3481" s="236"/>
    </row>
    <row r="3482" spans="36:43" x14ac:dyDescent="0.25">
      <c r="AJ3482" s="236"/>
      <c r="AM3482" s="197"/>
      <c r="AO3482" s="236"/>
      <c r="AQ3482" s="236"/>
    </row>
    <row r="3483" spans="36:43" x14ac:dyDescent="0.25">
      <c r="AJ3483" s="236"/>
      <c r="AM3483" s="197"/>
      <c r="AO3483" s="236"/>
      <c r="AQ3483" s="236"/>
    </row>
    <row r="3484" spans="36:43" x14ac:dyDescent="0.25">
      <c r="AJ3484" s="236"/>
      <c r="AM3484" s="197"/>
      <c r="AO3484" s="236"/>
      <c r="AQ3484" s="236"/>
    </row>
    <row r="3485" spans="36:43" x14ac:dyDescent="0.25">
      <c r="AJ3485" s="236"/>
      <c r="AM3485" s="197"/>
      <c r="AO3485" s="236"/>
      <c r="AQ3485" s="236"/>
    </row>
    <row r="3486" spans="36:43" x14ac:dyDescent="0.25">
      <c r="AJ3486" s="236"/>
      <c r="AM3486" s="197"/>
      <c r="AO3486" s="236"/>
      <c r="AQ3486" s="236"/>
    </row>
    <row r="3487" spans="36:43" x14ac:dyDescent="0.25">
      <c r="AJ3487" s="236"/>
      <c r="AM3487" s="197"/>
      <c r="AO3487" s="236"/>
      <c r="AQ3487" s="236"/>
    </row>
    <row r="3488" spans="36:43" x14ac:dyDescent="0.25">
      <c r="AJ3488" s="236"/>
      <c r="AM3488" s="197"/>
      <c r="AO3488" s="236"/>
      <c r="AQ3488" s="236"/>
    </row>
    <row r="3489" spans="36:43" x14ac:dyDescent="0.25">
      <c r="AJ3489" s="236"/>
      <c r="AM3489" s="197"/>
      <c r="AO3489" s="236"/>
      <c r="AQ3489" s="236"/>
    </row>
    <row r="3490" spans="36:43" x14ac:dyDescent="0.25">
      <c r="AJ3490" s="236"/>
      <c r="AM3490" s="197"/>
      <c r="AO3490" s="236"/>
      <c r="AQ3490" s="236"/>
    </row>
    <row r="3491" spans="36:43" x14ac:dyDescent="0.25">
      <c r="AJ3491" s="236"/>
      <c r="AM3491" s="197"/>
      <c r="AO3491" s="236"/>
      <c r="AQ3491" s="236"/>
    </row>
    <row r="3492" spans="36:43" x14ac:dyDescent="0.25">
      <c r="AJ3492" s="236"/>
      <c r="AM3492" s="197"/>
      <c r="AO3492" s="236"/>
      <c r="AQ3492" s="236"/>
    </row>
    <row r="3493" spans="36:43" x14ac:dyDescent="0.25">
      <c r="AJ3493" s="236"/>
      <c r="AM3493" s="197"/>
      <c r="AO3493" s="236"/>
      <c r="AQ3493" s="236"/>
    </row>
    <row r="3494" spans="36:43" x14ac:dyDescent="0.25">
      <c r="AJ3494" s="236"/>
      <c r="AM3494" s="197"/>
      <c r="AO3494" s="236"/>
      <c r="AQ3494" s="236"/>
    </row>
    <row r="3495" spans="36:43" x14ac:dyDescent="0.25">
      <c r="AJ3495" s="236"/>
      <c r="AM3495" s="197"/>
      <c r="AO3495" s="236"/>
      <c r="AQ3495" s="236"/>
    </row>
    <row r="3496" spans="36:43" x14ac:dyDescent="0.25">
      <c r="AJ3496" s="236"/>
      <c r="AM3496" s="197"/>
      <c r="AO3496" s="236"/>
      <c r="AQ3496" s="236"/>
    </row>
    <row r="3497" spans="36:43" x14ac:dyDescent="0.25">
      <c r="AJ3497" s="236"/>
      <c r="AM3497" s="197"/>
      <c r="AO3497" s="236"/>
      <c r="AQ3497" s="236"/>
    </row>
    <row r="3498" spans="36:43" x14ac:dyDescent="0.25">
      <c r="AJ3498" s="236"/>
      <c r="AM3498" s="197"/>
      <c r="AO3498" s="236"/>
      <c r="AQ3498" s="236"/>
    </row>
    <row r="3499" spans="36:43" x14ac:dyDescent="0.25">
      <c r="AJ3499" s="236"/>
      <c r="AM3499" s="197"/>
      <c r="AO3499" s="236"/>
      <c r="AQ3499" s="236"/>
    </row>
    <row r="3500" spans="36:43" x14ac:dyDescent="0.25">
      <c r="AJ3500" s="236"/>
      <c r="AM3500" s="197"/>
      <c r="AO3500" s="236"/>
      <c r="AQ3500" s="236"/>
    </row>
    <row r="3501" spans="36:43" x14ac:dyDescent="0.25">
      <c r="AJ3501" s="236"/>
      <c r="AM3501" s="197"/>
      <c r="AO3501" s="236"/>
      <c r="AQ3501" s="236"/>
    </row>
    <row r="3502" spans="36:43" x14ac:dyDescent="0.25">
      <c r="AJ3502" s="236"/>
      <c r="AM3502" s="197"/>
      <c r="AO3502" s="236"/>
      <c r="AQ3502" s="236"/>
    </row>
    <row r="3503" spans="36:43" x14ac:dyDescent="0.25">
      <c r="AJ3503" s="236"/>
      <c r="AM3503" s="197"/>
      <c r="AO3503" s="236"/>
      <c r="AQ3503" s="236"/>
    </row>
    <row r="3504" spans="36:43" x14ac:dyDescent="0.25">
      <c r="AJ3504" s="236"/>
      <c r="AM3504" s="197"/>
      <c r="AO3504" s="236"/>
      <c r="AQ3504" s="236"/>
    </row>
    <row r="3505" spans="36:43" x14ac:dyDescent="0.25">
      <c r="AJ3505" s="236"/>
      <c r="AM3505" s="197"/>
      <c r="AO3505" s="236"/>
      <c r="AQ3505" s="236"/>
    </row>
    <row r="3506" spans="36:43" x14ac:dyDescent="0.25">
      <c r="AJ3506" s="236"/>
      <c r="AM3506" s="197"/>
      <c r="AO3506" s="236"/>
      <c r="AQ3506" s="236"/>
    </row>
    <row r="3507" spans="36:43" x14ac:dyDescent="0.25">
      <c r="AJ3507" s="236"/>
      <c r="AM3507" s="197"/>
      <c r="AO3507" s="236"/>
      <c r="AQ3507" s="236"/>
    </row>
    <row r="3508" spans="36:43" x14ac:dyDescent="0.25">
      <c r="AJ3508" s="236"/>
      <c r="AM3508" s="197"/>
      <c r="AO3508" s="236"/>
      <c r="AQ3508" s="236"/>
    </row>
    <row r="3509" spans="36:43" x14ac:dyDescent="0.25">
      <c r="AJ3509" s="236"/>
      <c r="AM3509" s="197"/>
      <c r="AO3509" s="236"/>
      <c r="AQ3509" s="236"/>
    </row>
    <row r="3510" spans="36:43" x14ac:dyDescent="0.25">
      <c r="AJ3510" s="236"/>
      <c r="AM3510" s="197"/>
      <c r="AO3510" s="236"/>
      <c r="AQ3510" s="236"/>
    </row>
    <row r="3511" spans="36:43" x14ac:dyDescent="0.25">
      <c r="AJ3511" s="236"/>
      <c r="AM3511" s="197"/>
      <c r="AO3511" s="236"/>
      <c r="AQ3511" s="236"/>
    </row>
    <row r="3512" spans="36:43" x14ac:dyDescent="0.25">
      <c r="AJ3512" s="236"/>
      <c r="AM3512" s="197"/>
      <c r="AO3512" s="236"/>
      <c r="AQ3512" s="236"/>
    </row>
    <row r="3513" spans="36:43" x14ac:dyDescent="0.25">
      <c r="AJ3513" s="236"/>
      <c r="AM3513" s="197"/>
      <c r="AO3513" s="236"/>
      <c r="AQ3513" s="236"/>
    </row>
    <row r="3514" spans="36:43" x14ac:dyDescent="0.25">
      <c r="AJ3514" s="236"/>
      <c r="AM3514" s="197"/>
      <c r="AO3514" s="236"/>
      <c r="AQ3514" s="236"/>
    </row>
    <row r="3515" spans="36:43" x14ac:dyDescent="0.25">
      <c r="AJ3515" s="236"/>
      <c r="AM3515" s="197"/>
      <c r="AO3515" s="236"/>
      <c r="AQ3515" s="236"/>
    </row>
    <row r="3516" spans="36:43" x14ac:dyDescent="0.25">
      <c r="AJ3516" s="236"/>
      <c r="AM3516" s="197"/>
      <c r="AO3516" s="236"/>
      <c r="AQ3516" s="236"/>
    </row>
    <row r="3517" spans="36:43" x14ac:dyDescent="0.25">
      <c r="AJ3517" s="236"/>
      <c r="AM3517" s="197"/>
      <c r="AO3517" s="236"/>
      <c r="AQ3517" s="236"/>
    </row>
    <row r="3518" spans="36:43" x14ac:dyDescent="0.25">
      <c r="AJ3518" s="236"/>
      <c r="AM3518" s="197"/>
      <c r="AO3518" s="236"/>
      <c r="AQ3518" s="236"/>
    </row>
    <row r="3519" spans="36:43" x14ac:dyDescent="0.25">
      <c r="AJ3519" s="236"/>
      <c r="AM3519" s="197"/>
      <c r="AO3519" s="236"/>
      <c r="AQ3519" s="236"/>
    </row>
    <row r="3520" spans="36:43" x14ac:dyDescent="0.25">
      <c r="AJ3520" s="236"/>
      <c r="AM3520" s="197"/>
      <c r="AO3520" s="236"/>
      <c r="AQ3520" s="236"/>
    </row>
    <row r="3521" spans="36:43" x14ac:dyDescent="0.25">
      <c r="AJ3521" s="236"/>
      <c r="AM3521" s="197"/>
      <c r="AO3521" s="236"/>
      <c r="AQ3521" s="236"/>
    </row>
    <row r="3522" spans="36:43" x14ac:dyDescent="0.25">
      <c r="AJ3522" s="236"/>
      <c r="AM3522" s="197"/>
      <c r="AO3522" s="236"/>
      <c r="AQ3522" s="236"/>
    </row>
    <row r="3523" spans="36:43" x14ac:dyDescent="0.25">
      <c r="AJ3523" s="236"/>
      <c r="AM3523" s="197"/>
      <c r="AO3523" s="236"/>
      <c r="AQ3523" s="236"/>
    </row>
    <row r="3524" spans="36:43" x14ac:dyDescent="0.25">
      <c r="AJ3524" s="236"/>
      <c r="AM3524" s="197"/>
      <c r="AO3524" s="236"/>
      <c r="AQ3524" s="236"/>
    </row>
    <row r="3525" spans="36:43" x14ac:dyDescent="0.25">
      <c r="AJ3525" s="236"/>
      <c r="AM3525" s="197"/>
      <c r="AO3525" s="236"/>
      <c r="AQ3525" s="236"/>
    </row>
    <row r="3526" spans="36:43" x14ac:dyDescent="0.25">
      <c r="AJ3526" s="236"/>
      <c r="AM3526" s="197"/>
      <c r="AO3526" s="236"/>
      <c r="AQ3526" s="236"/>
    </row>
    <row r="3527" spans="36:43" x14ac:dyDescent="0.25">
      <c r="AJ3527" s="236"/>
      <c r="AM3527" s="197"/>
      <c r="AO3527" s="236"/>
      <c r="AQ3527" s="236"/>
    </row>
    <row r="3528" spans="36:43" x14ac:dyDescent="0.25">
      <c r="AJ3528" s="236"/>
      <c r="AM3528" s="197"/>
      <c r="AO3528" s="236"/>
      <c r="AQ3528" s="236"/>
    </row>
    <row r="3529" spans="36:43" x14ac:dyDescent="0.25">
      <c r="AJ3529" s="236"/>
      <c r="AM3529" s="197"/>
      <c r="AO3529" s="236"/>
      <c r="AQ3529" s="236"/>
    </row>
    <row r="3530" spans="36:43" x14ac:dyDescent="0.25">
      <c r="AJ3530" s="236"/>
      <c r="AM3530" s="197"/>
      <c r="AO3530" s="236"/>
      <c r="AQ3530" s="236"/>
    </row>
    <row r="3531" spans="36:43" x14ac:dyDescent="0.25">
      <c r="AJ3531" s="236"/>
      <c r="AM3531" s="197"/>
      <c r="AO3531" s="236"/>
      <c r="AQ3531" s="236"/>
    </row>
    <row r="3532" spans="36:43" x14ac:dyDescent="0.25">
      <c r="AJ3532" s="236"/>
      <c r="AM3532" s="197"/>
      <c r="AO3532" s="236"/>
      <c r="AQ3532" s="236"/>
    </row>
    <row r="3533" spans="36:43" x14ac:dyDescent="0.25">
      <c r="AJ3533" s="236"/>
      <c r="AM3533" s="197"/>
      <c r="AO3533" s="236"/>
      <c r="AQ3533" s="236"/>
    </row>
    <row r="3534" spans="36:43" x14ac:dyDescent="0.25">
      <c r="AJ3534" s="236"/>
      <c r="AM3534" s="197"/>
      <c r="AO3534" s="236"/>
      <c r="AQ3534" s="236"/>
    </row>
    <row r="3535" spans="36:43" x14ac:dyDescent="0.25">
      <c r="AJ3535" s="236"/>
      <c r="AM3535" s="197"/>
      <c r="AO3535" s="236"/>
      <c r="AQ3535" s="236"/>
    </row>
    <row r="3536" spans="36:43" x14ac:dyDescent="0.25">
      <c r="AJ3536" s="236"/>
      <c r="AM3536" s="197"/>
      <c r="AO3536" s="236"/>
      <c r="AQ3536" s="236"/>
    </row>
    <row r="3537" spans="36:43" x14ac:dyDescent="0.25">
      <c r="AJ3537" s="236"/>
      <c r="AM3537" s="197"/>
      <c r="AO3537" s="236"/>
      <c r="AQ3537" s="236"/>
    </row>
    <row r="3538" spans="36:43" x14ac:dyDescent="0.25">
      <c r="AJ3538" s="236"/>
      <c r="AM3538" s="197"/>
      <c r="AO3538" s="236"/>
      <c r="AQ3538" s="236"/>
    </row>
    <row r="3539" spans="36:43" x14ac:dyDescent="0.25">
      <c r="AJ3539" s="236"/>
      <c r="AM3539" s="197"/>
      <c r="AO3539" s="236"/>
      <c r="AQ3539" s="236"/>
    </row>
    <row r="3540" spans="36:43" x14ac:dyDescent="0.25">
      <c r="AJ3540" s="236"/>
      <c r="AM3540" s="197"/>
      <c r="AO3540" s="236"/>
      <c r="AQ3540" s="236"/>
    </row>
    <row r="3541" spans="36:43" x14ac:dyDescent="0.25">
      <c r="AJ3541" s="236"/>
      <c r="AM3541" s="197"/>
      <c r="AO3541" s="236"/>
      <c r="AQ3541" s="236"/>
    </row>
    <row r="3542" spans="36:43" x14ac:dyDescent="0.25">
      <c r="AJ3542" s="236"/>
      <c r="AM3542" s="197"/>
      <c r="AO3542" s="236"/>
      <c r="AQ3542" s="236"/>
    </row>
    <row r="3543" spans="36:43" x14ac:dyDescent="0.25">
      <c r="AJ3543" s="236"/>
      <c r="AM3543" s="197"/>
      <c r="AO3543" s="236"/>
      <c r="AQ3543" s="236"/>
    </row>
    <row r="3544" spans="36:43" x14ac:dyDescent="0.25">
      <c r="AJ3544" s="236"/>
      <c r="AM3544" s="197"/>
      <c r="AO3544" s="236"/>
      <c r="AQ3544" s="236"/>
    </row>
    <row r="3545" spans="36:43" x14ac:dyDescent="0.25">
      <c r="AJ3545" s="236"/>
      <c r="AM3545" s="197"/>
      <c r="AO3545" s="236"/>
      <c r="AQ3545" s="236"/>
    </row>
    <row r="3546" spans="36:43" x14ac:dyDescent="0.25">
      <c r="AJ3546" s="236"/>
      <c r="AM3546" s="197"/>
      <c r="AO3546" s="236"/>
      <c r="AQ3546" s="236"/>
    </row>
    <row r="3547" spans="36:43" x14ac:dyDescent="0.25">
      <c r="AJ3547" s="236"/>
      <c r="AM3547" s="197"/>
      <c r="AO3547" s="236"/>
      <c r="AQ3547" s="236"/>
    </row>
    <row r="3548" spans="36:43" x14ac:dyDescent="0.25">
      <c r="AJ3548" s="236"/>
      <c r="AM3548" s="197"/>
      <c r="AO3548" s="236"/>
      <c r="AQ3548" s="236"/>
    </row>
    <row r="3549" spans="36:43" x14ac:dyDescent="0.25">
      <c r="AJ3549" s="236"/>
      <c r="AM3549" s="197"/>
      <c r="AO3549" s="236"/>
      <c r="AQ3549" s="236"/>
    </row>
    <row r="3550" spans="36:43" x14ac:dyDescent="0.25">
      <c r="AJ3550" s="236"/>
      <c r="AM3550" s="197"/>
      <c r="AO3550" s="236"/>
      <c r="AQ3550" s="236"/>
    </row>
    <row r="3551" spans="36:43" x14ac:dyDescent="0.25">
      <c r="AJ3551" s="236"/>
      <c r="AM3551" s="197"/>
      <c r="AO3551" s="236"/>
      <c r="AQ3551" s="236"/>
    </row>
    <row r="3552" spans="36:43" x14ac:dyDescent="0.25">
      <c r="AJ3552" s="236"/>
      <c r="AM3552" s="197"/>
      <c r="AO3552" s="236"/>
      <c r="AQ3552" s="236"/>
    </row>
    <row r="3553" spans="36:43" x14ac:dyDescent="0.25">
      <c r="AJ3553" s="236"/>
      <c r="AM3553" s="197"/>
      <c r="AO3553" s="236"/>
      <c r="AQ3553" s="236"/>
    </row>
    <row r="3554" spans="36:43" x14ac:dyDescent="0.25">
      <c r="AJ3554" s="236"/>
      <c r="AM3554" s="197"/>
      <c r="AO3554" s="236"/>
      <c r="AQ3554" s="236"/>
    </row>
    <row r="3555" spans="36:43" x14ac:dyDescent="0.25">
      <c r="AJ3555" s="236"/>
      <c r="AM3555" s="197"/>
      <c r="AO3555" s="236"/>
      <c r="AQ3555" s="236"/>
    </row>
    <row r="3556" spans="36:43" x14ac:dyDescent="0.25">
      <c r="AJ3556" s="236"/>
      <c r="AM3556" s="197"/>
      <c r="AO3556" s="236"/>
      <c r="AQ3556" s="236"/>
    </row>
    <row r="3557" spans="36:43" x14ac:dyDescent="0.25">
      <c r="AJ3557" s="236"/>
      <c r="AM3557" s="197"/>
      <c r="AO3557" s="236"/>
      <c r="AQ3557" s="236"/>
    </row>
    <row r="3558" spans="36:43" x14ac:dyDescent="0.25">
      <c r="AJ3558" s="236"/>
      <c r="AM3558" s="197"/>
      <c r="AO3558" s="236"/>
      <c r="AQ3558" s="236"/>
    </row>
    <row r="3559" spans="36:43" x14ac:dyDescent="0.25">
      <c r="AJ3559" s="236"/>
      <c r="AM3559" s="197"/>
      <c r="AO3559" s="236"/>
      <c r="AQ3559" s="236"/>
    </row>
    <row r="3560" spans="36:43" x14ac:dyDescent="0.25">
      <c r="AJ3560" s="236"/>
      <c r="AM3560" s="197"/>
      <c r="AO3560" s="236"/>
      <c r="AQ3560" s="236"/>
    </row>
    <row r="3561" spans="36:43" x14ac:dyDescent="0.25">
      <c r="AJ3561" s="236"/>
      <c r="AM3561" s="197"/>
      <c r="AO3561" s="236"/>
      <c r="AQ3561" s="236"/>
    </row>
    <row r="3562" spans="36:43" x14ac:dyDescent="0.25">
      <c r="AJ3562" s="236"/>
      <c r="AM3562" s="197"/>
      <c r="AO3562" s="236"/>
      <c r="AQ3562" s="236"/>
    </row>
    <row r="3563" spans="36:43" x14ac:dyDescent="0.25">
      <c r="AJ3563" s="236"/>
      <c r="AM3563" s="197"/>
      <c r="AO3563" s="236"/>
      <c r="AQ3563" s="236"/>
    </row>
    <row r="3564" spans="36:43" x14ac:dyDescent="0.25">
      <c r="AJ3564" s="236"/>
      <c r="AM3564" s="197"/>
      <c r="AO3564" s="236"/>
      <c r="AQ3564" s="236"/>
    </row>
    <row r="3565" spans="36:43" x14ac:dyDescent="0.25">
      <c r="AJ3565" s="236"/>
      <c r="AM3565" s="197"/>
      <c r="AO3565" s="236"/>
      <c r="AQ3565" s="236"/>
    </row>
    <row r="3566" spans="36:43" x14ac:dyDescent="0.25">
      <c r="AJ3566" s="236"/>
      <c r="AM3566" s="197"/>
      <c r="AO3566" s="236"/>
      <c r="AQ3566" s="236"/>
    </row>
    <row r="3567" spans="36:43" x14ac:dyDescent="0.25">
      <c r="AJ3567" s="236"/>
      <c r="AM3567" s="197"/>
      <c r="AO3567" s="236"/>
      <c r="AQ3567" s="236"/>
    </row>
    <row r="3568" spans="36:43" x14ac:dyDescent="0.25">
      <c r="AJ3568" s="236"/>
      <c r="AM3568" s="197"/>
      <c r="AO3568" s="236"/>
      <c r="AQ3568" s="236"/>
    </row>
    <row r="3569" spans="36:43" x14ac:dyDescent="0.25">
      <c r="AJ3569" s="236"/>
      <c r="AM3569" s="197"/>
      <c r="AO3569" s="236"/>
      <c r="AQ3569" s="236"/>
    </row>
    <row r="3570" spans="36:43" x14ac:dyDescent="0.25">
      <c r="AJ3570" s="236"/>
      <c r="AM3570" s="197"/>
      <c r="AO3570" s="236"/>
      <c r="AQ3570" s="236"/>
    </row>
    <row r="3571" spans="36:43" x14ac:dyDescent="0.25">
      <c r="AJ3571" s="236"/>
      <c r="AM3571" s="197"/>
      <c r="AO3571" s="236"/>
      <c r="AQ3571" s="236"/>
    </row>
    <row r="3572" spans="36:43" x14ac:dyDescent="0.25">
      <c r="AJ3572" s="236"/>
      <c r="AM3572" s="197"/>
      <c r="AO3572" s="236"/>
      <c r="AQ3572" s="236"/>
    </row>
    <row r="3573" spans="36:43" x14ac:dyDescent="0.25">
      <c r="AJ3573" s="236"/>
      <c r="AM3573" s="197"/>
      <c r="AO3573" s="236"/>
      <c r="AQ3573" s="236"/>
    </row>
    <row r="3574" spans="36:43" x14ac:dyDescent="0.25">
      <c r="AJ3574" s="236"/>
      <c r="AM3574" s="197"/>
      <c r="AO3574" s="236"/>
      <c r="AQ3574" s="236"/>
    </row>
    <row r="3575" spans="36:43" x14ac:dyDescent="0.25">
      <c r="AJ3575" s="236"/>
      <c r="AM3575" s="197"/>
      <c r="AO3575" s="236"/>
      <c r="AQ3575" s="236"/>
    </row>
    <row r="3576" spans="36:43" x14ac:dyDescent="0.25">
      <c r="AJ3576" s="236"/>
      <c r="AM3576" s="197"/>
      <c r="AO3576" s="236"/>
      <c r="AQ3576" s="236"/>
    </row>
    <row r="3577" spans="36:43" x14ac:dyDescent="0.25">
      <c r="AJ3577" s="236"/>
      <c r="AM3577" s="197"/>
      <c r="AO3577" s="236"/>
      <c r="AQ3577" s="236"/>
    </row>
    <row r="3578" spans="36:43" x14ac:dyDescent="0.25">
      <c r="AJ3578" s="236"/>
      <c r="AM3578" s="197"/>
      <c r="AO3578" s="236"/>
      <c r="AQ3578" s="236"/>
    </row>
    <row r="3579" spans="36:43" x14ac:dyDescent="0.25">
      <c r="AJ3579" s="236"/>
      <c r="AM3579" s="197"/>
      <c r="AO3579" s="236"/>
      <c r="AQ3579" s="236"/>
    </row>
    <row r="3580" spans="36:43" x14ac:dyDescent="0.25">
      <c r="AJ3580" s="236"/>
      <c r="AM3580" s="197"/>
      <c r="AO3580" s="236"/>
      <c r="AQ3580" s="236"/>
    </row>
    <row r="3581" spans="36:43" x14ac:dyDescent="0.25">
      <c r="AJ3581" s="236"/>
      <c r="AM3581" s="197"/>
      <c r="AO3581" s="236"/>
      <c r="AQ3581" s="236"/>
    </row>
    <row r="3582" spans="36:43" x14ac:dyDescent="0.25">
      <c r="AJ3582" s="236"/>
      <c r="AM3582" s="197"/>
      <c r="AO3582" s="236"/>
      <c r="AQ3582" s="236"/>
    </row>
    <row r="3583" spans="36:43" x14ac:dyDescent="0.25">
      <c r="AJ3583" s="236"/>
      <c r="AM3583" s="197"/>
      <c r="AO3583" s="236"/>
      <c r="AQ3583" s="236"/>
    </row>
    <row r="3584" spans="36:43" x14ac:dyDescent="0.25">
      <c r="AJ3584" s="236"/>
      <c r="AM3584" s="197"/>
      <c r="AO3584" s="236"/>
      <c r="AQ3584" s="236"/>
    </row>
    <row r="3585" spans="36:43" x14ac:dyDescent="0.25">
      <c r="AJ3585" s="236"/>
      <c r="AM3585" s="197"/>
      <c r="AO3585" s="236"/>
      <c r="AQ3585" s="236"/>
    </row>
    <row r="3586" spans="36:43" x14ac:dyDescent="0.25">
      <c r="AJ3586" s="236"/>
      <c r="AM3586" s="197"/>
      <c r="AO3586" s="236"/>
      <c r="AQ3586" s="236"/>
    </row>
    <row r="3587" spans="36:43" x14ac:dyDescent="0.25">
      <c r="AJ3587" s="236"/>
      <c r="AM3587" s="197"/>
      <c r="AO3587" s="236"/>
      <c r="AQ3587" s="236"/>
    </row>
    <row r="3588" spans="36:43" x14ac:dyDescent="0.25">
      <c r="AJ3588" s="236"/>
      <c r="AM3588" s="197"/>
      <c r="AO3588" s="236"/>
      <c r="AQ3588" s="236"/>
    </row>
    <row r="3589" spans="36:43" x14ac:dyDescent="0.25">
      <c r="AJ3589" s="236"/>
      <c r="AM3589" s="197"/>
      <c r="AO3589" s="236"/>
      <c r="AQ3589" s="236"/>
    </row>
    <row r="3590" spans="36:43" x14ac:dyDescent="0.25">
      <c r="AJ3590" s="236"/>
      <c r="AM3590" s="197"/>
      <c r="AO3590" s="236"/>
      <c r="AQ3590" s="236"/>
    </row>
    <row r="3591" spans="36:43" x14ac:dyDescent="0.25">
      <c r="AJ3591" s="236"/>
      <c r="AM3591" s="197"/>
      <c r="AO3591" s="236"/>
      <c r="AQ3591" s="236"/>
    </row>
    <row r="3592" spans="36:43" x14ac:dyDescent="0.25">
      <c r="AJ3592" s="236"/>
      <c r="AM3592" s="197"/>
      <c r="AO3592" s="236"/>
      <c r="AQ3592" s="236"/>
    </row>
    <row r="3593" spans="36:43" x14ac:dyDescent="0.25">
      <c r="AJ3593" s="236"/>
      <c r="AM3593" s="197"/>
      <c r="AO3593" s="236"/>
      <c r="AQ3593" s="236"/>
    </row>
    <row r="3594" spans="36:43" x14ac:dyDescent="0.25">
      <c r="AJ3594" s="236"/>
      <c r="AM3594" s="197"/>
      <c r="AO3594" s="236"/>
      <c r="AQ3594" s="236"/>
    </row>
    <row r="3595" spans="36:43" x14ac:dyDescent="0.25">
      <c r="AJ3595" s="236"/>
      <c r="AM3595" s="197"/>
      <c r="AO3595" s="236"/>
      <c r="AQ3595" s="236"/>
    </row>
    <row r="3596" spans="36:43" x14ac:dyDescent="0.25">
      <c r="AJ3596" s="236"/>
      <c r="AM3596" s="197"/>
      <c r="AO3596" s="236"/>
      <c r="AQ3596" s="236"/>
    </row>
    <row r="3597" spans="36:43" x14ac:dyDescent="0.25">
      <c r="AJ3597" s="236"/>
      <c r="AM3597" s="197"/>
      <c r="AO3597" s="236"/>
      <c r="AQ3597" s="236"/>
    </row>
    <row r="3598" spans="36:43" x14ac:dyDescent="0.25">
      <c r="AJ3598" s="236"/>
      <c r="AM3598" s="197"/>
      <c r="AO3598" s="236"/>
      <c r="AQ3598" s="236"/>
    </row>
    <row r="3599" spans="36:43" x14ac:dyDescent="0.25">
      <c r="AJ3599" s="236"/>
      <c r="AM3599" s="197"/>
      <c r="AO3599" s="236"/>
      <c r="AQ3599" s="236"/>
    </row>
    <row r="3600" spans="36:43" x14ac:dyDescent="0.25">
      <c r="AJ3600" s="236"/>
      <c r="AM3600" s="197"/>
      <c r="AO3600" s="236"/>
      <c r="AQ3600" s="236"/>
    </row>
    <row r="3601" spans="36:43" x14ac:dyDescent="0.25">
      <c r="AJ3601" s="236"/>
      <c r="AM3601" s="197"/>
      <c r="AO3601" s="236"/>
      <c r="AQ3601" s="236"/>
    </row>
    <row r="3602" spans="36:43" x14ac:dyDescent="0.25">
      <c r="AJ3602" s="236"/>
      <c r="AM3602" s="197"/>
      <c r="AO3602" s="236"/>
      <c r="AQ3602" s="236"/>
    </row>
    <row r="3603" spans="36:43" x14ac:dyDescent="0.25">
      <c r="AJ3603" s="236"/>
      <c r="AM3603" s="197"/>
      <c r="AO3603" s="236"/>
      <c r="AQ3603" s="236"/>
    </row>
    <row r="3604" spans="36:43" x14ac:dyDescent="0.25">
      <c r="AJ3604" s="236"/>
      <c r="AM3604" s="197"/>
      <c r="AO3604" s="236"/>
      <c r="AQ3604" s="236"/>
    </row>
    <row r="3605" spans="36:43" x14ac:dyDescent="0.25">
      <c r="AJ3605" s="236"/>
      <c r="AM3605" s="197"/>
      <c r="AO3605" s="236"/>
      <c r="AQ3605" s="236"/>
    </row>
    <row r="3606" spans="36:43" x14ac:dyDescent="0.25">
      <c r="AJ3606" s="236"/>
      <c r="AM3606" s="197"/>
      <c r="AO3606" s="236"/>
      <c r="AQ3606" s="236"/>
    </row>
    <row r="3607" spans="36:43" x14ac:dyDescent="0.25">
      <c r="AJ3607" s="236"/>
      <c r="AM3607" s="197"/>
      <c r="AO3607" s="236"/>
      <c r="AQ3607" s="236"/>
    </row>
    <row r="3608" spans="36:43" x14ac:dyDescent="0.25">
      <c r="AJ3608" s="236"/>
      <c r="AM3608" s="197"/>
      <c r="AO3608" s="236"/>
      <c r="AQ3608" s="236"/>
    </row>
    <row r="3609" spans="36:43" x14ac:dyDescent="0.25">
      <c r="AJ3609" s="236"/>
      <c r="AM3609" s="197"/>
      <c r="AO3609" s="236"/>
      <c r="AQ3609" s="236"/>
    </row>
    <row r="3610" spans="36:43" x14ac:dyDescent="0.25">
      <c r="AJ3610" s="236"/>
      <c r="AM3610" s="197"/>
      <c r="AO3610" s="236"/>
      <c r="AQ3610" s="236"/>
    </row>
    <row r="3611" spans="36:43" x14ac:dyDescent="0.25">
      <c r="AJ3611" s="236"/>
      <c r="AM3611" s="197"/>
      <c r="AO3611" s="236"/>
      <c r="AQ3611" s="236"/>
    </row>
    <row r="3612" spans="36:43" x14ac:dyDescent="0.25">
      <c r="AJ3612" s="236"/>
      <c r="AM3612" s="197"/>
      <c r="AO3612" s="236"/>
      <c r="AQ3612" s="236"/>
    </row>
    <row r="3613" spans="36:43" x14ac:dyDescent="0.25">
      <c r="AJ3613" s="236"/>
      <c r="AM3613" s="197"/>
      <c r="AO3613" s="236"/>
      <c r="AQ3613" s="236"/>
    </row>
    <row r="3614" spans="36:43" x14ac:dyDescent="0.25">
      <c r="AJ3614" s="236"/>
      <c r="AM3614" s="197"/>
      <c r="AO3614" s="236"/>
      <c r="AQ3614" s="236"/>
    </row>
    <row r="3615" spans="36:43" x14ac:dyDescent="0.25">
      <c r="AJ3615" s="236"/>
      <c r="AM3615" s="197"/>
      <c r="AO3615" s="236"/>
      <c r="AQ3615" s="236"/>
    </row>
    <row r="3616" spans="36:43" x14ac:dyDescent="0.25">
      <c r="AJ3616" s="236"/>
      <c r="AM3616" s="197"/>
      <c r="AO3616" s="236"/>
      <c r="AQ3616" s="236"/>
    </row>
    <row r="3617" spans="36:43" x14ac:dyDescent="0.25">
      <c r="AJ3617" s="236"/>
      <c r="AM3617" s="197"/>
      <c r="AO3617" s="236"/>
      <c r="AQ3617" s="236"/>
    </row>
    <row r="3618" spans="36:43" x14ac:dyDescent="0.25">
      <c r="AJ3618" s="236"/>
      <c r="AM3618" s="197"/>
      <c r="AO3618" s="236"/>
      <c r="AQ3618" s="236"/>
    </row>
    <row r="3619" spans="36:43" x14ac:dyDescent="0.25">
      <c r="AJ3619" s="236"/>
      <c r="AM3619" s="197"/>
      <c r="AO3619" s="236"/>
      <c r="AQ3619" s="236"/>
    </row>
    <row r="3620" spans="36:43" x14ac:dyDescent="0.25">
      <c r="AJ3620" s="236"/>
      <c r="AM3620" s="197"/>
      <c r="AO3620" s="236"/>
      <c r="AQ3620" s="236"/>
    </row>
    <row r="3621" spans="36:43" x14ac:dyDescent="0.25">
      <c r="AJ3621" s="236"/>
      <c r="AM3621" s="197"/>
      <c r="AO3621" s="236"/>
      <c r="AQ3621" s="236"/>
    </row>
    <row r="3622" spans="36:43" x14ac:dyDescent="0.25">
      <c r="AJ3622" s="236"/>
      <c r="AM3622" s="197"/>
      <c r="AO3622" s="236"/>
      <c r="AQ3622" s="236"/>
    </row>
    <row r="3623" spans="36:43" x14ac:dyDescent="0.25">
      <c r="AJ3623" s="236"/>
      <c r="AM3623" s="197"/>
      <c r="AO3623" s="236"/>
      <c r="AQ3623" s="236"/>
    </row>
    <row r="3624" spans="36:43" x14ac:dyDescent="0.25">
      <c r="AJ3624" s="236"/>
      <c r="AM3624" s="197"/>
      <c r="AO3624" s="236"/>
      <c r="AQ3624" s="236"/>
    </row>
    <row r="3625" spans="36:43" x14ac:dyDescent="0.25">
      <c r="AJ3625" s="236"/>
      <c r="AM3625" s="197"/>
      <c r="AO3625" s="236"/>
      <c r="AQ3625" s="236"/>
    </row>
    <row r="3626" spans="36:43" x14ac:dyDescent="0.25">
      <c r="AJ3626" s="236"/>
      <c r="AM3626" s="197"/>
      <c r="AO3626" s="236"/>
      <c r="AQ3626" s="236"/>
    </row>
    <row r="3627" spans="36:43" x14ac:dyDescent="0.25">
      <c r="AJ3627" s="236"/>
      <c r="AM3627" s="197"/>
      <c r="AO3627" s="236"/>
      <c r="AQ3627" s="236"/>
    </row>
    <row r="3628" spans="36:43" x14ac:dyDescent="0.25">
      <c r="AJ3628" s="236"/>
      <c r="AM3628" s="197"/>
      <c r="AO3628" s="236"/>
      <c r="AQ3628" s="236"/>
    </row>
    <row r="3629" spans="36:43" x14ac:dyDescent="0.25">
      <c r="AJ3629" s="236"/>
      <c r="AM3629" s="197"/>
      <c r="AO3629" s="236"/>
      <c r="AQ3629" s="236"/>
    </row>
    <row r="3630" spans="36:43" x14ac:dyDescent="0.25">
      <c r="AJ3630" s="236"/>
      <c r="AM3630" s="197"/>
      <c r="AO3630" s="236"/>
      <c r="AQ3630" s="236"/>
    </row>
    <row r="3631" spans="36:43" x14ac:dyDescent="0.25">
      <c r="AJ3631" s="236"/>
      <c r="AM3631" s="197"/>
      <c r="AO3631" s="236"/>
      <c r="AQ3631" s="236"/>
    </row>
    <row r="3632" spans="36:43" x14ac:dyDescent="0.25">
      <c r="AJ3632" s="236"/>
      <c r="AM3632" s="197"/>
      <c r="AO3632" s="236"/>
      <c r="AQ3632" s="236"/>
    </row>
    <row r="3633" spans="36:43" x14ac:dyDescent="0.25">
      <c r="AJ3633" s="236"/>
      <c r="AM3633" s="197"/>
      <c r="AO3633" s="236"/>
      <c r="AQ3633" s="236"/>
    </row>
    <row r="3634" spans="36:43" x14ac:dyDescent="0.25">
      <c r="AJ3634" s="236"/>
      <c r="AM3634" s="197"/>
      <c r="AO3634" s="236"/>
      <c r="AQ3634" s="236"/>
    </row>
    <row r="3635" spans="36:43" x14ac:dyDescent="0.25">
      <c r="AJ3635" s="236"/>
      <c r="AM3635" s="197"/>
      <c r="AO3635" s="236"/>
      <c r="AQ3635" s="236"/>
    </row>
    <row r="3636" spans="36:43" x14ac:dyDescent="0.25">
      <c r="AJ3636" s="236"/>
      <c r="AM3636" s="197"/>
      <c r="AO3636" s="236"/>
      <c r="AQ3636" s="236"/>
    </row>
    <row r="3637" spans="36:43" x14ac:dyDescent="0.25">
      <c r="AJ3637" s="236"/>
      <c r="AM3637" s="197"/>
      <c r="AO3637" s="236"/>
      <c r="AQ3637" s="236"/>
    </row>
    <row r="3638" spans="36:43" x14ac:dyDescent="0.25">
      <c r="AJ3638" s="236"/>
      <c r="AM3638" s="197"/>
      <c r="AO3638" s="236"/>
      <c r="AQ3638" s="236"/>
    </row>
    <row r="3639" spans="36:43" x14ac:dyDescent="0.25">
      <c r="AJ3639" s="236"/>
      <c r="AM3639" s="197"/>
      <c r="AO3639" s="236"/>
      <c r="AQ3639" s="236"/>
    </row>
    <row r="3640" spans="36:43" x14ac:dyDescent="0.25">
      <c r="AJ3640" s="236"/>
      <c r="AM3640" s="197"/>
      <c r="AO3640" s="236"/>
      <c r="AQ3640" s="236"/>
    </row>
    <row r="3641" spans="36:43" x14ac:dyDescent="0.25">
      <c r="AJ3641" s="236"/>
      <c r="AM3641" s="197"/>
      <c r="AO3641" s="236"/>
      <c r="AQ3641" s="236"/>
    </row>
    <row r="3642" spans="36:43" x14ac:dyDescent="0.25">
      <c r="AJ3642" s="236"/>
      <c r="AM3642" s="197"/>
      <c r="AO3642" s="236"/>
      <c r="AQ3642" s="236"/>
    </row>
    <row r="3643" spans="36:43" x14ac:dyDescent="0.25">
      <c r="AJ3643" s="236"/>
      <c r="AM3643" s="197"/>
      <c r="AO3643" s="236"/>
      <c r="AQ3643" s="236"/>
    </row>
    <row r="3644" spans="36:43" x14ac:dyDescent="0.25">
      <c r="AJ3644" s="236"/>
      <c r="AM3644" s="197"/>
      <c r="AO3644" s="236"/>
      <c r="AQ3644" s="236"/>
    </row>
    <row r="3645" spans="36:43" x14ac:dyDescent="0.25">
      <c r="AJ3645" s="236"/>
      <c r="AM3645" s="197"/>
      <c r="AO3645" s="236"/>
      <c r="AQ3645" s="236"/>
    </row>
    <row r="3646" spans="36:43" x14ac:dyDescent="0.25">
      <c r="AJ3646" s="236"/>
      <c r="AM3646" s="197"/>
      <c r="AO3646" s="236"/>
      <c r="AQ3646" s="236"/>
    </row>
    <row r="3647" spans="36:43" x14ac:dyDescent="0.25">
      <c r="AJ3647" s="236"/>
      <c r="AM3647" s="197"/>
      <c r="AO3647" s="236"/>
      <c r="AQ3647" s="236"/>
    </row>
    <row r="3648" spans="36:43" x14ac:dyDescent="0.25">
      <c r="AJ3648" s="236"/>
      <c r="AM3648" s="197"/>
      <c r="AO3648" s="236"/>
      <c r="AQ3648" s="236"/>
    </row>
    <row r="3649" spans="36:43" x14ac:dyDescent="0.25">
      <c r="AJ3649" s="236"/>
      <c r="AM3649" s="197"/>
      <c r="AO3649" s="236"/>
      <c r="AQ3649" s="236"/>
    </row>
    <row r="3650" spans="36:43" x14ac:dyDescent="0.25">
      <c r="AJ3650" s="236"/>
      <c r="AM3650" s="197"/>
      <c r="AO3650" s="236"/>
      <c r="AQ3650" s="236"/>
    </row>
    <row r="3651" spans="36:43" x14ac:dyDescent="0.25">
      <c r="AJ3651" s="236"/>
      <c r="AM3651" s="197"/>
      <c r="AO3651" s="236"/>
      <c r="AQ3651" s="236"/>
    </row>
    <row r="3652" spans="36:43" x14ac:dyDescent="0.25">
      <c r="AJ3652" s="236"/>
      <c r="AM3652" s="197"/>
      <c r="AO3652" s="236"/>
      <c r="AQ3652" s="236"/>
    </row>
    <row r="3653" spans="36:43" x14ac:dyDescent="0.25">
      <c r="AJ3653" s="236"/>
      <c r="AM3653" s="197"/>
      <c r="AO3653" s="236"/>
      <c r="AQ3653" s="236"/>
    </row>
    <row r="3654" spans="36:43" x14ac:dyDescent="0.25">
      <c r="AJ3654" s="236"/>
      <c r="AM3654" s="197"/>
      <c r="AO3654" s="236"/>
      <c r="AQ3654" s="236"/>
    </row>
    <row r="3655" spans="36:43" x14ac:dyDescent="0.25">
      <c r="AJ3655" s="236"/>
      <c r="AM3655" s="197"/>
      <c r="AO3655" s="236"/>
      <c r="AQ3655" s="236"/>
    </row>
    <row r="3656" spans="36:43" x14ac:dyDescent="0.25">
      <c r="AJ3656" s="236"/>
      <c r="AM3656" s="197"/>
      <c r="AO3656" s="236"/>
      <c r="AQ3656" s="236"/>
    </row>
    <row r="3657" spans="36:43" x14ac:dyDescent="0.25">
      <c r="AJ3657" s="236"/>
      <c r="AM3657" s="197"/>
      <c r="AO3657" s="236"/>
      <c r="AQ3657" s="236"/>
    </row>
    <row r="3658" spans="36:43" x14ac:dyDescent="0.25">
      <c r="AJ3658" s="236"/>
      <c r="AM3658" s="197"/>
      <c r="AO3658" s="236"/>
      <c r="AQ3658" s="236"/>
    </row>
    <row r="3659" spans="36:43" x14ac:dyDescent="0.25">
      <c r="AJ3659" s="236"/>
      <c r="AM3659" s="197"/>
      <c r="AO3659" s="236"/>
      <c r="AQ3659" s="236"/>
    </row>
    <row r="3660" spans="36:43" x14ac:dyDescent="0.25">
      <c r="AJ3660" s="236"/>
      <c r="AM3660" s="197"/>
      <c r="AO3660" s="236"/>
      <c r="AQ3660" s="236"/>
    </row>
    <row r="3661" spans="36:43" x14ac:dyDescent="0.25">
      <c r="AJ3661" s="236"/>
      <c r="AM3661" s="197"/>
      <c r="AO3661" s="236"/>
      <c r="AQ3661" s="236"/>
    </row>
    <row r="3662" spans="36:43" x14ac:dyDescent="0.25">
      <c r="AJ3662" s="236"/>
      <c r="AM3662" s="197"/>
      <c r="AO3662" s="236"/>
      <c r="AQ3662" s="236"/>
    </row>
    <row r="3663" spans="36:43" x14ac:dyDescent="0.25">
      <c r="AJ3663" s="236"/>
      <c r="AM3663" s="197"/>
      <c r="AO3663" s="236"/>
      <c r="AQ3663" s="236"/>
    </row>
    <row r="3664" spans="36:43" x14ac:dyDescent="0.25">
      <c r="AJ3664" s="236"/>
      <c r="AM3664" s="197"/>
      <c r="AO3664" s="236"/>
      <c r="AQ3664" s="236"/>
    </row>
    <row r="3665" spans="36:43" x14ac:dyDescent="0.25">
      <c r="AJ3665" s="236"/>
      <c r="AM3665" s="197"/>
      <c r="AO3665" s="236"/>
      <c r="AQ3665" s="236"/>
    </row>
    <row r="3666" spans="36:43" x14ac:dyDescent="0.25">
      <c r="AJ3666" s="236"/>
      <c r="AM3666" s="197"/>
      <c r="AO3666" s="236"/>
      <c r="AQ3666" s="236"/>
    </row>
    <row r="3667" spans="36:43" x14ac:dyDescent="0.25">
      <c r="AJ3667" s="236"/>
      <c r="AM3667" s="197"/>
      <c r="AO3667" s="236"/>
      <c r="AQ3667" s="236"/>
    </row>
    <row r="3668" spans="36:43" x14ac:dyDescent="0.25">
      <c r="AJ3668" s="236"/>
      <c r="AM3668" s="197"/>
      <c r="AO3668" s="236"/>
      <c r="AQ3668" s="236"/>
    </row>
    <row r="3669" spans="36:43" x14ac:dyDescent="0.25">
      <c r="AJ3669" s="236"/>
      <c r="AM3669" s="197"/>
      <c r="AO3669" s="236"/>
      <c r="AQ3669" s="236"/>
    </row>
    <row r="3670" spans="36:43" x14ac:dyDescent="0.25">
      <c r="AJ3670" s="236"/>
      <c r="AM3670" s="197"/>
      <c r="AO3670" s="236"/>
      <c r="AQ3670" s="236"/>
    </row>
    <row r="3671" spans="36:43" x14ac:dyDescent="0.25">
      <c r="AJ3671" s="236"/>
      <c r="AM3671" s="197"/>
      <c r="AO3671" s="236"/>
      <c r="AQ3671" s="236"/>
    </row>
    <row r="3672" spans="36:43" x14ac:dyDescent="0.25">
      <c r="AJ3672" s="236"/>
      <c r="AM3672" s="197"/>
      <c r="AO3672" s="236"/>
      <c r="AQ3672" s="236"/>
    </row>
    <row r="3673" spans="36:43" x14ac:dyDescent="0.25">
      <c r="AJ3673" s="236"/>
      <c r="AM3673" s="197"/>
      <c r="AO3673" s="236"/>
      <c r="AQ3673" s="236"/>
    </row>
    <row r="3674" spans="36:43" x14ac:dyDescent="0.25">
      <c r="AJ3674" s="236"/>
      <c r="AM3674" s="197"/>
      <c r="AO3674" s="236"/>
      <c r="AQ3674" s="236"/>
    </row>
    <row r="3675" spans="36:43" x14ac:dyDescent="0.25">
      <c r="AJ3675" s="236"/>
      <c r="AM3675" s="197"/>
      <c r="AO3675" s="236"/>
      <c r="AQ3675" s="236"/>
    </row>
    <row r="3676" spans="36:43" x14ac:dyDescent="0.25">
      <c r="AJ3676" s="236"/>
      <c r="AM3676" s="197"/>
      <c r="AO3676" s="236"/>
      <c r="AQ3676" s="236"/>
    </row>
    <row r="3677" spans="36:43" x14ac:dyDescent="0.25">
      <c r="AJ3677" s="236"/>
      <c r="AM3677" s="197"/>
      <c r="AO3677" s="236"/>
      <c r="AQ3677" s="236"/>
    </row>
    <row r="3678" spans="36:43" x14ac:dyDescent="0.25">
      <c r="AJ3678" s="236"/>
      <c r="AM3678" s="197"/>
      <c r="AO3678" s="236"/>
      <c r="AQ3678" s="236"/>
    </row>
    <row r="3679" spans="36:43" x14ac:dyDescent="0.25">
      <c r="AJ3679" s="236"/>
      <c r="AM3679" s="197"/>
      <c r="AO3679" s="236"/>
      <c r="AQ3679" s="236"/>
    </row>
    <row r="3680" spans="36:43" x14ac:dyDescent="0.25">
      <c r="AJ3680" s="236"/>
      <c r="AM3680" s="197"/>
      <c r="AO3680" s="236"/>
      <c r="AQ3680" s="236"/>
    </row>
    <row r="3681" spans="36:43" x14ac:dyDescent="0.25">
      <c r="AJ3681" s="236"/>
      <c r="AM3681" s="197"/>
      <c r="AO3681" s="236"/>
      <c r="AQ3681" s="236"/>
    </row>
    <row r="3682" spans="36:43" x14ac:dyDescent="0.25">
      <c r="AJ3682" s="236"/>
      <c r="AM3682" s="197"/>
      <c r="AO3682" s="236"/>
      <c r="AQ3682" s="236"/>
    </row>
    <row r="3683" spans="36:43" x14ac:dyDescent="0.25">
      <c r="AJ3683" s="236"/>
      <c r="AM3683" s="197"/>
      <c r="AO3683" s="236"/>
      <c r="AQ3683" s="236"/>
    </row>
    <row r="3684" spans="36:43" x14ac:dyDescent="0.25">
      <c r="AJ3684" s="236"/>
      <c r="AM3684" s="197"/>
      <c r="AO3684" s="236"/>
      <c r="AQ3684" s="236"/>
    </row>
    <row r="3685" spans="36:43" x14ac:dyDescent="0.25">
      <c r="AJ3685" s="236"/>
      <c r="AM3685" s="197"/>
      <c r="AO3685" s="236"/>
      <c r="AQ3685" s="236"/>
    </row>
    <row r="3686" spans="36:43" x14ac:dyDescent="0.25">
      <c r="AJ3686" s="236"/>
      <c r="AM3686" s="197"/>
      <c r="AO3686" s="236"/>
      <c r="AQ3686" s="236"/>
    </row>
    <row r="3687" spans="36:43" x14ac:dyDescent="0.25">
      <c r="AJ3687" s="236"/>
      <c r="AM3687" s="197"/>
      <c r="AO3687" s="236"/>
      <c r="AQ3687" s="236"/>
    </row>
    <row r="3688" spans="36:43" x14ac:dyDescent="0.25">
      <c r="AJ3688" s="236"/>
      <c r="AM3688" s="197"/>
      <c r="AO3688" s="236"/>
      <c r="AQ3688" s="236"/>
    </row>
    <row r="3689" spans="36:43" x14ac:dyDescent="0.25">
      <c r="AJ3689" s="236"/>
      <c r="AM3689" s="197"/>
      <c r="AO3689" s="236"/>
      <c r="AQ3689" s="236"/>
    </row>
    <row r="3690" spans="36:43" x14ac:dyDescent="0.25">
      <c r="AJ3690" s="236"/>
      <c r="AM3690" s="197"/>
      <c r="AO3690" s="236"/>
      <c r="AQ3690" s="236"/>
    </row>
    <row r="3691" spans="36:43" x14ac:dyDescent="0.25">
      <c r="AJ3691" s="236"/>
      <c r="AM3691" s="197"/>
      <c r="AO3691" s="236"/>
      <c r="AQ3691" s="236"/>
    </row>
    <row r="3692" spans="36:43" x14ac:dyDescent="0.25">
      <c r="AJ3692" s="236"/>
      <c r="AM3692" s="197"/>
      <c r="AO3692" s="236"/>
      <c r="AQ3692" s="236"/>
    </row>
    <row r="3693" spans="36:43" x14ac:dyDescent="0.25">
      <c r="AJ3693" s="236"/>
      <c r="AM3693" s="197"/>
      <c r="AO3693" s="236"/>
      <c r="AQ3693" s="236"/>
    </row>
    <row r="3694" spans="36:43" x14ac:dyDescent="0.25">
      <c r="AJ3694" s="236"/>
      <c r="AM3694" s="197"/>
      <c r="AO3694" s="236"/>
      <c r="AQ3694" s="236"/>
    </row>
    <row r="3695" spans="36:43" x14ac:dyDescent="0.25">
      <c r="AJ3695" s="236"/>
      <c r="AM3695" s="197"/>
      <c r="AO3695" s="236"/>
      <c r="AQ3695" s="236"/>
    </row>
    <row r="3696" spans="36:43" x14ac:dyDescent="0.25">
      <c r="AJ3696" s="236"/>
      <c r="AM3696" s="197"/>
      <c r="AO3696" s="236"/>
      <c r="AQ3696" s="236"/>
    </row>
    <row r="3697" spans="36:43" x14ac:dyDescent="0.25">
      <c r="AJ3697" s="236"/>
      <c r="AM3697" s="197"/>
      <c r="AO3697" s="236"/>
      <c r="AQ3697" s="236"/>
    </row>
    <row r="3698" spans="36:43" x14ac:dyDescent="0.25">
      <c r="AJ3698" s="236"/>
      <c r="AM3698" s="197"/>
      <c r="AO3698" s="236"/>
      <c r="AQ3698" s="236"/>
    </row>
    <row r="3699" spans="36:43" x14ac:dyDescent="0.25">
      <c r="AJ3699" s="236"/>
      <c r="AM3699" s="197"/>
      <c r="AO3699" s="236"/>
      <c r="AQ3699" s="236"/>
    </row>
    <row r="3700" spans="36:43" x14ac:dyDescent="0.25">
      <c r="AJ3700" s="236"/>
      <c r="AM3700" s="197"/>
      <c r="AO3700" s="236"/>
      <c r="AQ3700" s="236"/>
    </row>
    <row r="3701" spans="36:43" x14ac:dyDescent="0.25">
      <c r="AJ3701" s="236"/>
      <c r="AM3701" s="197"/>
      <c r="AO3701" s="236"/>
      <c r="AQ3701" s="236"/>
    </row>
    <row r="3702" spans="36:43" x14ac:dyDescent="0.25">
      <c r="AJ3702" s="236"/>
      <c r="AM3702" s="197"/>
      <c r="AO3702" s="236"/>
      <c r="AQ3702" s="236"/>
    </row>
    <row r="3703" spans="36:43" x14ac:dyDescent="0.25">
      <c r="AJ3703" s="236"/>
      <c r="AM3703" s="197"/>
      <c r="AO3703" s="236"/>
      <c r="AQ3703" s="236"/>
    </row>
    <row r="3704" spans="36:43" x14ac:dyDescent="0.25">
      <c r="AJ3704" s="236"/>
      <c r="AM3704" s="197"/>
      <c r="AO3704" s="236"/>
      <c r="AQ3704" s="236"/>
    </row>
    <row r="3705" spans="36:43" x14ac:dyDescent="0.25">
      <c r="AJ3705" s="236"/>
      <c r="AM3705" s="197"/>
      <c r="AO3705" s="236"/>
      <c r="AQ3705" s="236"/>
    </row>
    <row r="3706" spans="36:43" x14ac:dyDescent="0.25">
      <c r="AJ3706" s="236"/>
      <c r="AM3706" s="197"/>
      <c r="AO3706" s="236"/>
      <c r="AQ3706" s="236"/>
    </row>
    <row r="3707" spans="36:43" x14ac:dyDescent="0.25">
      <c r="AJ3707" s="236"/>
      <c r="AM3707" s="197"/>
      <c r="AO3707" s="236"/>
      <c r="AQ3707" s="236"/>
    </row>
    <row r="3708" spans="36:43" x14ac:dyDescent="0.25">
      <c r="AJ3708" s="236"/>
      <c r="AM3708" s="197"/>
      <c r="AO3708" s="236"/>
      <c r="AQ3708" s="236"/>
    </row>
    <row r="3709" spans="36:43" x14ac:dyDescent="0.25">
      <c r="AJ3709" s="236"/>
      <c r="AM3709" s="197"/>
      <c r="AO3709" s="236"/>
      <c r="AQ3709" s="236"/>
    </row>
    <row r="3710" spans="36:43" x14ac:dyDescent="0.25">
      <c r="AJ3710" s="236"/>
      <c r="AM3710" s="197"/>
      <c r="AO3710" s="236"/>
      <c r="AQ3710" s="236"/>
    </row>
    <row r="3711" spans="36:43" x14ac:dyDescent="0.25">
      <c r="AJ3711" s="236"/>
      <c r="AM3711" s="197"/>
      <c r="AO3711" s="236"/>
      <c r="AQ3711" s="236"/>
    </row>
    <row r="3712" spans="36:43" x14ac:dyDescent="0.25">
      <c r="AJ3712" s="236"/>
      <c r="AM3712" s="197"/>
      <c r="AO3712" s="236"/>
      <c r="AQ3712" s="236"/>
    </row>
    <row r="3713" spans="36:43" x14ac:dyDescent="0.25">
      <c r="AJ3713" s="236"/>
      <c r="AM3713" s="197"/>
      <c r="AO3713" s="236"/>
      <c r="AQ3713" s="236"/>
    </row>
    <row r="3714" spans="36:43" x14ac:dyDescent="0.25">
      <c r="AJ3714" s="236"/>
      <c r="AM3714" s="197"/>
      <c r="AO3714" s="236"/>
      <c r="AQ3714" s="236"/>
    </row>
    <row r="3715" spans="36:43" x14ac:dyDescent="0.25">
      <c r="AJ3715" s="236"/>
      <c r="AM3715" s="197"/>
      <c r="AO3715" s="236"/>
      <c r="AQ3715" s="236"/>
    </row>
    <row r="3716" spans="36:43" x14ac:dyDescent="0.25">
      <c r="AJ3716" s="236"/>
      <c r="AM3716" s="197"/>
      <c r="AO3716" s="236"/>
      <c r="AQ3716" s="236"/>
    </row>
    <row r="3717" spans="36:43" x14ac:dyDescent="0.25">
      <c r="AJ3717" s="236"/>
      <c r="AM3717" s="197"/>
      <c r="AO3717" s="236"/>
      <c r="AQ3717" s="236"/>
    </row>
    <row r="3718" spans="36:43" x14ac:dyDescent="0.25">
      <c r="AJ3718" s="236"/>
      <c r="AM3718" s="197"/>
      <c r="AO3718" s="236"/>
      <c r="AQ3718" s="236"/>
    </row>
    <row r="3719" spans="36:43" x14ac:dyDescent="0.25">
      <c r="AJ3719" s="236"/>
      <c r="AM3719" s="197"/>
      <c r="AO3719" s="236"/>
      <c r="AQ3719" s="236"/>
    </row>
    <row r="3720" spans="36:43" x14ac:dyDescent="0.25">
      <c r="AJ3720" s="236"/>
      <c r="AM3720" s="197"/>
      <c r="AO3720" s="236"/>
      <c r="AQ3720" s="236"/>
    </row>
    <row r="3721" spans="36:43" x14ac:dyDescent="0.25">
      <c r="AJ3721" s="236"/>
      <c r="AM3721" s="197"/>
      <c r="AO3721" s="236"/>
      <c r="AQ3721" s="236"/>
    </row>
    <row r="3722" spans="36:43" x14ac:dyDescent="0.25">
      <c r="AJ3722" s="236"/>
      <c r="AM3722" s="197"/>
      <c r="AO3722" s="236"/>
      <c r="AQ3722" s="236"/>
    </row>
    <row r="3723" spans="36:43" x14ac:dyDescent="0.25">
      <c r="AJ3723" s="236"/>
      <c r="AM3723" s="197"/>
      <c r="AO3723" s="236"/>
      <c r="AQ3723" s="236"/>
    </row>
    <row r="3724" spans="36:43" x14ac:dyDescent="0.25">
      <c r="AJ3724" s="236"/>
      <c r="AM3724" s="197"/>
      <c r="AO3724" s="236"/>
      <c r="AQ3724" s="236"/>
    </row>
    <row r="3725" spans="36:43" x14ac:dyDescent="0.25">
      <c r="AJ3725" s="236"/>
      <c r="AM3725" s="197"/>
      <c r="AO3725" s="236"/>
      <c r="AQ3725" s="236"/>
    </row>
    <row r="3726" spans="36:43" x14ac:dyDescent="0.25">
      <c r="AJ3726" s="236"/>
      <c r="AM3726" s="197"/>
      <c r="AO3726" s="236"/>
      <c r="AQ3726" s="236"/>
    </row>
    <row r="3727" spans="36:43" x14ac:dyDescent="0.25">
      <c r="AJ3727" s="236"/>
      <c r="AM3727" s="197"/>
      <c r="AO3727" s="236"/>
      <c r="AQ3727" s="236"/>
    </row>
    <row r="3728" spans="36:43" x14ac:dyDescent="0.25">
      <c r="AJ3728" s="236"/>
      <c r="AM3728" s="197"/>
      <c r="AO3728" s="236"/>
      <c r="AQ3728" s="236"/>
    </row>
    <row r="3729" spans="36:43" x14ac:dyDescent="0.25">
      <c r="AJ3729" s="236"/>
      <c r="AM3729" s="197"/>
      <c r="AO3729" s="236"/>
      <c r="AQ3729" s="236"/>
    </row>
    <row r="3730" spans="36:43" x14ac:dyDescent="0.25">
      <c r="AJ3730" s="236"/>
      <c r="AM3730" s="197"/>
      <c r="AO3730" s="236"/>
      <c r="AQ3730" s="236"/>
    </row>
    <row r="3731" spans="36:43" x14ac:dyDescent="0.25">
      <c r="AJ3731" s="236"/>
      <c r="AM3731" s="197"/>
      <c r="AO3731" s="236"/>
      <c r="AQ3731" s="236"/>
    </row>
    <row r="3732" spans="36:43" x14ac:dyDescent="0.25">
      <c r="AJ3732" s="236"/>
      <c r="AM3732" s="197"/>
      <c r="AO3732" s="236"/>
      <c r="AQ3732" s="236"/>
    </row>
    <row r="3733" spans="36:43" x14ac:dyDescent="0.25">
      <c r="AJ3733" s="236"/>
      <c r="AM3733" s="197"/>
      <c r="AO3733" s="236"/>
      <c r="AQ3733" s="236"/>
    </row>
    <row r="3734" spans="36:43" x14ac:dyDescent="0.25">
      <c r="AJ3734" s="236"/>
      <c r="AM3734" s="197"/>
      <c r="AO3734" s="236"/>
      <c r="AQ3734" s="236"/>
    </row>
    <row r="3735" spans="36:43" x14ac:dyDescent="0.25">
      <c r="AJ3735" s="236"/>
      <c r="AM3735" s="197"/>
      <c r="AO3735" s="236"/>
      <c r="AQ3735" s="236"/>
    </row>
    <row r="3736" spans="36:43" x14ac:dyDescent="0.25">
      <c r="AJ3736" s="236"/>
      <c r="AM3736" s="197"/>
      <c r="AO3736" s="236"/>
      <c r="AQ3736" s="236"/>
    </row>
    <row r="3737" spans="36:43" x14ac:dyDescent="0.25">
      <c r="AJ3737" s="236"/>
      <c r="AM3737" s="197"/>
      <c r="AO3737" s="236"/>
      <c r="AQ3737" s="236"/>
    </row>
    <row r="3738" spans="36:43" x14ac:dyDescent="0.25">
      <c r="AJ3738" s="236"/>
      <c r="AM3738" s="197"/>
      <c r="AO3738" s="236"/>
      <c r="AQ3738" s="236"/>
    </row>
    <row r="3739" spans="36:43" x14ac:dyDescent="0.25">
      <c r="AJ3739" s="236"/>
      <c r="AM3739" s="197"/>
      <c r="AO3739" s="236"/>
      <c r="AQ3739" s="236"/>
    </row>
    <row r="3740" spans="36:43" x14ac:dyDescent="0.25">
      <c r="AJ3740" s="236"/>
      <c r="AM3740" s="197"/>
      <c r="AO3740" s="236"/>
      <c r="AQ3740" s="236"/>
    </row>
    <row r="3741" spans="36:43" x14ac:dyDescent="0.25">
      <c r="AJ3741" s="236"/>
      <c r="AM3741" s="197"/>
      <c r="AO3741" s="236"/>
      <c r="AQ3741" s="236"/>
    </row>
    <row r="3742" spans="36:43" x14ac:dyDescent="0.25">
      <c r="AJ3742" s="236"/>
      <c r="AM3742" s="197"/>
      <c r="AO3742" s="236"/>
      <c r="AQ3742" s="236"/>
    </row>
    <row r="3743" spans="36:43" x14ac:dyDescent="0.25">
      <c r="AJ3743" s="236"/>
      <c r="AM3743" s="197"/>
      <c r="AO3743" s="236"/>
      <c r="AQ3743" s="236"/>
    </row>
    <row r="3744" spans="36:43" x14ac:dyDescent="0.25">
      <c r="AJ3744" s="236"/>
      <c r="AM3744" s="197"/>
      <c r="AO3744" s="236"/>
      <c r="AQ3744" s="236"/>
    </row>
    <row r="3745" spans="36:43" x14ac:dyDescent="0.25">
      <c r="AJ3745" s="236"/>
      <c r="AM3745" s="197"/>
      <c r="AO3745" s="236"/>
      <c r="AQ3745" s="236"/>
    </row>
    <row r="3746" spans="36:43" x14ac:dyDescent="0.25">
      <c r="AJ3746" s="236"/>
      <c r="AM3746" s="197"/>
      <c r="AO3746" s="236"/>
      <c r="AQ3746" s="236"/>
    </row>
    <row r="3747" spans="36:43" x14ac:dyDescent="0.25">
      <c r="AJ3747" s="236"/>
      <c r="AM3747" s="197"/>
      <c r="AO3747" s="236"/>
      <c r="AQ3747" s="236"/>
    </row>
    <row r="3748" spans="36:43" x14ac:dyDescent="0.25">
      <c r="AJ3748" s="236"/>
      <c r="AM3748" s="197"/>
      <c r="AO3748" s="236"/>
      <c r="AQ3748" s="236"/>
    </row>
    <row r="3749" spans="36:43" x14ac:dyDescent="0.25">
      <c r="AJ3749" s="236"/>
      <c r="AM3749" s="197"/>
      <c r="AO3749" s="236"/>
      <c r="AQ3749" s="236"/>
    </row>
    <row r="3750" spans="36:43" x14ac:dyDescent="0.25">
      <c r="AJ3750" s="236"/>
      <c r="AM3750" s="197"/>
      <c r="AO3750" s="236"/>
      <c r="AQ3750" s="236"/>
    </row>
    <row r="3751" spans="36:43" x14ac:dyDescent="0.25">
      <c r="AJ3751" s="236"/>
      <c r="AM3751" s="197"/>
      <c r="AO3751" s="236"/>
      <c r="AQ3751" s="236"/>
    </row>
    <row r="3752" spans="36:43" x14ac:dyDescent="0.25">
      <c r="AJ3752" s="236"/>
      <c r="AM3752" s="197"/>
      <c r="AO3752" s="236"/>
      <c r="AQ3752" s="236"/>
    </row>
    <row r="3753" spans="36:43" x14ac:dyDescent="0.25">
      <c r="AJ3753" s="236"/>
      <c r="AM3753" s="197"/>
      <c r="AO3753" s="236"/>
      <c r="AQ3753" s="236"/>
    </row>
    <row r="3754" spans="36:43" x14ac:dyDescent="0.25">
      <c r="AJ3754" s="236"/>
      <c r="AM3754" s="197"/>
      <c r="AO3754" s="236"/>
      <c r="AQ3754" s="236"/>
    </row>
    <row r="3755" spans="36:43" x14ac:dyDescent="0.25">
      <c r="AJ3755" s="236"/>
      <c r="AM3755" s="197"/>
      <c r="AO3755" s="236"/>
      <c r="AQ3755" s="236"/>
    </row>
    <row r="3756" spans="36:43" x14ac:dyDescent="0.25">
      <c r="AJ3756" s="236"/>
      <c r="AM3756" s="197"/>
      <c r="AO3756" s="236"/>
      <c r="AQ3756" s="236"/>
    </row>
    <row r="3757" spans="36:43" x14ac:dyDescent="0.25">
      <c r="AJ3757" s="236"/>
      <c r="AM3757" s="197"/>
      <c r="AO3757" s="236"/>
      <c r="AQ3757" s="236"/>
    </row>
    <row r="3758" spans="36:43" x14ac:dyDescent="0.25">
      <c r="AJ3758" s="236"/>
      <c r="AM3758" s="197"/>
      <c r="AO3758" s="236"/>
      <c r="AQ3758" s="236"/>
    </row>
    <row r="3759" spans="36:43" x14ac:dyDescent="0.25">
      <c r="AJ3759" s="236"/>
      <c r="AM3759" s="197"/>
      <c r="AO3759" s="236"/>
      <c r="AQ3759" s="236"/>
    </row>
    <row r="3760" spans="36:43" x14ac:dyDescent="0.25">
      <c r="AJ3760" s="236"/>
      <c r="AM3760" s="197"/>
      <c r="AO3760" s="236"/>
      <c r="AQ3760" s="236"/>
    </row>
    <row r="3761" spans="36:43" x14ac:dyDescent="0.25">
      <c r="AJ3761" s="236"/>
      <c r="AM3761" s="197"/>
      <c r="AO3761" s="236"/>
      <c r="AQ3761" s="236"/>
    </row>
    <row r="3762" spans="36:43" x14ac:dyDescent="0.25">
      <c r="AJ3762" s="236"/>
      <c r="AM3762" s="197"/>
      <c r="AO3762" s="236"/>
      <c r="AQ3762" s="236"/>
    </row>
    <row r="3763" spans="36:43" x14ac:dyDescent="0.25">
      <c r="AJ3763" s="236"/>
      <c r="AM3763" s="197"/>
      <c r="AO3763" s="236"/>
      <c r="AQ3763" s="236"/>
    </row>
    <row r="3764" spans="36:43" x14ac:dyDescent="0.25">
      <c r="AJ3764" s="236"/>
      <c r="AM3764" s="197"/>
      <c r="AO3764" s="236"/>
      <c r="AQ3764" s="236"/>
    </row>
    <row r="3765" spans="36:43" x14ac:dyDescent="0.25">
      <c r="AJ3765" s="236"/>
      <c r="AM3765" s="197"/>
      <c r="AO3765" s="236"/>
      <c r="AQ3765" s="236"/>
    </row>
    <row r="3766" spans="36:43" x14ac:dyDescent="0.25">
      <c r="AJ3766" s="236"/>
      <c r="AM3766" s="197"/>
      <c r="AO3766" s="236"/>
      <c r="AQ3766" s="236"/>
    </row>
    <row r="3767" spans="36:43" x14ac:dyDescent="0.25">
      <c r="AJ3767" s="236"/>
      <c r="AM3767" s="197"/>
      <c r="AO3767" s="236"/>
      <c r="AQ3767" s="236"/>
    </row>
    <row r="3768" spans="36:43" x14ac:dyDescent="0.25">
      <c r="AJ3768" s="236"/>
      <c r="AM3768" s="197"/>
      <c r="AO3768" s="236"/>
      <c r="AQ3768" s="236"/>
    </row>
    <row r="3769" spans="36:43" x14ac:dyDescent="0.25">
      <c r="AJ3769" s="236"/>
      <c r="AM3769" s="197"/>
      <c r="AO3769" s="236"/>
      <c r="AQ3769" s="236"/>
    </row>
    <row r="3770" spans="36:43" x14ac:dyDescent="0.25">
      <c r="AJ3770" s="236"/>
      <c r="AM3770" s="197"/>
      <c r="AO3770" s="236"/>
      <c r="AQ3770" s="236"/>
    </row>
    <row r="3771" spans="36:43" x14ac:dyDescent="0.25">
      <c r="AJ3771" s="236"/>
      <c r="AM3771" s="197"/>
      <c r="AO3771" s="236"/>
      <c r="AQ3771" s="236"/>
    </row>
    <row r="3772" spans="36:43" x14ac:dyDescent="0.25">
      <c r="AJ3772" s="236"/>
      <c r="AM3772" s="197"/>
      <c r="AO3772" s="236"/>
      <c r="AQ3772" s="236"/>
    </row>
    <row r="3773" spans="36:43" x14ac:dyDescent="0.25">
      <c r="AJ3773" s="236"/>
      <c r="AM3773" s="197"/>
      <c r="AO3773" s="236"/>
      <c r="AQ3773" s="236"/>
    </row>
    <row r="3774" spans="36:43" x14ac:dyDescent="0.25">
      <c r="AJ3774" s="236"/>
      <c r="AM3774" s="197"/>
      <c r="AO3774" s="236"/>
      <c r="AQ3774" s="236"/>
    </row>
    <row r="3775" spans="36:43" x14ac:dyDescent="0.25">
      <c r="AJ3775" s="236"/>
      <c r="AM3775" s="197"/>
      <c r="AO3775" s="236"/>
      <c r="AQ3775" s="236"/>
    </row>
    <row r="3776" spans="36:43" x14ac:dyDescent="0.25">
      <c r="AJ3776" s="236"/>
      <c r="AM3776" s="197"/>
      <c r="AO3776" s="236"/>
      <c r="AQ3776" s="236"/>
    </row>
    <row r="3777" spans="36:43" x14ac:dyDescent="0.25">
      <c r="AJ3777" s="236"/>
      <c r="AM3777" s="197"/>
      <c r="AO3777" s="236"/>
      <c r="AQ3777" s="236"/>
    </row>
    <row r="3778" spans="36:43" x14ac:dyDescent="0.25">
      <c r="AJ3778" s="236"/>
      <c r="AM3778" s="197"/>
      <c r="AO3778" s="236"/>
      <c r="AQ3778" s="236"/>
    </row>
    <row r="3779" spans="36:43" x14ac:dyDescent="0.25">
      <c r="AJ3779" s="236"/>
      <c r="AM3779" s="197"/>
      <c r="AO3779" s="236"/>
      <c r="AQ3779" s="236"/>
    </row>
    <row r="3780" spans="36:43" x14ac:dyDescent="0.25">
      <c r="AJ3780" s="236"/>
      <c r="AM3780" s="197"/>
      <c r="AO3780" s="236"/>
      <c r="AQ3780" s="236"/>
    </row>
    <row r="3781" spans="36:43" x14ac:dyDescent="0.25">
      <c r="AJ3781" s="236"/>
      <c r="AM3781" s="197"/>
      <c r="AO3781" s="236"/>
      <c r="AQ3781" s="236"/>
    </row>
    <row r="3782" spans="36:43" x14ac:dyDescent="0.25">
      <c r="AJ3782" s="236"/>
      <c r="AM3782" s="197"/>
      <c r="AO3782" s="236"/>
      <c r="AQ3782" s="236"/>
    </row>
    <row r="3783" spans="36:43" x14ac:dyDescent="0.25">
      <c r="AJ3783" s="236"/>
      <c r="AM3783" s="197"/>
      <c r="AO3783" s="236"/>
      <c r="AQ3783" s="236"/>
    </row>
    <row r="3784" spans="36:43" x14ac:dyDescent="0.25">
      <c r="AJ3784" s="236"/>
      <c r="AM3784" s="197"/>
      <c r="AO3784" s="236"/>
      <c r="AQ3784" s="236"/>
    </row>
    <row r="3785" spans="36:43" x14ac:dyDescent="0.25">
      <c r="AJ3785" s="236"/>
      <c r="AM3785" s="197"/>
      <c r="AO3785" s="236"/>
      <c r="AQ3785" s="236"/>
    </row>
    <row r="3786" spans="36:43" x14ac:dyDescent="0.25">
      <c r="AJ3786" s="236"/>
      <c r="AM3786" s="197"/>
      <c r="AO3786" s="236"/>
      <c r="AQ3786" s="236"/>
    </row>
    <row r="3787" spans="36:43" x14ac:dyDescent="0.25">
      <c r="AJ3787" s="236"/>
      <c r="AM3787" s="197"/>
      <c r="AO3787" s="236"/>
      <c r="AQ3787" s="236"/>
    </row>
    <row r="3788" spans="36:43" x14ac:dyDescent="0.25">
      <c r="AJ3788" s="236"/>
      <c r="AM3788" s="197"/>
      <c r="AO3788" s="236"/>
      <c r="AQ3788" s="236"/>
    </row>
    <row r="3789" spans="36:43" x14ac:dyDescent="0.25">
      <c r="AJ3789" s="236"/>
      <c r="AM3789" s="197"/>
      <c r="AO3789" s="236"/>
      <c r="AQ3789" s="236"/>
    </row>
    <row r="3790" spans="36:43" x14ac:dyDescent="0.25">
      <c r="AJ3790" s="236"/>
      <c r="AM3790" s="197"/>
      <c r="AO3790" s="236"/>
      <c r="AQ3790" s="236"/>
    </row>
    <row r="3791" spans="36:43" x14ac:dyDescent="0.25">
      <c r="AJ3791" s="236"/>
      <c r="AM3791" s="197"/>
      <c r="AO3791" s="236"/>
      <c r="AQ3791" s="236"/>
    </row>
    <row r="3792" spans="36:43" x14ac:dyDescent="0.25">
      <c r="AJ3792" s="236"/>
      <c r="AM3792" s="197"/>
      <c r="AO3792" s="236"/>
      <c r="AQ3792" s="236"/>
    </row>
    <row r="3793" spans="36:43" x14ac:dyDescent="0.25">
      <c r="AJ3793" s="236"/>
      <c r="AM3793" s="197"/>
      <c r="AO3793" s="236"/>
      <c r="AQ3793" s="236"/>
    </row>
    <row r="3794" spans="36:43" x14ac:dyDescent="0.25">
      <c r="AJ3794" s="236"/>
      <c r="AM3794" s="197"/>
      <c r="AO3794" s="236"/>
      <c r="AQ3794" s="236"/>
    </row>
    <row r="3795" spans="36:43" x14ac:dyDescent="0.25">
      <c r="AJ3795" s="236"/>
      <c r="AM3795" s="197"/>
      <c r="AO3795" s="236"/>
      <c r="AQ3795" s="236"/>
    </row>
    <row r="3796" spans="36:43" x14ac:dyDescent="0.25">
      <c r="AJ3796" s="236"/>
      <c r="AM3796" s="197"/>
      <c r="AO3796" s="236"/>
      <c r="AQ3796" s="236"/>
    </row>
    <row r="3797" spans="36:43" x14ac:dyDescent="0.25">
      <c r="AJ3797" s="236"/>
      <c r="AM3797" s="197"/>
      <c r="AO3797" s="236"/>
      <c r="AQ3797" s="236"/>
    </row>
    <row r="3798" spans="36:43" x14ac:dyDescent="0.25">
      <c r="AJ3798" s="236"/>
      <c r="AM3798" s="197"/>
      <c r="AO3798" s="236"/>
      <c r="AQ3798" s="236"/>
    </row>
    <row r="3799" spans="36:43" x14ac:dyDescent="0.25">
      <c r="AJ3799" s="236"/>
      <c r="AM3799" s="197"/>
      <c r="AO3799" s="236"/>
      <c r="AQ3799" s="236"/>
    </row>
    <row r="3800" spans="36:43" x14ac:dyDescent="0.25">
      <c r="AJ3800" s="236"/>
      <c r="AM3800" s="197"/>
      <c r="AO3800" s="236"/>
      <c r="AQ3800" s="236"/>
    </row>
    <row r="3801" spans="36:43" x14ac:dyDescent="0.25">
      <c r="AJ3801" s="236"/>
      <c r="AM3801" s="197"/>
      <c r="AO3801" s="236"/>
      <c r="AQ3801" s="236"/>
    </row>
    <row r="3802" spans="36:43" x14ac:dyDescent="0.25">
      <c r="AJ3802" s="236"/>
      <c r="AM3802" s="197"/>
      <c r="AO3802" s="236"/>
      <c r="AQ3802" s="236"/>
    </row>
    <row r="3803" spans="36:43" x14ac:dyDescent="0.25">
      <c r="AJ3803" s="236"/>
      <c r="AM3803" s="197"/>
      <c r="AO3803" s="236"/>
      <c r="AQ3803" s="236"/>
    </row>
    <row r="3804" spans="36:43" x14ac:dyDescent="0.25">
      <c r="AJ3804" s="236"/>
      <c r="AM3804" s="197"/>
      <c r="AO3804" s="236"/>
      <c r="AQ3804" s="236"/>
    </row>
    <row r="3805" spans="36:43" x14ac:dyDescent="0.25">
      <c r="AJ3805" s="236"/>
      <c r="AM3805" s="197"/>
      <c r="AO3805" s="236"/>
      <c r="AQ3805" s="236"/>
    </row>
    <row r="3806" spans="36:43" x14ac:dyDescent="0.25">
      <c r="AJ3806" s="236"/>
      <c r="AM3806" s="197"/>
      <c r="AO3806" s="236"/>
      <c r="AQ3806" s="236"/>
    </row>
    <row r="3807" spans="36:43" x14ac:dyDescent="0.25">
      <c r="AJ3807" s="236"/>
      <c r="AM3807" s="197"/>
      <c r="AO3807" s="236"/>
      <c r="AQ3807" s="236"/>
    </row>
    <row r="3808" spans="36:43" x14ac:dyDescent="0.25">
      <c r="AJ3808" s="236"/>
      <c r="AM3808" s="197"/>
      <c r="AO3808" s="236"/>
      <c r="AQ3808" s="236"/>
    </row>
    <row r="3809" spans="36:43" x14ac:dyDescent="0.25">
      <c r="AJ3809" s="236"/>
      <c r="AM3809" s="197"/>
      <c r="AO3809" s="236"/>
      <c r="AQ3809" s="236"/>
    </row>
    <row r="3810" spans="36:43" x14ac:dyDescent="0.25">
      <c r="AJ3810" s="236"/>
      <c r="AM3810" s="197"/>
      <c r="AO3810" s="236"/>
      <c r="AQ3810" s="236"/>
    </row>
    <row r="3811" spans="36:43" x14ac:dyDescent="0.25">
      <c r="AJ3811" s="236"/>
      <c r="AM3811" s="197"/>
      <c r="AO3811" s="236"/>
      <c r="AQ3811" s="236"/>
    </row>
    <row r="3812" spans="36:43" x14ac:dyDescent="0.25">
      <c r="AJ3812" s="236"/>
      <c r="AM3812" s="197"/>
      <c r="AO3812" s="236"/>
      <c r="AQ3812" s="236"/>
    </row>
    <row r="3813" spans="36:43" x14ac:dyDescent="0.25">
      <c r="AJ3813" s="236"/>
      <c r="AM3813" s="197"/>
      <c r="AO3813" s="236"/>
      <c r="AQ3813" s="236"/>
    </row>
    <row r="3814" spans="36:43" x14ac:dyDescent="0.25">
      <c r="AJ3814" s="236"/>
      <c r="AM3814" s="197"/>
      <c r="AO3814" s="236"/>
      <c r="AQ3814" s="236"/>
    </row>
    <row r="3815" spans="36:43" x14ac:dyDescent="0.25">
      <c r="AJ3815" s="236"/>
      <c r="AM3815" s="197"/>
      <c r="AO3815" s="236"/>
      <c r="AQ3815" s="236"/>
    </row>
    <row r="3816" spans="36:43" x14ac:dyDescent="0.25">
      <c r="AJ3816" s="236"/>
      <c r="AM3816" s="197"/>
      <c r="AO3816" s="236"/>
      <c r="AQ3816" s="236"/>
    </row>
    <row r="3817" spans="36:43" x14ac:dyDescent="0.25">
      <c r="AJ3817" s="236"/>
      <c r="AM3817" s="197"/>
      <c r="AO3817" s="236"/>
      <c r="AQ3817" s="236"/>
    </row>
    <row r="3818" spans="36:43" x14ac:dyDescent="0.25">
      <c r="AJ3818" s="236"/>
      <c r="AM3818" s="197"/>
      <c r="AO3818" s="236"/>
      <c r="AQ3818" s="236"/>
    </row>
    <row r="3819" spans="36:43" x14ac:dyDescent="0.25">
      <c r="AJ3819" s="236"/>
      <c r="AM3819" s="197"/>
      <c r="AO3819" s="236"/>
      <c r="AQ3819" s="236"/>
    </row>
    <row r="3820" spans="36:43" x14ac:dyDescent="0.25">
      <c r="AJ3820" s="236"/>
      <c r="AM3820" s="197"/>
      <c r="AO3820" s="236"/>
      <c r="AQ3820" s="236"/>
    </row>
    <row r="3821" spans="36:43" x14ac:dyDescent="0.25">
      <c r="AJ3821" s="236"/>
      <c r="AM3821" s="197"/>
      <c r="AO3821" s="236"/>
      <c r="AQ3821" s="236"/>
    </row>
    <row r="3822" spans="36:43" x14ac:dyDescent="0.25">
      <c r="AJ3822" s="236"/>
      <c r="AM3822" s="197"/>
      <c r="AO3822" s="236"/>
      <c r="AQ3822" s="236"/>
    </row>
    <row r="3823" spans="36:43" x14ac:dyDescent="0.25">
      <c r="AJ3823" s="236"/>
      <c r="AM3823" s="197"/>
      <c r="AO3823" s="236"/>
      <c r="AQ3823" s="236"/>
    </row>
    <row r="3824" spans="36:43" x14ac:dyDescent="0.25">
      <c r="AJ3824" s="236"/>
      <c r="AM3824" s="197"/>
      <c r="AO3824" s="236"/>
      <c r="AQ3824" s="236"/>
    </row>
    <row r="3825" spans="36:43" x14ac:dyDescent="0.25">
      <c r="AJ3825" s="236"/>
      <c r="AM3825" s="197"/>
      <c r="AO3825" s="236"/>
      <c r="AQ3825" s="236"/>
    </row>
    <row r="3826" spans="36:43" x14ac:dyDescent="0.25">
      <c r="AJ3826" s="236"/>
      <c r="AM3826" s="197"/>
      <c r="AO3826" s="236"/>
      <c r="AQ3826" s="236"/>
    </row>
    <row r="3827" spans="36:43" x14ac:dyDescent="0.25">
      <c r="AJ3827" s="236"/>
      <c r="AM3827" s="197"/>
      <c r="AO3827" s="236"/>
      <c r="AQ3827" s="236"/>
    </row>
    <row r="3828" spans="36:43" x14ac:dyDescent="0.25">
      <c r="AJ3828" s="236"/>
      <c r="AM3828" s="197"/>
      <c r="AO3828" s="236"/>
      <c r="AQ3828" s="236"/>
    </row>
    <row r="3829" spans="36:43" x14ac:dyDescent="0.25">
      <c r="AJ3829" s="236"/>
      <c r="AM3829" s="197"/>
      <c r="AO3829" s="236"/>
      <c r="AQ3829" s="236"/>
    </row>
    <row r="3830" spans="36:43" x14ac:dyDescent="0.25">
      <c r="AJ3830" s="236"/>
      <c r="AM3830" s="197"/>
      <c r="AO3830" s="236"/>
      <c r="AQ3830" s="236"/>
    </row>
    <row r="3831" spans="36:43" x14ac:dyDescent="0.25">
      <c r="AJ3831" s="236"/>
      <c r="AM3831" s="197"/>
      <c r="AO3831" s="236"/>
      <c r="AQ3831" s="236"/>
    </row>
    <row r="3832" spans="36:43" x14ac:dyDescent="0.25">
      <c r="AJ3832" s="236"/>
      <c r="AM3832" s="197"/>
      <c r="AO3832" s="236"/>
      <c r="AQ3832" s="236"/>
    </row>
    <row r="3833" spans="36:43" x14ac:dyDescent="0.25">
      <c r="AJ3833" s="236"/>
      <c r="AM3833" s="197"/>
      <c r="AO3833" s="236"/>
      <c r="AQ3833" s="236"/>
    </row>
    <row r="3834" spans="36:43" x14ac:dyDescent="0.25">
      <c r="AJ3834" s="236"/>
      <c r="AM3834" s="197"/>
      <c r="AO3834" s="236"/>
      <c r="AQ3834" s="236"/>
    </row>
    <row r="3835" spans="36:43" x14ac:dyDescent="0.25">
      <c r="AJ3835" s="236"/>
      <c r="AM3835" s="197"/>
      <c r="AO3835" s="236"/>
      <c r="AQ3835" s="236"/>
    </row>
    <row r="3836" spans="36:43" x14ac:dyDescent="0.25">
      <c r="AJ3836" s="236"/>
      <c r="AM3836" s="197"/>
      <c r="AO3836" s="236"/>
      <c r="AQ3836" s="236"/>
    </row>
    <row r="3837" spans="36:43" x14ac:dyDescent="0.25">
      <c r="AJ3837" s="236"/>
      <c r="AM3837" s="197"/>
      <c r="AO3837" s="236"/>
      <c r="AQ3837" s="236"/>
    </row>
    <row r="3838" spans="36:43" x14ac:dyDescent="0.25">
      <c r="AJ3838" s="236"/>
      <c r="AM3838" s="197"/>
      <c r="AO3838" s="236"/>
      <c r="AQ3838" s="236"/>
    </row>
    <row r="3839" spans="36:43" x14ac:dyDescent="0.25">
      <c r="AJ3839" s="236"/>
      <c r="AM3839" s="197"/>
      <c r="AO3839" s="236"/>
      <c r="AQ3839" s="236"/>
    </row>
    <row r="3840" spans="36:43" x14ac:dyDescent="0.25">
      <c r="AJ3840" s="236"/>
      <c r="AM3840" s="197"/>
      <c r="AO3840" s="236"/>
      <c r="AQ3840" s="236"/>
    </row>
    <row r="3841" spans="36:43" x14ac:dyDescent="0.25">
      <c r="AJ3841" s="236"/>
      <c r="AM3841" s="197"/>
      <c r="AO3841" s="236"/>
      <c r="AQ3841" s="236"/>
    </row>
    <row r="3842" spans="36:43" x14ac:dyDescent="0.25">
      <c r="AJ3842" s="236"/>
      <c r="AM3842" s="197"/>
      <c r="AO3842" s="236"/>
      <c r="AQ3842" s="236"/>
    </row>
    <row r="3843" spans="36:43" x14ac:dyDescent="0.25">
      <c r="AJ3843" s="236"/>
      <c r="AM3843" s="197"/>
      <c r="AO3843" s="236"/>
      <c r="AQ3843" s="236"/>
    </row>
    <row r="3844" spans="36:43" x14ac:dyDescent="0.25">
      <c r="AJ3844" s="236"/>
      <c r="AM3844" s="197"/>
      <c r="AO3844" s="236"/>
      <c r="AQ3844" s="236"/>
    </row>
    <row r="3845" spans="36:43" x14ac:dyDescent="0.25">
      <c r="AJ3845" s="236"/>
      <c r="AM3845" s="197"/>
      <c r="AO3845" s="236"/>
      <c r="AQ3845" s="236"/>
    </row>
    <row r="3846" spans="36:43" x14ac:dyDescent="0.25">
      <c r="AJ3846" s="236"/>
      <c r="AM3846" s="197"/>
      <c r="AO3846" s="236"/>
      <c r="AQ3846" s="236"/>
    </row>
    <row r="3847" spans="36:43" x14ac:dyDescent="0.25">
      <c r="AJ3847" s="236"/>
      <c r="AM3847" s="197"/>
      <c r="AO3847" s="236"/>
      <c r="AQ3847" s="236"/>
    </row>
    <row r="3848" spans="36:43" x14ac:dyDescent="0.25">
      <c r="AJ3848" s="236"/>
      <c r="AM3848" s="197"/>
      <c r="AO3848" s="236"/>
      <c r="AQ3848" s="236"/>
    </row>
    <row r="3849" spans="36:43" x14ac:dyDescent="0.25">
      <c r="AJ3849" s="236"/>
      <c r="AM3849" s="197"/>
      <c r="AO3849" s="236"/>
      <c r="AQ3849" s="236"/>
    </row>
    <row r="3850" spans="36:43" x14ac:dyDescent="0.25">
      <c r="AJ3850" s="236"/>
      <c r="AM3850" s="197"/>
      <c r="AO3850" s="236"/>
      <c r="AQ3850" s="236"/>
    </row>
    <row r="3851" spans="36:43" x14ac:dyDescent="0.25">
      <c r="AJ3851" s="236"/>
      <c r="AM3851" s="197"/>
      <c r="AO3851" s="236"/>
      <c r="AQ3851" s="236"/>
    </row>
    <row r="3852" spans="36:43" x14ac:dyDescent="0.25">
      <c r="AJ3852" s="236"/>
      <c r="AM3852" s="197"/>
      <c r="AO3852" s="236"/>
      <c r="AQ3852" s="236"/>
    </row>
    <row r="3853" spans="36:43" x14ac:dyDescent="0.25">
      <c r="AM3853" s="197"/>
      <c r="AO3853" s="236"/>
      <c r="AQ3853" s="236"/>
    </row>
    <row r="3854" spans="36:43" x14ac:dyDescent="0.25">
      <c r="AM3854" s="197"/>
      <c r="AO3854" s="236"/>
      <c r="AQ3854" s="236"/>
    </row>
    <row r="3855" spans="36:43" x14ac:dyDescent="0.25">
      <c r="AM3855" s="197"/>
      <c r="AO3855" s="236"/>
      <c r="AQ3855" s="236"/>
    </row>
    <row r="3856" spans="36:43" x14ac:dyDescent="0.25">
      <c r="AM3856" s="197"/>
      <c r="AO3856" s="236"/>
      <c r="AQ3856" s="236"/>
    </row>
    <row r="3857" spans="39:43" x14ac:dyDescent="0.25">
      <c r="AM3857" s="197"/>
      <c r="AO3857" s="236"/>
      <c r="AQ3857" s="236"/>
    </row>
    <row r="3858" spans="39:43" x14ac:dyDescent="0.25">
      <c r="AM3858" s="197"/>
      <c r="AO3858" s="236"/>
      <c r="AQ3858" s="236"/>
    </row>
    <row r="3859" spans="39:43" x14ac:dyDescent="0.25">
      <c r="AM3859" s="197"/>
      <c r="AO3859" s="236"/>
      <c r="AQ3859" s="236"/>
    </row>
    <row r="3860" spans="39:43" x14ac:dyDescent="0.25">
      <c r="AM3860" s="197"/>
      <c r="AO3860" s="236"/>
      <c r="AQ3860" s="236"/>
    </row>
    <row r="3861" spans="39:43" x14ac:dyDescent="0.25">
      <c r="AM3861" s="197"/>
      <c r="AO3861" s="236"/>
      <c r="AQ3861" s="236"/>
    </row>
    <row r="3862" spans="39:43" x14ac:dyDescent="0.25">
      <c r="AM3862" s="197"/>
      <c r="AO3862" s="236"/>
      <c r="AQ3862" s="236"/>
    </row>
    <row r="3863" spans="39:43" x14ac:dyDescent="0.25">
      <c r="AM3863" s="197"/>
      <c r="AO3863" s="236"/>
      <c r="AQ3863" s="236"/>
    </row>
    <row r="3864" spans="39:43" x14ac:dyDescent="0.25">
      <c r="AM3864" s="197"/>
      <c r="AO3864" s="236"/>
      <c r="AQ3864" s="236"/>
    </row>
    <row r="3865" spans="39:43" x14ac:dyDescent="0.25">
      <c r="AM3865" s="197"/>
      <c r="AO3865" s="236"/>
      <c r="AQ3865" s="236"/>
    </row>
    <row r="3866" spans="39:43" x14ac:dyDescent="0.25">
      <c r="AM3866" s="197"/>
      <c r="AO3866" s="236"/>
      <c r="AQ3866" s="236"/>
    </row>
    <row r="3867" spans="39:43" x14ac:dyDescent="0.25">
      <c r="AM3867" s="197"/>
      <c r="AO3867" s="236"/>
      <c r="AQ3867" s="236"/>
    </row>
    <row r="3868" spans="39:43" x14ac:dyDescent="0.25">
      <c r="AM3868" s="197"/>
      <c r="AO3868" s="236"/>
      <c r="AQ3868" s="236"/>
    </row>
    <row r="3869" spans="39:43" x14ac:dyDescent="0.25">
      <c r="AM3869" s="197"/>
      <c r="AO3869" s="236"/>
      <c r="AQ3869" s="236"/>
    </row>
    <row r="3870" spans="39:43" x14ac:dyDescent="0.25">
      <c r="AM3870" s="197"/>
      <c r="AO3870" s="236"/>
      <c r="AQ3870" s="236"/>
    </row>
    <row r="3871" spans="39:43" x14ac:dyDescent="0.25">
      <c r="AM3871" s="197"/>
      <c r="AO3871" s="236"/>
      <c r="AQ3871" s="236"/>
    </row>
    <row r="3872" spans="39:43" x14ac:dyDescent="0.25">
      <c r="AM3872" s="197"/>
      <c r="AO3872" s="236"/>
      <c r="AQ3872" s="236"/>
    </row>
    <row r="3873" spans="39:43" x14ac:dyDescent="0.25">
      <c r="AM3873" s="197"/>
      <c r="AO3873" s="236"/>
      <c r="AQ3873" s="236"/>
    </row>
    <row r="3874" spans="39:43" x14ac:dyDescent="0.25">
      <c r="AM3874" s="197"/>
      <c r="AO3874" s="236"/>
      <c r="AQ3874" s="236"/>
    </row>
    <row r="3875" spans="39:43" x14ac:dyDescent="0.25">
      <c r="AM3875" s="197"/>
      <c r="AO3875" s="236"/>
      <c r="AQ3875" s="236"/>
    </row>
    <row r="3876" spans="39:43" x14ac:dyDescent="0.25">
      <c r="AM3876" s="197"/>
      <c r="AO3876" s="236"/>
      <c r="AQ3876" s="236"/>
    </row>
    <row r="3877" spans="39:43" x14ac:dyDescent="0.25">
      <c r="AM3877" s="197"/>
      <c r="AO3877" s="236"/>
      <c r="AQ3877" s="236"/>
    </row>
    <row r="3878" spans="39:43" x14ac:dyDescent="0.25">
      <c r="AM3878" s="197"/>
      <c r="AO3878" s="236"/>
      <c r="AQ3878" s="236"/>
    </row>
    <row r="3879" spans="39:43" x14ac:dyDescent="0.25">
      <c r="AM3879" s="197"/>
      <c r="AO3879" s="236"/>
      <c r="AQ3879" s="236"/>
    </row>
    <row r="3880" spans="39:43" x14ac:dyDescent="0.25">
      <c r="AM3880" s="197"/>
      <c r="AO3880" s="236"/>
      <c r="AQ3880" s="236"/>
    </row>
    <row r="3881" spans="39:43" x14ac:dyDescent="0.25">
      <c r="AM3881" s="197"/>
      <c r="AO3881" s="236"/>
      <c r="AQ3881" s="236"/>
    </row>
    <row r="3882" spans="39:43" x14ac:dyDescent="0.25">
      <c r="AM3882" s="197"/>
      <c r="AO3882" s="236"/>
      <c r="AQ3882" s="236"/>
    </row>
    <row r="3883" spans="39:43" x14ac:dyDescent="0.25">
      <c r="AM3883" s="197"/>
      <c r="AO3883" s="236"/>
      <c r="AQ3883" s="236"/>
    </row>
    <row r="3884" spans="39:43" x14ac:dyDescent="0.25">
      <c r="AM3884" s="197"/>
      <c r="AO3884" s="236"/>
      <c r="AQ3884" s="236"/>
    </row>
    <row r="3885" spans="39:43" x14ac:dyDescent="0.25">
      <c r="AM3885" s="197"/>
      <c r="AO3885" s="236"/>
      <c r="AQ3885" s="236"/>
    </row>
    <row r="3886" spans="39:43" x14ac:dyDescent="0.25">
      <c r="AM3886" s="197"/>
      <c r="AO3886" s="236"/>
      <c r="AQ3886" s="236"/>
    </row>
    <row r="3887" spans="39:43" x14ac:dyDescent="0.25">
      <c r="AM3887" s="197"/>
      <c r="AO3887" s="236"/>
      <c r="AQ3887" s="236"/>
    </row>
    <row r="3888" spans="39:43" x14ac:dyDescent="0.25">
      <c r="AM3888" s="197"/>
      <c r="AO3888" s="236"/>
      <c r="AQ3888" s="236"/>
    </row>
    <row r="3889" spans="39:43" x14ac:dyDescent="0.25">
      <c r="AM3889" s="197"/>
      <c r="AO3889" s="236"/>
      <c r="AQ3889" s="236"/>
    </row>
    <row r="3890" spans="39:43" x14ac:dyDescent="0.25">
      <c r="AM3890" s="197"/>
      <c r="AO3890" s="236"/>
      <c r="AQ3890" s="236"/>
    </row>
    <row r="3891" spans="39:43" x14ac:dyDescent="0.25">
      <c r="AM3891" s="197"/>
      <c r="AO3891" s="236"/>
      <c r="AQ3891" s="236"/>
    </row>
    <row r="3892" spans="39:43" x14ac:dyDescent="0.25">
      <c r="AM3892" s="197"/>
      <c r="AO3892" s="236"/>
      <c r="AQ3892" s="236"/>
    </row>
    <row r="3893" spans="39:43" x14ac:dyDescent="0.25">
      <c r="AM3893" s="197"/>
      <c r="AO3893" s="236"/>
      <c r="AQ3893" s="236"/>
    </row>
    <row r="3894" spans="39:43" x14ac:dyDescent="0.25">
      <c r="AM3894" s="197"/>
      <c r="AO3894" s="236"/>
      <c r="AQ3894" s="236"/>
    </row>
    <row r="3895" spans="39:43" x14ac:dyDescent="0.25">
      <c r="AM3895" s="197"/>
      <c r="AO3895" s="236"/>
      <c r="AQ3895" s="236"/>
    </row>
    <row r="3896" spans="39:43" x14ac:dyDescent="0.25">
      <c r="AM3896" s="197"/>
      <c r="AO3896" s="236"/>
      <c r="AQ3896" s="236"/>
    </row>
    <row r="3897" spans="39:43" x14ac:dyDescent="0.25">
      <c r="AM3897" s="197"/>
      <c r="AO3897" s="236"/>
      <c r="AQ3897" s="236"/>
    </row>
    <row r="3898" spans="39:43" x14ac:dyDescent="0.25">
      <c r="AM3898" s="197"/>
      <c r="AO3898" s="236"/>
      <c r="AQ3898" s="236"/>
    </row>
    <row r="3899" spans="39:43" x14ac:dyDescent="0.25">
      <c r="AM3899" s="197"/>
      <c r="AO3899" s="236"/>
      <c r="AQ3899" s="236"/>
    </row>
    <row r="3900" spans="39:43" x14ac:dyDescent="0.25">
      <c r="AM3900" s="197"/>
      <c r="AO3900" s="236"/>
      <c r="AQ3900" s="236"/>
    </row>
    <row r="3901" spans="39:43" x14ac:dyDescent="0.25">
      <c r="AM3901" s="197"/>
      <c r="AO3901" s="236"/>
      <c r="AQ3901" s="236"/>
    </row>
    <row r="3902" spans="39:43" x14ac:dyDescent="0.25">
      <c r="AM3902" s="197"/>
      <c r="AO3902" s="236"/>
      <c r="AQ3902" s="236"/>
    </row>
    <row r="3903" spans="39:43" x14ac:dyDescent="0.25">
      <c r="AM3903" s="197"/>
      <c r="AO3903" s="236"/>
      <c r="AQ3903" s="236"/>
    </row>
    <row r="3904" spans="39:43" x14ac:dyDescent="0.25">
      <c r="AM3904" s="197"/>
      <c r="AO3904" s="236"/>
      <c r="AQ3904" s="236"/>
    </row>
    <row r="3905" spans="39:43" x14ac:dyDescent="0.25">
      <c r="AM3905" s="197"/>
      <c r="AO3905" s="236"/>
      <c r="AQ3905" s="236"/>
    </row>
    <row r="3906" spans="39:43" x14ac:dyDescent="0.25">
      <c r="AM3906" s="197"/>
      <c r="AO3906" s="236"/>
      <c r="AQ3906" s="236"/>
    </row>
    <row r="3907" spans="39:43" x14ac:dyDescent="0.25">
      <c r="AM3907" s="197"/>
      <c r="AO3907" s="236"/>
      <c r="AQ3907" s="236"/>
    </row>
    <row r="3908" spans="39:43" x14ac:dyDescent="0.25">
      <c r="AM3908" s="197"/>
      <c r="AO3908" s="236"/>
      <c r="AQ3908" s="236"/>
    </row>
    <row r="3909" spans="39:43" x14ac:dyDescent="0.25">
      <c r="AM3909" s="197"/>
      <c r="AO3909" s="236"/>
      <c r="AQ3909" s="236"/>
    </row>
    <row r="3910" spans="39:43" x14ac:dyDescent="0.25">
      <c r="AM3910" s="197"/>
      <c r="AO3910" s="236"/>
      <c r="AQ3910" s="236"/>
    </row>
    <row r="3911" spans="39:43" x14ac:dyDescent="0.25">
      <c r="AM3911" s="197"/>
      <c r="AO3911" s="236"/>
      <c r="AQ3911" s="236"/>
    </row>
    <row r="3912" spans="39:43" x14ac:dyDescent="0.25">
      <c r="AM3912" s="197"/>
      <c r="AO3912" s="236"/>
      <c r="AQ3912" s="236"/>
    </row>
    <row r="3913" spans="39:43" x14ac:dyDescent="0.25">
      <c r="AM3913" s="197"/>
      <c r="AO3913" s="236"/>
      <c r="AQ3913" s="236"/>
    </row>
    <row r="3914" spans="39:43" x14ac:dyDescent="0.25">
      <c r="AM3914" s="197"/>
      <c r="AO3914" s="236"/>
      <c r="AQ3914" s="236"/>
    </row>
    <row r="3915" spans="39:43" x14ac:dyDescent="0.25">
      <c r="AM3915" s="197"/>
      <c r="AO3915" s="236"/>
      <c r="AQ3915" s="236"/>
    </row>
    <row r="3916" spans="39:43" x14ac:dyDescent="0.25">
      <c r="AM3916" s="197"/>
      <c r="AO3916" s="236"/>
      <c r="AQ3916" s="236"/>
    </row>
    <row r="3917" spans="39:43" x14ac:dyDescent="0.25">
      <c r="AM3917" s="197"/>
      <c r="AO3917" s="236"/>
      <c r="AQ3917" s="236"/>
    </row>
    <row r="3918" spans="39:43" x14ac:dyDescent="0.25">
      <c r="AM3918" s="197"/>
      <c r="AO3918" s="236"/>
      <c r="AQ3918" s="236"/>
    </row>
    <row r="3919" spans="39:43" x14ac:dyDescent="0.25">
      <c r="AM3919" s="197"/>
      <c r="AO3919" s="236"/>
      <c r="AQ3919" s="236"/>
    </row>
    <row r="3920" spans="39:43" x14ac:dyDescent="0.25">
      <c r="AM3920" s="197"/>
      <c r="AO3920" s="236"/>
      <c r="AQ3920" s="236"/>
    </row>
    <row r="3921" spans="39:43" x14ac:dyDescent="0.25">
      <c r="AM3921" s="197"/>
      <c r="AO3921" s="236"/>
      <c r="AQ3921" s="236"/>
    </row>
    <row r="3922" spans="39:43" x14ac:dyDescent="0.25">
      <c r="AM3922" s="197"/>
      <c r="AO3922" s="236"/>
      <c r="AQ3922" s="236"/>
    </row>
    <row r="3923" spans="39:43" x14ac:dyDescent="0.25">
      <c r="AM3923" s="197"/>
      <c r="AO3923" s="236"/>
      <c r="AQ3923" s="236"/>
    </row>
    <row r="3924" spans="39:43" x14ac:dyDescent="0.25">
      <c r="AM3924" s="197"/>
      <c r="AO3924" s="236"/>
      <c r="AQ3924" s="236"/>
    </row>
    <row r="3925" spans="39:43" x14ac:dyDescent="0.25">
      <c r="AM3925" s="197"/>
      <c r="AO3925" s="236"/>
      <c r="AQ3925" s="236"/>
    </row>
    <row r="3926" spans="39:43" x14ac:dyDescent="0.25">
      <c r="AM3926" s="197"/>
      <c r="AO3926" s="236"/>
      <c r="AQ3926" s="236"/>
    </row>
    <row r="3927" spans="39:43" x14ac:dyDescent="0.25">
      <c r="AM3927" s="197"/>
      <c r="AO3927" s="236"/>
      <c r="AQ3927" s="236"/>
    </row>
    <row r="3928" spans="39:43" x14ac:dyDescent="0.25">
      <c r="AM3928" s="197"/>
      <c r="AO3928" s="236"/>
      <c r="AQ3928" s="236"/>
    </row>
    <row r="3929" spans="39:43" x14ac:dyDescent="0.25">
      <c r="AM3929" s="197"/>
      <c r="AO3929" s="236"/>
      <c r="AQ3929" s="236"/>
    </row>
    <row r="3930" spans="39:43" x14ac:dyDescent="0.25">
      <c r="AM3930" s="197"/>
      <c r="AO3930" s="236"/>
      <c r="AQ3930" s="236"/>
    </row>
    <row r="3931" spans="39:43" x14ac:dyDescent="0.25">
      <c r="AM3931" s="197"/>
      <c r="AO3931" s="236"/>
      <c r="AQ3931" s="236"/>
    </row>
    <row r="3932" spans="39:43" x14ac:dyDescent="0.25">
      <c r="AM3932" s="197"/>
      <c r="AO3932" s="236"/>
      <c r="AQ3932" s="236"/>
    </row>
    <row r="3933" spans="39:43" x14ac:dyDescent="0.25">
      <c r="AM3933" s="197"/>
      <c r="AO3933" s="236"/>
      <c r="AQ3933" s="236"/>
    </row>
    <row r="3934" spans="39:43" x14ac:dyDescent="0.25">
      <c r="AM3934" s="197"/>
      <c r="AO3934" s="236"/>
      <c r="AQ3934" s="236"/>
    </row>
    <row r="3935" spans="39:43" x14ac:dyDescent="0.25">
      <c r="AM3935" s="197"/>
      <c r="AO3935" s="236"/>
      <c r="AQ3935" s="236"/>
    </row>
    <row r="3936" spans="39:43" x14ac:dyDescent="0.25">
      <c r="AM3936" s="197"/>
      <c r="AO3936" s="236"/>
      <c r="AQ3936" s="236"/>
    </row>
    <row r="3937" spans="39:43" x14ac:dyDescent="0.25">
      <c r="AM3937" s="197"/>
      <c r="AO3937" s="236"/>
      <c r="AQ3937" s="236"/>
    </row>
    <row r="3938" spans="39:43" x14ac:dyDescent="0.25">
      <c r="AM3938" s="197"/>
      <c r="AO3938" s="236"/>
      <c r="AQ3938" s="236"/>
    </row>
    <row r="3939" spans="39:43" x14ac:dyDescent="0.25">
      <c r="AM3939" s="197"/>
      <c r="AO3939" s="236"/>
      <c r="AQ3939" s="236"/>
    </row>
    <row r="3940" spans="39:43" x14ac:dyDescent="0.25">
      <c r="AM3940" s="197"/>
      <c r="AO3940" s="236"/>
      <c r="AQ3940" s="236"/>
    </row>
    <row r="3941" spans="39:43" x14ac:dyDescent="0.25">
      <c r="AM3941" s="197"/>
      <c r="AO3941" s="236"/>
      <c r="AQ3941" s="236"/>
    </row>
    <row r="3942" spans="39:43" x14ac:dyDescent="0.25">
      <c r="AM3942" s="197"/>
      <c r="AO3942" s="236"/>
      <c r="AQ3942" s="236"/>
    </row>
    <row r="3943" spans="39:43" x14ac:dyDescent="0.25">
      <c r="AM3943" s="197"/>
      <c r="AO3943" s="236"/>
      <c r="AQ3943" s="236"/>
    </row>
    <row r="3944" spans="39:43" x14ac:dyDescent="0.25">
      <c r="AM3944" s="197"/>
      <c r="AO3944" s="236"/>
      <c r="AQ3944" s="236"/>
    </row>
    <row r="3945" spans="39:43" x14ac:dyDescent="0.25">
      <c r="AM3945" s="197"/>
      <c r="AO3945" s="236"/>
      <c r="AQ3945" s="236"/>
    </row>
    <row r="3946" spans="39:43" x14ac:dyDescent="0.25">
      <c r="AM3946" s="197"/>
      <c r="AO3946" s="236"/>
      <c r="AQ3946" s="236"/>
    </row>
    <row r="3947" spans="39:43" x14ac:dyDescent="0.25">
      <c r="AM3947" s="197"/>
      <c r="AO3947" s="236"/>
      <c r="AQ3947" s="236"/>
    </row>
    <row r="3948" spans="39:43" x14ac:dyDescent="0.25">
      <c r="AM3948" s="197"/>
      <c r="AO3948" s="236"/>
      <c r="AQ3948" s="236"/>
    </row>
    <row r="3949" spans="39:43" x14ac:dyDescent="0.25">
      <c r="AM3949" s="197"/>
      <c r="AO3949" s="236"/>
      <c r="AQ3949" s="236"/>
    </row>
    <row r="3950" spans="39:43" x14ac:dyDescent="0.25">
      <c r="AM3950" s="197"/>
      <c r="AO3950" s="236"/>
      <c r="AQ3950" s="236"/>
    </row>
    <row r="3951" spans="39:43" x14ac:dyDescent="0.25">
      <c r="AM3951" s="197"/>
      <c r="AO3951" s="236"/>
      <c r="AQ3951" s="236"/>
    </row>
    <row r="3952" spans="39:43" x14ac:dyDescent="0.25">
      <c r="AM3952" s="197"/>
      <c r="AO3952" s="236"/>
      <c r="AQ3952" s="236"/>
    </row>
    <row r="3953" spans="39:43" x14ac:dyDescent="0.25">
      <c r="AM3953" s="197"/>
      <c r="AO3953" s="236"/>
      <c r="AQ3953" s="236"/>
    </row>
    <row r="3954" spans="39:43" x14ac:dyDescent="0.25">
      <c r="AM3954" s="197"/>
      <c r="AO3954" s="236"/>
      <c r="AQ3954" s="236"/>
    </row>
    <row r="3955" spans="39:43" x14ac:dyDescent="0.25">
      <c r="AM3955" s="197"/>
      <c r="AO3955" s="236"/>
      <c r="AQ3955" s="236"/>
    </row>
    <row r="3956" spans="39:43" x14ac:dyDescent="0.25">
      <c r="AM3956" s="197"/>
      <c r="AO3956" s="236"/>
      <c r="AQ3956" s="236"/>
    </row>
    <row r="3957" spans="39:43" x14ac:dyDescent="0.25">
      <c r="AM3957" s="197"/>
      <c r="AO3957" s="236"/>
      <c r="AQ3957" s="236"/>
    </row>
    <row r="3958" spans="39:43" x14ac:dyDescent="0.25">
      <c r="AM3958" s="197"/>
      <c r="AO3958" s="236"/>
      <c r="AQ3958" s="236"/>
    </row>
    <row r="3959" spans="39:43" x14ac:dyDescent="0.25">
      <c r="AM3959" s="197"/>
      <c r="AO3959" s="236"/>
      <c r="AQ3959" s="236"/>
    </row>
    <row r="3960" spans="39:43" x14ac:dyDescent="0.25">
      <c r="AM3960" s="197"/>
      <c r="AO3960" s="236"/>
      <c r="AQ3960" s="236"/>
    </row>
    <row r="3961" spans="39:43" x14ac:dyDescent="0.25">
      <c r="AM3961" s="197"/>
      <c r="AO3961" s="236"/>
      <c r="AQ3961" s="236"/>
    </row>
    <row r="3962" spans="39:43" x14ac:dyDescent="0.25">
      <c r="AM3962" s="197"/>
      <c r="AO3962" s="236"/>
      <c r="AQ3962" s="236"/>
    </row>
    <row r="3963" spans="39:43" x14ac:dyDescent="0.25">
      <c r="AM3963" s="197"/>
      <c r="AO3963" s="236"/>
      <c r="AQ3963" s="236"/>
    </row>
    <row r="3964" spans="39:43" x14ac:dyDescent="0.25">
      <c r="AM3964" s="197"/>
      <c r="AO3964" s="236"/>
      <c r="AQ3964" s="236"/>
    </row>
    <row r="3965" spans="39:43" x14ac:dyDescent="0.25">
      <c r="AM3965" s="197"/>
      <c r="AO3965" s="236"/>
      <c r="AQ3965" s="236"/>
    </row>
    <row r="3966" spans="39:43" x14ac:dyDescent="0.25">
      <c r="AM3966" s="197"/>
      <c r="AO3966" s="236"/>
      <c r="AQ3966" s="236"/>
    </row>
    <row r="3967" spans="39:43" x14ac:dyDescent="0.25">
      <c r="AM3967" s="197"/>
      <c r="AO3967" s="236"/>
      <c r="AQ3967" s="236"/>
    </row>
    <row r="3968" spans="39:43" x14ac:dyDescent="0.25">
      <c r="AM3968" s="197"/>
      <c r="AO3968" s="236"/>
      <c r="AQ3968" s="236"/>
    </row>
    <row r="3969" spans="39:43" x14ac:dyDescent="0.25">
      <c r="AM3969" s="197"/>
      <c r="AO3969" s="236"/>
      <c r="AQ3969" s="236"/>
    </row>
    <row r="3970" spans="39:43" x14ac:dyDescent="0.25">
      <c r="AM3970" s="197"/>
      <c r="AO3970" s="236"/>
      <c r="AQ3970" s="236"/>
    </row>
    <row r="3971" spans="39:43" x14ac:dyDescent="0.25">
      <c r="AM3971" s="197"/>
      <c r="AO3971" s="236"/>
      <c r="AQ3971" s="236"/>
    </row>
    <row r="3972" spans="39:43" x14ac:dyDescent="0.25">
      <c r="AM3972" s="197"/>
      <c r="AO3972" s="236"/>
      <c r="AQ3972" s="236"/>
    </row>
    <row r="3973" spans="39:43" x14ac:dyDescent="0.25">
      <c r="AM3973" s="197"/>
      <c r="AO3973" s="236"/>
      <c r="AQ3973" s="236"/>
    </row>
    <row r="3974" spans="39:43" x14ac:dyDescent="0.25">
      <c r="AM3974" s="197"/>
      <c r="AO3974" s="236"/>
      <c r="AQ3974" s="236"/>
    </row>
    <row r="3975" spans="39:43" x14ac:dyDescent="0.25">
      <c r="AM3975" s="197"/>
      <c r="AO3975" s="236"/>
      <c r="AQ3975" s="236"/>
    </row>
    <row r="3976" spans="39:43" x14ac:dyDescent="0.25">
      <c r="AM3976" s="197"/>
      <c r="AO3976" s="236"/>
      <c r="AQ3976" s="236"/>
    </row>
    <row r="3977" spans="39:43" x14ac:dyDescent="0.25">
      <c r="AM3977" s="197"/>
      <c r="AO3977" s="236"/>
      <c r="AQ3977" s="236"/>
    </row>
    <row r="3978" spans="39:43" x14ac:dyDescent="0.25">
      <c r="AM3978" s="197"/>
      <c r="AO3978" s="236"/>
      <c r="AQ3978" s="236"/>
    </row>
    <row r="3979" spans="39:43" x14ac:dyDescent="0.25">
      <c r="AM3979" s="197"/>
      <c r="AO3979" s="236"/>
      <c r="AQ3979" s="236"/>
    </row>
    <row r="3980" spans="39:43" x14ac:dyDescent="0.25">
      <c r="AM3980" s="197"/>
      <c r="AO3980" s="236"/>
      <c r="AQ3980" s="236"/>
    </row>
    <row r="3981" spans="39:43" x14ac:dyDescent="0.25">
      <c r="AM3981" s="197"/>
      <c r="AO3981" s="236"/>
      <c r="AQ3981" s="236"/>
    </row>
    <row r="3982" spans="39:43" x14ac:dyDescent="0.25">
      <c r="AM3982" s="197"/>
      <c r="AO3982" s="236"/>
      <c r="AQ3982" s="236"/>
    </row>
    <row r="3983" spans="39:43" x14ac:dyDescent="0.25">
      <c r="AM3983" s="197"/>
      <c r="AO3983" s="236"/>
      <c r="AQ3983" s="236"/>
    </row>
    <row r="3984" spans="39:43" x14ac:dyDescent="0.25">
      <c r="AM3984" s="197"/>
      <c r="AO3984" s="236"/>
      <c r="AQ3984" s="236"/>
    </row>
    <row r="3985" spans="39:43" x14ac:dyDescent="0.25">
      <c r="AM3985" s="197"/>
      <c r="AO3985" s="236"/>
      <c r="AQ3985" s="236"/>
    </row>
    <row r="3986" spans="39:43" x14ac:dyDescent="0.25">
      <c r="AM3986" s="197"/>
      <c r="AO3986" s="236"/>
      <c r="AQ3986" s="236"/>
    </row>
    <row r="3987" spans="39:43" x14ac:dyDescent="0.25">
      <c r="AM3987" s="197"/>
      <c r="AO3987" s="236"/>
      <c r="AQ3987" s="236"/>
    </row>
    <row r="3988" spans="39:43" x14ac:dyDescent="0.25">
      <c r="AM3988" s="197"/>
      <c r="AO3988" s="236"/>
      <c r="AQ3988" s="236"/>
    </row>
    <row r="3989" spans="39:43" x14ac:dyDescent="0.25">
      <c r="AM3989" s="197"/>
      <c r="AO3989" s="236"/>
      <c r="AQ3989" s="236"/>
    </row>
    <row r="3990" spans="39:43" x14ac:dyDescent="0.25">
      <c r="AM3990" s="197"/>
      <c r="AO3990" s="236"/>
      <c r="AQ3990" s="236"/>
    </row>
    <row r="3991" spans="39:43" x14ac:dyDescent="0.25">
      <c r="AM3991" s="197"/>
      <c r="AO3991" s="236"/>
      <c r="AQ3991" s="236"/>
    </row>
    <row r="3992" spans="39:43" x14ac:dyDescent="0.25">
      <c r="AM3992" s="197"/>
      <c r="AO3992" s="236"/>
      <c r="AQ3992" s="236"/>
    </row>
    <row r="3993" spans="39:43" x14ac:dyDescent="0.25">
      <c r="AM3993" s="197"/>
      <c r="AO3993" s="236"/>
      <c r="AQ3993" s="236"/>
    </row>
    <row r="3994" spans="39:43" x14ac:dyDescent="0.25">
      <c r="AM3994" s="197"/>
      <c r="AO3994" s="236"/>
      <c r="AQ3994" s="236"/>
    </row>
    <row r="3995" spans="39:43" x14ac:dyDescent="0.25">
      <c r="AM3995" s="197"/>
      <c r="AO3995" s="236"/>
      <c r="AQ3995" s="236"/>
    </row>
    <row r="3996" spans="39:43" x14ac:dyDescent="0.25">
      <c r="AM3996" s="197"/>
      <c r="AO3996" s="236"/>
      <c r="AQ3996" s="236"/>
    </row>
    <row r="3997" spans="39:43" x14ac:dyDescent="0.25">
      <c r="AM3997" s="197"/>
      <c r="AO3997" s="236"/>
      <c r="AQ3997" s="236"/>
    </row>
    <row r="3998" spans="39:43" x14ac:dyDescent="0.25">
      <c r="AM3998" s="197"/>
      <c r="AO3998" s="236"/>
      <c r="AQ3998" s="236"/>
    </row>
    <row r="3999" spans="39:43" x14ac:dyDescent="0.25">
      <c r="AM3999" s="197"/>
      <c r="AO3999" s="236"/>
      <c r="AQ3999" s="236"/>
    </row>
    <row r="4000" spans="39:43" x14ac:dyDescent="0.25">
      <c r="AM4000" s="197"/>
      <c r="AO4000" s="236"/>
      <c r="AQ4000" s="236"/>
    </row>
    <row r="4001" spans="39:43" x14ac:dyDescent="0.25">
      <c r="AM4001" s="197"/>
      <c r="AO4001" s="236"/>
      <c r="AQ4001" s="236"/>
    </row>
    <row r="4002" spans="39:43" x14ac:dyDescent="0.25">
      <c r="AM4002" s="197"/>
      <c r="AO4002" s="236"/>
      <c r="AQ4002" s="236"/>
    </row>
    <row r="4003" spans="39:43" x14ac:dyDescent="0.25">
      <c r="AM4003" s="197"/>
      <c r="AO4003" s="236"/>
      <c r="AQ4003" s="236"/>
    </row>
    <row r="4004" spans="39:43" x14ac:dyDescent="0.25">
      <c r="AM4004" s="197"/>
      <c r="AO4004" s="236"/>
      <c r="AQ4004" s="236"/>
    </row>
    <row r="4005" spans="39:43" x14ac:dyDescent="0.25">
      <c r="AM4005" s="197"/>
      <c r="AO4005" s="236"/>
      <c r="AQ4005" s="236"/>
    </row>
    <row r="4006" spans="39:43" x14ac:dyDescent="0.25">
      <c r="AM4006" s="197"/>
      <c r="AO4006" s="236"/>
      <c r="AQ4006" s="236"/>
    </row>
    <row r="4007" spans="39:43" x14ac:dyDescent="0.25">
      <c r="AM4007" s="197"/>
      <c r="AO4007" s="236"/>
      <c r="AQ4007" s="236"/>
    </row>
    <row r="4008" spans="39:43" x14ac:dyDescent="0.25">
      <c r="AM4008" s="197"/>
      <c r="AO4008" s="236"/>
      <c r="AQ4008" s="236"/>
    </row>
    <row r="4009" spans="39:43" x14ac:dyDescent="0.25">
      <c r="AM4009" s="197"/>
      <c r="AO4009" s="236"/>
      <c r="AQ4009" s="236"/>
    </row>
    <row r="4010" spans="39:43" x14ac:dyDescent="0.25">
      <c r="AM4010" s="197"/>
      <c r="AO4010" s="236"/>
      <c r="AQ4010" s="236"/>
    </row>
    <row r="4011" spans="39:43" x14ac:dyDescent="0.25">
      <c r="AM4011" s="197"/>
      <c r="AO4011" s="236"/>
      <c r="AQ4011" s="236"/>
    </row>
    <row r="4012" spans="39:43" x14ac:dyDescent="0.25">
      <c r="AM4012" s="197"/>
      <c r="AO4012" s="236"/>
      <c r="AQ4012" s="236"/>
    </row>
    <row r="4013" spans="39:43" x14ac:dyDescent="0.25">
      <c r="AM4013" s="197"/>
      <c r="AO4013" s="236"/>
      <c r="AQ4013" s="236"/>
    </row>
    <row r="4014" spans="39:43" x14ac:dyDescent="0.25">
      <c r="AM4014" s="197"/>
      <c r="AO4014" s="236"/>
      <c r="AQ4014" s="236"/>
    </row>
    <row r="4015" spans="39:43" x14ac:dyDescent="0.25">
      <c r="AM4015" s="197"/>
      <c r="AO4015" s="236"/>
      <c r="AQ4015" s="236"/>
    </row>
    <row r="4016" spans="39:43" x14ac:dyDescent="0.25">
      <c r="AM4016" s="197"/>
      <c r="AO4016" s="236"/>
      <c r="AQ4016" s="236"/>
    </row>
    <row r="4017" spans="39:43" x14ac:dyDescent="0.25">
      <c r="AM4017" s="197"/>
      <c r="AO4017" s="236"/>
      <c r="AQ4017" s="236"/>
    </row>
    <row r="4018" spans="39:43" x14ac:dyDescent="0.25">
      <c r="AM4018" s="197"/>
      <c r="AO4018" s="236"/>
      <c r="AQ4018" s="236"/>
    </row>
    <row r="4019" spans="39:43" x14ac:dyDescent="0.25">
      <c r="AM4019" s="197"/>
      <c r="AO4019" s="236"/>
      <c r="AQ4019" s="236"/>
    </row>
    <row r="4020" spans="39:43" x14ac:dyDescent="0.25">
      <c r="AM4020" s="197"/>
      <c r="AO4020" s="236"/>
      <c r="AQ4020" s="236"/>
    </row>
    <row r="4021" spans="39:43" x14ac:dyDescent="0.25">
      <c r="AM4021" s="197"/>
      <c r="AO4021" s="236"/>
      <c r="AQ4021" s="236"/>
    </row>
    <row r="4022" spans="39:43" x14ac:dyDescent="0.25">
      <c r="AM4022" s="197"/>
      <c r="AO4022" s="236"/>
      <c r="AQ4022" s="236"/>
    </row>
    <row r="4023" spans="39:43" x14ac:dyDescent="0.25">
      <c r="AM4023" s="197"/>
      <c r="AO4023" s="236"/>
      <c r="AQ4023" s="236"/>
    </row>
    <row r="4024" spans="39:43" x14ac:dyDescent="0.25">
      <c r="AM4024" s="197"/>
      <c r="AO4024" s="236"/>
      <c r="AQ4024" s="236"/>
    </row>
    <row r="4025" spans="39:43" x14ac:dyDescent="0.25">
      <c r="AM4025" s="197"/>
      <c r="AO4025" s="236"/>
      <c r="AQ4025" s="236"/>
    </row>
    <row r="4026" spans="39:43" x14ac:dyDescent="0.25">
      <c r="AM4026" s="197"/>
      <c r="AO4026" s="236"/>
      <c r="AQ4026" s="236"/>
    </row>
    <row r="4027" spans="39:43" x14ac:dyDescent="0.25">
      <c r="AM4027" s="197"/>
      <c r="AO4027" s="236"/>
      <c r="AQ4027" s="236"/>
    </row>
    <row r="4028" spans="39:43" x14ac:dyDescent="0.25">
      <c r="AM4028" s="197"/>
      <c r="AO4028" s="236"/>
      <c r="AQ4028" s="236"/>
    </row>
    <row r="4029" spans="39:43" x14ac:dyDescent="0.25">
      <c r="AM4029" s="197"/>
      <c r="AO4029" s="236"/>
      <c r="AQ4029" s="236"/>
    </row>
    <row r="4030" spans="39:43" x14ac:dyDescent="0.25">
      <c r="AM4030" s="197"/>
      <c r="AO4030" s="236"/>
      <c r="AQ4030" s="236"/>
    </row>
    <row r="4031" spans="39:43" x14ac:dyDescent="0.25">
      <c r="AM4031" s="197"/>
      <c r="AO4031" s="236"/>
      <c r="AQ4031" s="236"/>
    </row>
    <row r="4032" spans="39:43" x14ac:dyDescent="0.25">
      <c r="AM4032" s="197"/>
      <c r="AO4032" s="236"/>
      <c r="AQ4032" s="236"/>
    </row>
    <row r="4033" spans="39:43" x14ac:dyDescent="0.25">
      <c r="AM4033" s="197"/>
      <c r="AO4033" s="236"/>
      <c r="AQ4033" s="236"/>
    </row>
    <row r="4034" spans="39:43" x14ac:dyDescent="0.25">
      <c r="AM4034" s="197"/>
      <c r="AO4034" s="236"/>
      <c r="AQ4034" s="236"/>
    </row>
    <row r="4035" spans="39:43" x14ac:dyDescent="0.25">
      <c r="AM4035" s="197"/>
      <c r="AO4035" s="236"/>
      <c r="AQ4035" s="236"/>
    </row>
    <row r="4036" spans="39:43" x14ac:dyDescent="0.25">
      <c r="AM4036" s="197"/>
      <c r="AO4036" s="236"/>
      <c r="AQ4036" s="236"/>
    </row>
    <row r="4037" spans="39:43" x14ac:dyDescent="0.25">
      <c r="AM4037" s="197"/>
      <c r="AO4037" s="236"/>
      <c r="AQ4037" s="236"/>
    </row>
    <row r="4038" spans="39:43" x14ac:dyDescent="0.25">
      <c r="AM4038" s="197"/>
      <c r="AO4038" s="236"/>
      <c r="AQ4038" s="236"/>
    </row>
    <row r="4039" spans="39:43" x14ac:dyDescent="0.25">
      <c r="AM4039" s="197"/>
      <c r="AO4039" s="236"/>
      <c r="AQ4039" s="236"/>
    </row>
    <row r="4040" spans="39:43" x14ac:dyDescent="0.25">
      <c r="AM4040" s="197"/>
      <c r="AO4040" s="236"/>
      <c r="AQ4040" s="236"/>
    </row>
    <row r="4041" spans="39:43" x14ac:dyDescent="0.25">
      <c r="AM4041" s="197"/>
      <c r="AO4041" s="236"/>
      <c r="AQ4041" s="236"/>
    </row>
    <row r="4042" spans="39:43" x14ac:dyDescent="0.25">
      <c r="AM4042" s="197"/>
      <c r="AO4042" s="236"/>
      <c r="AQ4042" s="236"/>
    </row>
    <row r="4043" spans="39:43" x14ac:dyDescent="0.25">
      <c r="AM4043" s="197"/>
      <c r="AO4043" s="236"/>
      <c r="AQ4043" s="236"/>
    </row>
    <row r="4044" spans="39:43" x14ac:dyDescent="0.25">
      <c r="AM4044" s="197"/>
      <c r="AO4044" s="236"/>
      <c r="AQ4044" s="236"/>
    </row>
    <row r="4045" spans="39:43" x14ac:dyDescent="0.25">
      <c r="AM4045" s="197"/>
      <c r="AO4045" s="236"/>
      <c r="AQ4045" s="236"/>
    </row>
    <row r="4046" spans="39:43" x14ac:dyDescent="0.25">
      <c r="AM4046" s="197"/>
      <c r="AO4046" s="236"/>
      <c r="AQ4046" s="236"/>
    </row>
    <row r="4047" spans="39:43" x14ac:dyDescent="0.25">
      <c r="AM4047" s="197"/>
      <c r="AO4047" s="236"/>
      <c r="AQ4047" s="236"/>
    </row>
    <row r="4048" spans="39:43" x14ac:dyDescent="0.25">
      <c r="AM4048" s="197"/>
      <c r="AO4048" s="236"/>
      <c r="AQ4048" s="236"/>
    </row>
    <row r="4049" spans="39:43" x14ac:dyDescent="0.25">
      <c r="AM4049" s="197"/>
      <c r="AO4049" s="236"/>
      <c r="AQ4049" s="236"/>
    </row>
    <row r="4050" spans="39:43" x14ac:dyDescent="0.25">
      <c r="AM4050" s="197"/>
      <c r="AO4050" s="236"/>
      <c r="AQ4050" s="236"/>
    </row>
    <row r="4051" spans="39:43" x14ac:dyDescent="0.25">
      <c r="AM4051" s="197"/>
      <c r="AO4051" s="236"/>
      <c r="AQ4051" s="236"/>
    </row>
    <row r="4052" spans="39:43" x14ac:dyDescent="0.25">
      <c r="AM4052" s="197"/>
      <c r="AO4052" s="236"/>
      <c r="AQ4052" s="236"/>
    </row>
    <row r="4053" spans="39:43" x14ac:dyDescent="0.25">
      <c r="AM4053" s="197"/>
      <c r="AO4053" s="236"/>
      <c r="AQ4053" s="236"/>
    </row>
    <row r="4054" spans="39:43" x14ac:dyDescent="0.25">
      <c r="AM4054" s="197"/>
      <c r="AO4054" s="236"/>
      <c r="AQ4054" s="236"/>
    </row>
    <row r="4055" spans="39:43" x14ac:dyDescent="0.25">
      <c r="AM4055" s="197"/>
      <c r="AO4055" s="236"/>
      <c r="AQ4055" s="236"/>
    </row>
    <row r="4056" spans="39:43" x14ac:dyDescent="0.25">
      <c r="AM4056" s="197"/>
      <c r="AO4056" s="236"/>
      <c r="AQ4056" s="236"/>
    </row>
    <row r="4057" spans="39:43" x14ac:dyDescent="0.25">
      <c r="AM4057" s="197"/>
      <c r="AO4057" s="236"/>
      <c r="AQ4057" s="236"/>
    </row>
    <row r="4058" spans="39:43" x14ac:dyDescent="0.25">
      <c r="AM4058" s="197"/>
      <c r="AO4058" s="236"/>
      <c r="AQ4058" s="236"/>
    </row>
    <row r="4059" spans="39:43" x14ac:dyDescent="0.25">
      <c r="AM4059" s="197"/>
      <c r="AO4059" s="236"/>
      <c r="AQ4059" s="236"/>
    </row>
    <row r="4060" spans="39:43" x14ac:dyDescent="0.25">
      <c r="AM4060" s="197"/>
      <c r="AO4060" s="236"/>
      <c r="AQ4060" s="236"/>
    </row>
    <row r="4061" spans="39:43" x14ac:dyDescent="0.25">
      <c r="AM4061" s="197"/>
      <c r="AO4061" s="236"/>
      <c r="AQ4061" s="236"/>
    </row>
    <row r="4062" spans="39:43" x14ac:dyDescent="0.25">
      <c r="AM4062" s="197"/>
      <c r="AO4062" s="236"/>
      <c r="AQ4062" s="236"/>
    </row>
    <row r="4063" spans="39:43" x14ac:dyDescent="0.25">
      <c r="AM4063" s="197"/>
      <c r="AO4063" s="236"/>
      <c r="AQ4063" s="236"/>
    </row>
    <row r="4064" spans="39:43" x14ac:dyDescent="0.25">
      <c r="AM4064" s="197"/>
      <c r="AO4064" s="236"/>
      <c r="AQ4064" s="236"/>
    </row>
    <row r="4065" spans="39:43" x14ac:dyDescent="0.25">
      <c r="AM4065" s="197"/>
      <c r="AO4065" s="236"/>
      <c r="AQ4065" s="236"/>
    </row>
    <row r="4066" spans="39:43" x14ac:dyDescent="0.25">
      <c r="AM4066" s="197"/>
      <c r="AO4066" s="236"/>
      <c r="AQ4066" s="236"/>
    </row>
    <row r="4067" spans="39:43" x14ac:dyDescent="0.25">
      <c r="AM4067" s="197"/>
      <c r="AO4067" s="236"/>
      <c r="AQ4067" s="236"/>
    </row>
    <row r="4068" spans="39:43" x14ac:dyDescent="0.25">
      <c r="AM4068" s="197"/>
      <c r="AO4068" s="236"/>
      <c r="AQ4068" s="236"/>
    </row>
    <row r="4069" spans="39:43" x14ac:dyDescent="0.25">
      <c r="AM4069" s="197"/>
      <c r="AO4069" s="236"/>
      <c r="AQ4069" s="236"/>
    </row>
    <row r="4070" spans="39:43" x14ac:dyDescent="0.25">
      <c r="AM4070" s="197"/>
      <c r="AO4070" s="236"/>
      <c r="AQ4070" s="236"/>
    </row>
    <row r="4071" spans="39:43" x14ac:dyDescent="0.25">
      <c r="AM4071" s="197"/>
      <c r="AO4071" s="236"/>
      <c r="AQ4071" s="236"/>
    </row>
    <row r="4072" spans="39:43" x14ac:dyDescent="0.25">
      <c r="AM4072" s="197"/>
      <c r="AO4072" s="236"/>
      <c r="AQ4072" s="236"/>
    </row>
    <row r="4073" spans="39:43" x14ac:dyDescent="0.25">
      <c r="AM4073" s="197"/>
      <c r="AO4073" s="236"/>
      <c r="AQ4073" s="236"/>
    </row>
    <row r="4074" spans="39:43" x14ac:dyDescent="0.25">
      <c r="AM4074" s="197"/>
      <c r="AO4074" s="236"/>
      <c r="AQ4074" s="236"/>
    </row>
    <row r="4075" spans="39:43" x14ac:dyDescent="0.25">
      <c r="AM4075" s="197"/>
      <c r="AO4075" s="236"/>
      <c r="AQ4075" s="236"/>
    </row>
    <row r="4076" spans="39:43" x14ac:dyDescent="0.25">
      <c r="AM4076" s="197"/>
      <c r="AO4076" s="236"/>
      <c r="AQ4076" s="236"/>
    </row>
    <row r="4077" spans="39:43" x14ac:dyDescent="0.25">
      <c r="AM4077" s="197"/>
      <c r="AO4077" s="236"/>
      <c r="AQ4077" s="236"/>
    </row>
    <row r="4078" spans="39:43" x14ac:dyDescent="0.25">
      <c r="AM4078" s="197"/>
      <c r="AO4078" s="236"/>
      <c r="AQ4078" s="236"/>
    </row>
    <row r="4079" spans="39:43" x14ac:dyDescent="0.25">
      <c r="AM4079" s="197"/>
      <c r="AO4079" s="236"/>
      <c r="AQ4079" s="236"/>
    </row>
    <row r="4080" spans="39:43" x14ac:dyDescent="0.25">
      <c r="AM4080" s="197"/>
      <c r="AO4080" s="236"/>
      <c r="AQ4080" s="236"/>
    </row>
    <row r="4081" spans="39:43" x14ac:dyDescent="0.25">
      <c r="AM4081" s="197"/>
      <c r="AO4081" s="236"/>
      <c r="AQ4081" s="236"/>
    </row>
    <row r="4082" spans="39:43" x14ac:dyDescent="0.25">
      <c r="AM4082" s="197"/>
      <c r="AO4082" s="236"/>
      <c r="AQ4082" s="236"/>
    </row>
    <row r="4083" spans="39:43" x14ac:dyDescent="0.25">
      <c r="AM4083" s="197"/>
      <c r="AO4083" s="236"/>
      <c r="AQ4083" s="236"/>
    </row>
    <row r="4084" spans="39:43" x14ac:dyDescent="0.25">
      <c r="AM4084" s="197"/>
      <c r="AO4084" s="236"/>
      <c r="AQ4084" s="236"/>
    </row>
    <row r="4085" spans="39:43" x14ac:dyDescent="0.25">
      <c r="AM4085" s="197"/>
      <c r="AO4085" s="236"/>
      <c r="AQ4085" s="236"/>
    </row>
    <row r="4086" spans="39:43" x14ac:dyDescent="0.25">
      <c r="AM4086" s="197"/>
      <c r="AO4086" s="236"/>
      <c r="AQ4086" s="236"/>
    </row>
    <row r="4087" spans="39:43" x14ac:dyDescent="0.25">
      <c r="AM4087" s="197"/>
      <c r="AO4087" s="236"/>
      <c r="AQ4087" s="236"/>
    </row>
    <row r="4088" spans="39:43" x14ac:dyDescent="0.25">
      <c r="AM4088" s="197"/>
      <c r="AO4088" s="236"/>
      <c r="AQ4088" s="236"/>
    </row>
    <row r="4089" spans="39:43" x14ac:dyDescent="0.25">
      <c r="AM4089" s="197"/>
      <c r="AO4089" s="236"/>
      <c r="AQ4089" s="236"/>
    </row>
    <row r="4090" spans="39:43" x14ac:dyDescent="0.25">
      <c r="AM4090" s="197"/>
      <c r="AO4090" s="236"/>
      <c r="AQ4090" s="236"/>
    </row>
    <row r="4091" spans="39:43" x14ac:dyDescent="0.25">
      <c r="AM4091" s="197"/>
      <c r="AO4091" s="236"/>
      <c r="AQ4091" s="236"/>
    </row>
    <row r="4092" spans="39:43" x14ac:dyDescent="0.25">
      <c r="AM4092" s="197"/>
      <c r="AO4092" s="236"/>
      <c r="AQ4092" s="236"/>
    </row>
    <row r="4093" spans="39:43" x14ac:dyDescent="0.25">
      <c r="AM4093" s="197"/>
      <c r="AO4093" s="236"/>
      <c r="AQ4093" s="236"/>
    </row>
    <row r="4094" spans="39:43" x14ac:dyDescent="0.25">
      <c r="AM4094" s="197"/>
      <c r="AO4094" s="236"/>
      <c r="AQ4094" s="236"/>
    </row>
    <row r="4095" spans="39:43" x14ac:dyDescent="0.25">
      <c r="AM4095" s="197"/>
      <c r="AO4095" s="236"/>
      <c r="AQ4095" s="236"/>
    </row>
    <row r="4096" spans="39:43" x14ac:dyDescent="0.25">
      <c r="AM4096" s="197"/>
      <c r="AO4096" s="236"/>
      <c r="AQ4096" s="236"/>
    </row>
    <row r="4097" spans="39:43" x14ac:dyDescent="0.25">
      <c r="AM4097" s="197"/>
      <c r="AO4097" s="236"/>
      <c r="AQ4097" s="236"/>
    </row>
    <row r="4098" spans="39:43" x14ac:dyDescent="0.25">
      <c r="AM4098" s="197"/>
      <c r="AO4098" s="236"/>
      <c r="AQ4098" s="236"/>
    </row>
    <row r="4099" spans="39:43" x14ac:dyDescent="0.25">
      <c r="AM4099" s="197"/>
      <c r="AO4099" s="236"/>
      <c r="AQ4099" s="236"/>
    </row>
    <row r="4100" spans="39:43" x14ac:dyDescent="0.25">
      <c r="AM4100" s="197"/>
      <c r="AO4100" s="236"/>
      <c r="AQ4100" s="236"/>
    </row>
    <row r="4101" spans="39:43" x14ac:dyDescent="0.25">
      <c r="AM4101" s="197"/>
      <c r="AO4101" s="236"/>
      <c r="AQ4101" s="236"/>
    </row>
    <row r="4102" spans="39:43" x14ac:dyDescent="0.25">
      <c r="AM4102" s="197"/>
      <c r="AO4102" s="236"/>
      <c r="AQ4102" s="236"/>
    </row>
    <row r="4103" spans="39:43" x14ac:dyDescent="0.25">
      <c r="AM4103" s="197"/>
      <c r="AO4103" s="236"/>
      <c r="AQ4103" s="236"/>
    </row>
    <row r="4104" spans="39:43" x14ac:dyDescent="0.25">
      <c r="AM4104" s="197"/>
      <c r="AO4104" s="236"/>
      <c r="AQ4104" s="236"/>
    </row>
    <row r="4105" spans="39:43" x14ac:dyDescent="0.25">
      <c r="AM4105" s="197"/>
      <c r="AO4105" s="236"/>
      <c r="AQ4105" s="236"/>
    </row>
    <row r="4106" spans="39:43" x14ac:dyDescent="0.25">
      <c r="AM4106" s="197"/>
      <c r="AO4106" s="236"/>
      <c r="AQ4106" s="236"/>
    </row>
    <row r="4107" spans="39:43" x14ac:dyDescent="0.25">
      <c r="AM4107" s="197"/>
      <c r="AO4107" s="236"/>
      <c r="AQ4107" s="236"/>
    </row>
    <row r="4108" spans="39:43" x14ac:dyDescent="0.25">
      <c r="AM4108" s="197"/>
      <c r="AO4108" s="236"/>
      <c r="AQ4108" s="236"/>
    </row>
    <row r="4109" spans="39:43" x14ac:dyDescent="0.25">
      <c r="AM4109" s="197"/>
      <c r="AO4109" s="236"/>
      <c r="AQ4109" s="236"/>
    </row>
    <row r="4110" spans="39:43" x14ac:dyDescent="0.25">
      <c r="AM4110" s="197"/>
      <c r="AO4110" s="236"/>
      <c r="AQ4110" s="236"/>
    </row>
    <row r="4111" spans="39:43" x14ac:dyDescent="0.25">
      <c r="AM4111" s="197"/>
      <c r="AO4111" s="236"/>
      <c r="AQ4111" s="236"/>
    </row>
    <row r="4112" spans="39:43" x14ac:dyDescent="0.25">
      <c r="AM4112" s="197"/>
      <c r="AO4112" s="236"/>
      <c r="AQ4112" s="236"/>
    </row>
    <row r="4113" spans="39:43" x14ac:dyDescent="0.25">
      <c r="AM4113" s="197"/>
      <c r="AO4113" s="236"/>
      <c r="AQ4113" s="236"/>
    </row>
    <row r="4114" spans="39:43" x14ac:dyDescent="0.25">
      <c r="AM4114" s="197"/>
      <c r="AO4114" s="236"/>
      <c r="AQ4114" s="236"/>
    </row>
    <row r="4115" spans="39:43" x14ac:dyDescent="0.25">
      <c r="AM4115" s="197"/>
      <c r="AO4115" s="236"/>
      <c r="AQ4115" s="236"/>
    </row>
    <row r="4116" spans="39:43" x14ac:dyDescent="0.25">
      <c r="AM4116" s="197"/>
      <c r="AO4116" s="236"/>
      <c r="AQ4116" s="236"/>
    </row>
    <row r="4117" spans="39:43" x14ac:dyDescent="0.25">
      <c r="AM4117" s="197"/>
      <c r="AO4117" s="236"/>
      <c r="AQ4117" s="236"/>
    </row>
    <row r="4118" spans="39:43" x14ac:dyDescent="0.25">
      <c r="AM4118" s="197"/>
      <c r="AO4118" s="236"/>
      <c r="AQ4118" s="236"/>
    </row>
    <row r="4119" spans="39:43" x14ac:dyDescent="0.25">
      <c r="AM4119" s="197"/>
      <c r="AO4119" s="236"/>
      <c r="AQ4119" s="236"/>
    </row>
    <row r="4120" spans="39:43" x14ac:dyDescent="0.25">
      <c r="AM4120" s="197"/>
      <c r="AO4120" s="236"/>
      <c r="AQ4120" s="236"/>
    </row>
    <row r="4121" spans="39:43" x14ac:dyDescent="0.25">
      <c r="AM4121" s="197"/>
      <c r="AO4121" s="236"/>
      <c r="AQ4121" s="236"/>
    </row>
    <row r="4122" spans="39:43" x14ac:dyDescent="0.25">
      <c r="AM4122" s="197"/>
      <c r="AO4122" s="236"/>
      <c r="AQ4122" s="236"/>
    </row>
    <row r="4123" spans="39:43" x14ac:dyDescent="0.25">
      <c r="AM4123" s="197"/>
      <c r="AO4123" s="236"/>
      <c r="AQ4123" s="236"/>
    </row>
    <row r="4124" spans="39:43" x14ac:dyDescent="0.25">
      <c r="AM4124" s="197"/>
      <c r="AO4124" s="236"/>
      <c r="AQ4124" s="236"/>
    </row>
    <row r="4125" spans="39:43" x14ac:dyDescent="0.25">
      <c r="AM4125" s="197"/>
      <c r="AO4125" s="236"/>
      <c r="AQ4125" s="236"/>
    </row>
    <row r="4126" spans="39:43" x14ac:dyDescent="0.25">
      <c r="AM4126" s="197"/>
      <c r="AO4126" s="236"/>
      <c r="AQ4126" s="236"/>
    </row>
    <row r="4127" spans="39:43" x14ac:dyDescent="0.25">
      <c r="AM4127" s="197"/>
      <c r="AO4127" s="236"/>
      <c r="AQ4127" s="236"/>
    </row>
    <row r="4128" spans="39:43" x14ac:dyDescent="0.25">
      <c r="AM4128" s="197"/>
      <c r="AO4128" s="236"/>
      <c r="AQ4128" s="236"/>
    </row>
    <row r="4129" spans="39:43" x14ac:dyDescent="0.25">
      <c r="AM4129" s="197"/>
      <c r="AO4129" s="236"/>
      <c r="AQ4129" s="236"/>
    </row>
    <row r="4130" spans="39:43" x14ac:dyDescent="0.25">
      <c r="AM4130" s="197"/>
      <c r="AO4130" s="236"/>
      <c r="AQ4130" s="236"/>
    </row>
    <row r="4131" spans="39:43" x14ac:dyDescent="0.25">
      <c r="AM4131" s="197"/>
      <c r="AO4131" s="236"/>
      <c r="AQ4131" s="236"/>
    </row>
    <row r="4132" spans="39:43" x14ac:dyDescent="0.25">
      <c r="AM4132" s="197"/>
      <c r="AO4132" s="236"/>
      <c r="AQ4132" s="236"/>
    </row>
    <row r="4133" spans="39:43" x14ac:dyDescent="0.25">
      <c r="AM4133" s="197"/>
      <c r="AO4133" s="236"/>
      <c r="AQ4133" s="236"/>
    </row>
    <row r="4134" spans="39:43" x14ac:dyDescent="0.25">
      <c r="AM4134" s="197"/>
      <c r="AO4134" s="236"/>
      <c r="AQ4134" s="236"/>
    </row>
    <row r="4135" spans="39:43" x14ac:dyDescent="0.25">
      <c r="AM4135" s="197"/>
      <c r="AO4135" s="236"/>
      <c r="AQ4135" s="236"/>
    </row>
    <row r="4136" spans="39:43" x14ac:dyDescent="0.25">
      <c r="AM4136" s="197"/>
      <c r="AO4136" s="236"/>
      <c r="AQ4136" s="236"/>
    </row>
    <row r="4137" spans="39:43" x14ac:dyDescent="0.25">
      <c r="AM4137" s="197"/>
      <c r="AO4137" s="236"/>
      <c r="AQ4137" s="236"/>
    </row>
    <row r="4138" spans="39:43" x14ac:dyDescent="0.25">
      <c r="AM4138" s="197"/>
      <c r="AO4138" s="236"/>
      <c r="AQ4138" s="236"/>
    </row>
    <row r="4139" spans="39:43" x14ac:dyDescent="0.25">
      <c r="AM4139" s="197"/>
      <c r="AO4139" s="236"/>
      <c r="AQ4139" s="236"/>
    </row>
    <row r="4140" spans="39:43" x14ac:dyDescent="0.25">
      <c r="AM4140" s="197"/>
      <c r="AO4140" s="236"/>
      <c r="AQ4140" s="236"/>
    </row>
    <row r="4141" spans="39:43" x14ac:dyDescent="0.25">
      <c r="AM4141" s="197"/>
      <c r="AO4141" s="236"/>
      <c r="AQ4141" s="236"/>
    </row>
    <row r="4142" spans="39:43" x14ac:dyDescent="0.25">
      <c r="AM4142" s="197"/>
      <c r="AO4142" s="236"/>
      <c r="AQ4142" s="236"/>
    </row>
    <row r="4143" spans="39:43" x14ac:dyDescent="0.25">
      <c r="AM4143" s="197"/>
      <c r="AO4143" s="236"/>
      <c r="AQ4143" s="236"/>
    </row>
    <row r="4144" spans="39:43" x14ac:dyDescent="0.25">
      <c r="AM4144" s="197"/>
      <c r="AO4144" s="236"/>
      <c r="AQ4144" s="236"/>
    </row>
    <row r="4145" spans="39:43" x14ac:dyDescent="0.25">
      <c r="AM4145" s="197"/>
      <c r="AO4145" s="236"/>
      <c r="AQ4145" s="236"/>
    </row>
    <row r="4146" spans="39:43" x14ac:dyDescent="0.25">
      <c r="AM4146" s="197"/>
      <c r="AO4146" s="236"/>
      <c r="AQ4146" s="236"/>
    </row>
    <row r="4147" spans="39:43" x14ac:dyDescent="0.25">
      <c r="AM4147" s="197"/>
      <c r="AO4147" s="236"/>
      <c r="AQ4147" s="236"/>
    </row>
    <row r="4148" spans="39:43" x14ac:dyDescent="0.25">
      <c r="AM4148" s="197"/>
      <c r="AO4148" s="236"/>
      <c r="AQ4148" s="236"/>
    </row>
    <row r="4149" spans="39:43" x14ac:dyDescent="0.25">
      <c r="AM4149" s="197"/>
      <c r="AO4149" s="236"/>
      <c r="AQ4149" s="236"/>
    </row>
    <row r="4150" spans="39:43" x14ac:dyDescent="0.25">
      <c r="AM4150" s="197"/>
      <c r="AO4150" s="236"/>
      <c r="AQ4150" s="236"/>
    </row>
    <row r="4151" spans="39:43" x14ac:dyDescent="0.25">
      <c r="AM4151" s="197"/>
      <c r="AO4151" s="236"/>
      <c r="AQ4151" s="236"/>
    </row>
    <row r="4152" spans="39:43" x14ac:dyDescent="0.25">
      <c r="AM4152" s="197"/>
      <c r="AO4152" s="236"/>
      <c r="AQ4152" s="236"/>
    </row>
    <row r="4153" spans="39:43" x14ac:dyDescent="0.25">
      <c r="AM4153" s="197"/>
      <c r="AO4153" s="236"/>
      <c r="AQ4153" s="236"/>
    </row>
    <row r="4154" spans="39:43" x14ac:dyDescent="0.25">
      <c r="AM4154" s="197"/>
      <c r="AO4154" s="236"/>
      <c r="AQ4154" s="236"/>
    </row>
    <row r="4155" spans="39:43" x14ac:dyDescent="0.25">
      <c r="AM4155" s="197"/>
      <c r="AO4155" s="236"/>
      <c r="AQ4155" s="236"/>
    </row>
    <row r="4156" spans="39:43" x14ac:dyDescent="0.25">
      <c r="AM4156" s="197"/>
      <c r="AO4156" s="236"/>
      <c r="AQ4156" s="236"/>
    </row>
    <row r="4157" spans="39:43" x14ac:dyDescent="0.25">
      <c r="AM4157" s="197"/>
      <c r="AO4157" s="236"/>
      <c r="AQ4157" s="236"/>
    </row>
    <row r="4158" spans="39:43" x14ac:dyDescent="0.25">
      <c r="AM4158" s="197"/>
      <c r="AO4158" s="236"/>
      <c r="AQ4158" s="236"/>
    </row>
    <row r="4159" spans="39:43" x14ac:dyDescent="0.25">
      <c r="AM4159" s="197"/>
      <c r="AO4159" s="236"/>
      <c r="AQ4159" s="236"/>
    </row>
    <row r="4160" spans="39:43" x14ac:dyDescent="0.25">
      <c r="AM4160" s="197"/>
      <c r="AO4160" s="236"/>
      <c r="AQ4160" s="236"/>
    </row>
    <row r="4161" spans="39:43" x14ac:dyDescent="0.25">
      <c r="AM4161" s="197"/>
      <c r="AO4161" s="236"/>
      <c r="AQ4161" s="236"/>
    </row>
    <row r="4162" spans="39:43" x14ac:dyDescent="0.25">
      <c r="AM4162" s="197"/>
      <c r="AO4162" s="236"/>
      <c r="AQ4162" s="236"/>
    </row>
    <row r="4163" spans="39:43" x14ac:dyDescent="0.25">
      <c r="AM4163" s="197"/>
      <c r="AO4163" s="236"/>
      <c r="AQ4163" s="236"/>
    </row>
    <row r="4164" spans="39:43" x14ac:dyDescent="0.25">
      <c r="AM4164" s="197"/>
      <c r="AO4164" s="236"/>
      <c r="AQ4164" s="236"/>
    </row>
    <row r="4165" spans="39:43" x14ac:dyDescent="0.25">
      <c r="AM4165" s="197"/>
      <c r="AO4165" s="236"/>
      <c r="AQ4165" s="236"/>
    </row>
    <row r="4166" spans="39:43" x14ac:dyDescent="0.25">
      <c r="AM4166" s="197"/>
      <c r="AO4166" s="236"/>
      <c r="AQ4166" s="236"/>
    </row>
    <row r="4167" spans="39:43" x14ac:dyDescent="0.25">
      <c r="AM4167" s="197"/>
      <c r="AO4167" s="236"/>
      <c r="AQ4167" s="236"/>
    </row>
    <row r="4168" spans="39:43" x14ac:dyDescent="0.25">
      <c r="AM4168" s="197"/>
      <c r="AO4168" s="236"/>
      <c r="AQ4168" s="236"/>
    </row>
    <row r="4169" spans="39:43" x14ac:dyDescent="0.25">
      <c r="AM4169" s="197"/>
      <c r="AO4169" s="236"/>
      <c r="AQ4169" s="236"/>
    </row>
    <row r="4170" spans="39:43" x14ac:dyDescent="0.25">
      <c r="AM4170" s="197"/>
      <c r="AO4170" s="236"/>
      <c r="AQ4170" s="236"/>
    </row>
    <row r="4171" spans="39:43" x14ac:dyDescent="0.25">
      <c r="AM4171" s="197"/>
      <c r="AO4171" s="236"/>
      <c r="AQ4171" s="236"/>
    </row>
    <row r="4172" spans="39:43" x14ac:dyDescent="0.25">
      <c r="AM4172" s="197"/>
      <c r="AO4172" s="236"/>
      <c r="AQ4172" s="236"/>
    </row>
    <row r="4173" spans="39:43" x14ac:dyDescent="0.25">
      <c r="AM4173" s="197"/>
      <c r="AO4173" s="236"/>
      <c r="AQ4173" s="236"/>
    </row>
    <row r="4174" spans="39:43" x14ac:dyDescent="0.25">
      <c r="AM4174" s="197"/>
      <c r="AO4174" s="236"/>
      <c r="AQ4174" s="236"/>
    </row>
    <row r="4175" spans="39:43" x14ac:dyDescent="0.25">
      <c r="AM4175" s="197"/>
      <c r="AO4175" s="236"/>
      <c r="AQ4175" s="236"/>
    </row>
    <row r="4176" spans="39:43" x14ac:dyDescent="0.25">
      <c r="AM4176" s="197"/>
      <c r="AO4176" s="236"/>
      <c r="AQ4176" s="236"/>
    </row>
    <row r="4177" spans="39:43" x14ac:dyDescent="0.25">
      <c r="AM4177" s="197"/>
      <c r="AO4177" s="236"/>
      <c r="AQ4177" s="236"/>
    </row>
    <row r="4178" spans="39:43" x14ac:dyDescent="0.25">
      <c r="AM4178" s="197"/>
      <c r="AO4178" s="236"/>
      <c r="AQ4178" s="236"/>
    </row>
    <row r="4179" spans="39:43" x14ac:dyDescent="0.25">
      <c r="AM4179" s="197"/>
      <c r="AO4179" s="236"/>
      <c r="AQ4179" s="236"/>
    </row>
    <row r="4180" spans="39:43" x14ac:dyDescent="0.25">
      <c r="AM4180" s="197"/>
      <c r="AO4180" s="236"/>
      <c r="AQ4180" s="236"/>
    </row>
    <row r="4181" spans="39:43" x14ac:dyDescent="0.25">
      <c r="AM4181" s="197"/>
      <c r="AO4181" s="236"/>
      <c r="AQ4181" s="236"/>
    </row>
    <row r="4182" spans="39:43" x14ac:dyDescent="0.25">
      <c r="AM4182" s="197"/>
      <c r="AO4182" s="236"/>
      <c r="AQ4182" s="236"/>
    </row>
    <row r="4183" spans="39:43" x14ac:dyDescent="0.25">
      <c r="AM4183" s="197"/>
      <c r="AO4183" s="236"/>
      <c r="AQ4183" s="236"/>
    </row>
    <row r="4184" spans="39:43" x14ac:dyDescent="0.25">
      <c r="AM4184" s="197"/>
      <c r="AO4184" s="236"/>
      <c r="AQ4184" s="236"/>
    </row>
    <row r="4185" spans="39:43" x14ac:dyDescent="0.25">
      <c r="AM4185" s="197"/>
      <c r="AO4185" s="236"/>
      <c r="AQ4185" s="236"/>
    </row>
    <row r="4186" spans="39:43" x14ac:dyDescent="0.25">
      <c r="AM4186" s="197"/>
      <c r="AO4186" s="236"/>
      <c r="AQ4186" s="236"/>
    </row>
    <row r="4187" spans="39:43" x14ac:dyDescent="0.25">
      <c r="AM4187" s="197"/>
      <c r="AO4187" s="236"/>
      <c r="AQ4187" s="236"/>
    </row>
    <row r="4188" spans="39:43" x14ac:dyDescent="0.25">
      <c r="AM4188" s="197"/>
      <c r="AO4188" s="236"/>
      <c r="AQ4188" s="236"/>
    </row>
    <row r="4189" spans="39:43" x14ac:dyDescent="0.25">
      <c r="AM4189" s="197"/>
      <c r="AO4189" s="236"/>
      <c r="AQ4189" s="236"/>
    </row>
    <row r="4190" spans="39:43" x14ac:dyDescent="0.25">
      <c r="AM4190" s="197"/>
      <c r="AO4190" s="236"/>
      <c r="AQ4190" s="236"/>
    </row>
    <row r="4191" spans="39:43" x14ac:dyDescent="0.25">
      <c r="AM4191" s="197"/>
      <c r="AO4191" s="236"/>
      <c r="AQ4191" s="236"/>
    </row>
    <row r="4192" spans="39:43" x14ac:dyDescent="0.25">
      <c r="AM4192" s="197"/>
      <c r="AO4192" s="236"/>
      <c r="AQ4192" s="236"/>
    </row>
    <row r="4193" spans="39:43" x14ac:dyDescent="0.25">
      <c r="AM4193" s="197"/>
      <c r="AO4193" s="236"/>
      <c r="AQ4193" s="236"/>
    </row>
    <row r="4194" spans="39:43" x14ac:dyDescent="0.25">
      <c r="AM4194" s="197"/>
      <c r="AO4194" s="236"/>
      <c r="AQ4194" s="236"/>
    </row>
    <row r="4195" spans="39:43" x14ac:dyDescent="0.25">
      <c r="AM4195" s="197"/>
      <c r="AO4195" s="236"/>
      <c r="AQ4195" s="236"/>
    </row>
    <row r="4196" spans="39:43" x14ac:dyDescent="0.25">
      <c r="AM4196" s="197"/>
      <c r="AO4196" s="236"/>
      <c r="AQ4196" s="236"/>
    </row>
    <row r="4197" spans="39:43" x14ac:dyDescent="0.25">
      <c r="AM4197" s="197"/>
      <c r="AO4197" s="236"/>
      <c r="AQ4197" s="236"/>
    </row>
    <row r="4198" spans="39:43" x14ac:dyDescent="0.25">
      <c r="AM4198" s="197"/>
      <c r="AO4198" s="236"/>
      <c r="AQ4198" s="236"/>
    </row>
    <row r="4199" spans="39:43" x14ac:dyDescent="0.25">
      <c r="AM4199" s="197"/>
      <c r="AO4199" s="236"/>
      <c r="AQ4199" s="236"/>
    </row>
    <row r="4200" spans="39:43" x14ac:dyDescent="0.25">
      <c r="AM4200" s="197"/>
      <c r="AO4200" s="236"/>
      <c r="AQ4200" s="236"/>
    </row>
    <row r="4201" spans="39:43" x14ac:dyDescent="0.25">
      <c r="AM4201" s="197"/>
      <c r="AO4201" s="236"/>
      <c r="AQ4201" s="236"/>
    </row>
    <row r="4202" spans="39:43" x14ac:dyDescent="0.25">
      <c r="AM4202" s="197"/>
      <c r="AO4202" s="236"/>
      <c r="AQ4202" s="236"/>
    </row>
    <row r="4203" spans="39:43" x14ac:dyDescent="0.25">
      <c r="AM4203" s="197"/>
      <c r="AO4203" s="236"/>
      <c r="AQ4203" s="236"/>
    </row>
    <row r="4204" spans="39:43" x14ac:dyDescent="0.25">
      <c r="AM4204" s="197"/>
      <c r="AO4204" s="236"/>
      <c r="AQ4204" s="236"/>
    </row>
    <row r="4205" spans="39:43" x14ac:dyDescent="0.25">
      <c r="AM4205" s="197"/>
      <c r="AO4205" s="236"/>
      <c r="AQ4205" s="236"/>
    </row>
    <row r="4206" spans="39:43" x14ac:dyDescent="0.25">
      <c r="AM4206" s="197"/>
      <c r="AO4206" s="236"/>
      <c r="AQ4206" s="236"/>
    </row>
    <row r="4207" spans="39:43" x14ac:dyDescent="0.25">
      <c r="AM4207" s="197"/>
      <c r="AO4207" s="236"/>
      <c r="AQ4207" s="236"/>
    </row>
    <row r="4208" spans="39:43" x14ac:dyDescent="0.25">
      <c r="AM4208" s="197"/>
      <c r="AO4208" s="236"/>
      <c r="AQ4208" s="236"/>
    </row>
    <row r="4209" spans="39:43" x14ac:dyDescent="0.25">
      <c r="AM4209" s="197"/>
      <c r="AO4209" s="236"/>
      <c r="AQ4209" s="236"/>
    </row>
    <row r="4210" spans="39:43" x14ac:dyDescent="0.25">
      <c r="AM4210" s="197"/>
      <c r="AO4210" s="236"/>
      <c r="AQ4210" s="236"/>
    </row>
    <row r="4211" spans="39:43" x14ac:dyDescent="0.25">
      <c r="AM4211" s="197"/>
      <c r="AO4211" s="236"/>
      <c r="AQ4211" s="236"/>
    </row>
    <row r="4212" spans="39:43" x14ac:dyDescent="0.25">
      <c r="AM4212" s="197"/>
      <c r="AO4212" s="236"/>
      <c r="AQ4212" s="236"/>
    </row>
    <row r="4213" spans="39:43" x14ac:dyDescent="0.25">
      <c r="AM4213" s="197"/>
      <c r="AO4213" s="236"/>
      <c r="AQ4213" s="236"/>
    </row>
    <row r="4214" spans="39:43" x14ac:dyDescent="0.25">
      <c r="AM4214" s="197"/>
      <c r="AO4214" s="236"/>
      <c r="AQ4214" s="236"/>
    </row>
    <row r="4215" spans="39:43" x14ac:dyDescent="0.25">
      <c r="AM4215" s="197"/>
      <c r="AO4215" s="236"/>
      <c r="AQ4215" s="236"/>
    </row>
    <row r="4216" spans="39:43" x14ac:dyDescent="0.25">
      <c r="AM4216" s="197"/>
      <c r="AO4216" s="236"/>
      <c r="AQ4216" s="236"/>
    </row>
    <row r="4217" spans="39:43" x14ac:dyDescent="0.25">
      <c r="AM4217" s="197"/>
      <c r="AO4217" s="236"/>
      <c r="AQ4217" s="236"/>
    </row>
    <row r="4218" spans="39:43" x14ac:dyDescent="0.25">
      <c r="AM4218" s="197"/>
      <c r="AO4218" s="236"/>
      <c r="AQ4218" s="236"/>
    </row>
    <row r="4219" spans="39:43" x14ac:dyDescent="0.25">
      <c r="AM4219" s="197"/>
      <c r="AO4219" s="236"/>
      <c r="AQ4219" s="236"/>
    </row>
    <row r="4220" spans="39:43" x14ac:dyDescent="0.25">
      <c r="AM4220" s="197"/>
      <c r="AO4220" s="236"/>
      <c r="AQ4220" s="236"/>
    </row>
    <row r="4221" spans="39:43" x14ac:dyDescent="0.25">
      <c r="AM4221" s="197"/>
      <c r="AO4221" s="236"/>
      <c r="AQ4221" s="236"/>
    </row>
    <row r="4222" spans="39:43" x14ac:dyDescent="0.25">
      <c r="AM4222" s="197"/>
      <c r="AO4222" s="236"/>
      <c r="AQ4222" s="236"/>
    </row>
    <row r="4223" spans="39:43" x14ac:dyDescent="0.25">
      <c r="AM4223" s="197"/>
      <c r="AO4223" s="236"/>
      <c r="AQ4223" s="236"/>
    </row>
    <row r="4224" spans="39:43" x14ac:dyDescent="0.25">
      <c r="AM4224" s="197"/>
      <c r="AO4224" s="236"/>
      <c r="AQ4224" s="236"/>
    </row>
    <row r="4225" spans="39:43" x14ac:dyDescent="0.25">
      <c r="AM4225" s="197"/>
      <c r="AO4225" s="236"/>
      <c r="AQ4225" s="236"/>
    </row>
    <row r="4226" spans="39:43" x14ac:dyDescent="0.25">
      <c r="AM4226" s="197"/>
      <c r="AO4226" s="236"/>
      <c r="AQ4226" s="236"/>
    </row>
    <row r="4227" spans="39:43" x14ac:dyDescent="0.25">
      <c r="AM4227" s="197"/>
      <c r="AO4227" s="236"/>
      <c r="AQ4227" s="236"/>
    </row>
    <row r="4228" spans="39:43" x14ac:dyDescent="0.25">
      <c r="AM4228" s="197"/>
      <c r="AO4228" s="236"/>
      <c r="AQ4228" s="236"/>
    </row>
    <row r="4229" spans="39:43" x14ac:dyDescent="0.25">
      <c r="AM4229" s="197"/>
      <c r="AO4229" s="236"/>
      <c r="AQ4229" s="236"/>
    </row>
    <row r="4230" spans="39:43" x14ac:dyDescent="0.25">
      <c r="AM4230" s="197"/>
      <c r="AO4230" s="236"/>
      <c r="AQ4230" s="236"/>
    </row>
    <row r="4231" spans="39:43" x14ac:dyDescent="0.25">
      <c r="AM4231" s="197"/>
      <c r="AO4231" s="236"/>
      <c r="AQ4231" s="236"/>
    </row>
    <row r="4232" spans="39:43" x14ac:dyDescent="0.25">
      <c r="AM4232" s="197"/>
      <c r="AO4232" s="236"/>
      <c r="AQ4232" s="236"/>
    </row>
    <row r="4233" spans="39:43" x14ac:dyDescent="0.25">
      <c r="AM4233" s="197"/>
      <c r="AO4233" s="236"/>
      <c r="AQ4233" s="236"/>
    </row>
    <row r="4234" spans="39:43" x14ac:dyDescent="0.25">
      <c r="AM4234" s="197"/>
      <c r="AO4234" s="236"/>
      <c r="AQ4234" s="236"/>
    </row>
    <row r="4235" spans="39:43" x14ac:dyDescent="0.25">
      <c r="AM4235" s="197"/>
      <c r="AO4235" s="236"/>
      <c r="AQ4235" s="236"/>
    </row>
    <row r="4236" spans="39:43" x14ac:dyDescent="0.25">
      <c r="AM4236" s="197"/>
      <c r="AO4236" s="236"/>
      <c r="AQ4236" s="236"/>
    </row>
    <row r="4237" spans="39:43" x14ac:dyDescent="0.25">
      <c r="AM4237" s="197"/>
      <c r="AO4237" s="236"/>
      <c r="AQ4237" s="236"/>
    </row>
    <row r="4238" spans="39:43" x14ac:dyDescent="0.25">
      <c r="AM4238" s="197"/>
      <c r="AO4238" s="236"/>
      <c r="AQ4238" s="236"/>
    </row>
    <row r="4239" spans="39:43" x14ac:dyDescent="0.25">
      <c r="AM4239" s="197"/>
      <c r="AO4239" s="236"/>
      <c r="AQ4239" s="236"/>
    </row>
    <row r="4240" spans="39:43" x14ac:dyDescent="0.25">
      <c r="AM4240" s="197"/>
      <c r="AO4240" s="236"/>
      <c r="AQ4240" s="236"/>
    </row>
    <row r="4241" spans="39:43" x14ac:dyDescent="0.25">
      <c r="AM4241" s="197"/>
      <c r="AO4241" s="236"/>
      <c r="AQ4241" s="236"/>
    </row>
    <row r="4242" spans="39:43" x14ac:dyDescent="0.25">
      <c r="AM4242" s="197"/>
      <c r="AO4242" s="236"/>
      <c r="AQ4242" s="236"/>
    </row>
    <row r="4243" spans="39:43" x14ac:dyDescent="0.25">
      <c r="AM4243" s="197"/>
      <c r="AO4243" s="236"/>
      <c r="AQ4243" s="236"/>
    </row>
    <row r="4244" spans="39:43" x14ac:dyDescent="0.25">
      <c r="AM4244" s="197"/>
      <c r="AO4244" s="236"/>
      <c r="AQ4244" s="236"/>
    </row>
    <row r="4245" spans="39:43" x14ac:dyDescent="0.25">
      <c r="AM4245" s="197"/>
      <c r="AO4245" s="236"/>
      <c r="AQ4245" s="236"/>
    </row>
    <row r="4246" spans="39:43" x14ac:dyDescent="0.25">
      <c r="AM4246" s="197"/>
      <c r="AO4246" s="236"/>
      <c r="AQ4246" s="236"/>
    </row>
    <row r="4247" spans="39:43" x14ac:dyDescent="0.25">
      <c r="AM4247" s="197"/>
      <c r="AO4247" s="236"/>
      <c r="AQ4247" s="236"/>
    </row>
    <row r="4248" spans="39:43" x14ac:dyDescent="0.25">
      <c r="AM4248" s="197"/>
      <c r="AO4248" s="236"/>
      <c r="AQ4248" s="236"/>
    </row>
    <row r="4249" spans="39:43" x14ac:dyDescent="0.25">
      <c r="AM4249" s="197"/>
      <c r="AO4249" s="236"/>
      <c r="AQ4249" s="236"/>
    </row>
    <row r="4250" spans="39:43" x14ac:dyDescent="0.25">
      <c r="AM4250" s="197"/>
      <c r="AO4250" s="236"/>
      <c r="AQ4250" s="236"/>
    </row>
    <row r="4251" spans="39:43" x14ac:dyDescent="0.25">
      <c r="AM4251" s="197"/>
      <c r="AO4251" s="236"/>
      <c r="AQ4251" s="236"/>
    </row>
    <row r="4252" spans="39:43" x14ac:dyDescent="0.25">
      <c r="AM4252" s="197"/>
      <c r="AO4252" s="236"/>
      <c r="AQ4252" s="236"/>
    </row>
    <row r="4253" spans="39:43" x14ac:dyDescent="0.25">
      <c r="AM4253" s="197"/>
      <c r="AO4253" s="236"/>
      <c r="AQ4253" s="236"/>
    </row>
    <row r="4254" spans="39:43" x14ac:dyDescent="0.25">
      <c r="AM4254" s="197"/>
      <c r="AO4254" s="236"/>
      <c r="AQ4254" s="236"/>
    </row>
    <row r="4255" spans="39:43" x14ac:dyDescent="0.25">
      <c r="AM4255" s="197"/>
      <c r="AO4255" s="236"/>
      <c r="AQ4255" s="236"/>
    </row>
    <row r="4256" spans="39:43" x14ac:dyDescent="0.25">
      <c r="AM4256" s="197"/>
      <c r="AO4256" s="236"/>
      <c r="AQ4256" s="236"/>
    </row>
    <row r="4257" spans="39:43" x14ac:dyDescent="0.25">
      <c r="AM4257" s="197"/>
      <c r="AO4257" s="236"/>
      <c r="AQ4257" s="236"/>
    </row>
    <row r="4258" spans="39:43" x14ac:dyDescent="0.25">
      <c r="AM4258" s="197"/>
      <c r="AO4258" s="236"/>
      <c r="AQ4258" s="236"/>
    </row>
    <row r="4259" spans="39:43" x14ac:dyDescent="0.25">
      <c r="AM4259" s="197"/>
      <c r="AO4259" s="236"/>
      <c r="AQ4259" s="236"/>
    </row>
    <row r="4260" spans="39:43" x14ac:dyDescent="0.25">
      <c r="AM4260" s="197"/>
      <c r="AO4260" s="236"/>
      <c r="AQ4260" s="236"/>
    </row>
    <row r="4261" spans="39:43" x14ac:dyDescent="0.25">
      <c r="AM4261" s="197"/>
      <c r="AO4261" s="236"/>
      <c r="AQ4261" s="236"/>
    </row>
    <row r="4262" spans="39:43" x14ac:dyDescent="0.25">
      <c r="AM4262" s="197"/>
      <c r="AO4262" s="236"/>
      <c r="AQ4262" s="236"/>
    </row>
    <row r="4263" spans="39:43" x14ac:dyDescent="0.25">
      <c r="AM4263" s="197"/>
      <c r="AO4263" s="236"/>
      <c r="AQ4263" s="236"/>
    </row>
    <row r="4264" spans="39:43" x14ac:dyDescent="0.25">
      <c r="AM4264" s="197"/>
      <c r="AO4264" s="236"/>
      <c r="AQ4264" s="236"/>
    </row>
    <row r="4265" spans="39:43" x14ac:dyDescent="0.25">
      <c r="AM4265" s="197"/>
      <c r="AO4265" s="236"/>
      <c r="AQ4265" s="236"/>
    </row>
    <row r="4266" spans="39:43" x14ac:dyDescent="0.25">
      <c r="AM4266" s="197"/>
      <c r="AO4266" s="236"/>
      <c r="AQ4266" s="236"/>
    </row>
    <row r="4267" spans="39:43" x14ac:dyDescent="0.25">
      <c r="AM4267" s="197"/>
      <c r="AO4267" s="236"/>
      <c r="AQ4267" s="236"/>
    </row>
    <row r="4268" spans="39:43" x14ac:dyDescent="0.25">
      <c r="AM4268" s="197"/>
      <c r="AO4268" s="236"/>
      <c r="AQ4268" s="236"/>
    </row>
    <row r="4269" spans="39:43" x14ac:dyDescent="0.25">
      <c r="AM4269" s="197"/>
      <c r="AO4269" s="236"/>
      <c r="AQ4269" s="236"/>
    </row>
    <row r="4270" spans="39:43" x14ac:dyDescent="0.25">
      <c r="AM4270" s="197"/>
      <c r="AO4270" s="236"/>
      <c r="AQ4270" s="236"/>
    </row>
    <row r="4271" spans="39:43" x14ac:dyDescent="0.25">
      <c r="AM4271" s="197"/>
      <c r="AO4271" s="236"/>
      <c r="AQ4271" s="236"/>
    </row>
    <row r="4272" spans="39:43" x14ac:dyDescent="0.25">
      <c r="AM4272" s="197"/>
      <c r="AO4272" s="236"/>
      <c r="AQ4272" s="236"/>
    </row>
    <row r="4273" spans="39:43" x14ac:dyDescent="0.25">
      <c r="AM4273" s="197"/>
      <c r="AO4273" s="236"/>
      <c r="AQ4273" s="236"/>
    </row>
    <row r="4274" spans="39:43" x14ac:dyDescent="0.25">
      <c r="AM4274" s="197"/>
      <c r="AO4274" s="236"/>
      <c r="AQ4274" s="236"/>
    </row>
    <row r="4275" spans="39:43" x14ac:dyDescent="0.25">
      <c r="AM4275" s="197"/>
      <c r="AO4275" s="236"/>
      <c r="AQ4275" s="236"/>
    </row>
    <row r="4276" spans="39:43" x14ac:dyDescent="0.25">
      <c r="AM4276" s="197"/>
      <c r="AO4276" s="236"/>
      <c r="AQ4276" s="236"/>
    </row>
    <row r="4277" spans="39:43" x14ac:dyDescent="0.25">
      <c r="AM4277" s="197"/>
      <c r="AO4277" s="236"/>
      <c r="AQ4277" s="236"/>
    </row>
    <row r="4278" spans="39:43" x14ac:dyDescent="0.25">
      <c r="AM4278" s="197"/>
      <c r="AO4278" s="236"/>
      <c r="AQ4278" s="236"/>
    </row>
    <row r="4279" spans="39:43" x14ac:dyDescent="0.25">
      <c r="AM4279" s="197"/>
      <c r="AO4279" s="236"/>
      <c r="AQ4279" s="236"/>
    </row>
    <row r="4280" spans="39:43" x14ac:dyDescent="0.25">
      <c r="AM4280" s="197"/>
      <c r="AO4280" s="236"/>
      <c r="AQ4280" s="236"/>
    </row>
    <row r="4281" spans="39:43" x14ac:dyDescent="0.25">
      <c r="AM4281" s="197"/>
      <c r="AO4281" s="236"/>
      <c r="AQ4281" s="236"/>
    </row>
    <row r="4282" spans="39:43" x14ac:dyDescent="0.25">
      <c r="AM4282" s="197"/>
      <c r="AO4282" s="236"/>
      <c r="AQ4282" s="236"/>
    </row>
    <row r="4283" spans="39:43" x14ac:dyDescent="0.25">
      <c r="AM4283" s="197"/>
      <c r="AO4283" s="236"/>
      <c r="AQ4283" s="236"/>
    </row>
    <row r="4284" spans="39:43" x14ac:dyDescent="0.25">
      <c r="AM4284" s="197"/>
      <c r="AO4284" s="236"/>
      <c r="AQ4284" s="236"/>
    </row>
    <row r="4285" spans="39:43" x14ac:dyDescent="0.25">
      <c r="AM4285" s="197"/>
      <c r="AO4285" s="236"/>
      <c r="AQ4285" s="236"/>
    </row>
    <row r="4286" spans="39:43" x14ac:dyDescent="0.25">
      <c r="AM4286" s="197"/>
      <c r="AO4286" s="236"/>
      <c r="AQ4286" s="236"/>
    </row>
    <row r="4287" spans="39:43" x14ac:dyDescent="0.25">
      <c r="AM4287" s="197"/>
      <c r="AO4287" s="236"/>
      <c r="AQ4287" s="236"/>
    </row>
    <row r="4288" spans="39:43" x14ac:dyDescent="0.25">
      <c r="AM4288" s="197"/>
      <c r="AO4288" s="236"/>
      <c r="AQ4288" s="236"/>
    </row>
    <row r="4289" spans="39:43" x14ac:dyDescent="0.25">
      <c r="AM4289" s="197"/>
      <c r="AO4289" s="236"/>
      <c r="AQ4289" s="236"/>
    </row>
    <row r="4290" spans="39:43" x14ac:dyDescent="0.25">
      <c r="AM4290" s="197"/>
      <c r="AO4290" s="236"/>
      <c r="AQ4290" s="236"/>
    </row>
    <row r="4291" spans="39:43" x14ac:dyDescent="0.25">
      <c r="AM4291" s="197"/>
      <c r="AO4291" s="236"/>
      <c r="AQ4291" s="236"/>
    </row>
    <row r="4292" spans="39:43" x14ac:dyDescent="0.25">
      <c r="AM4292" s="197"/>
      <c r="AO4292" s="236"/>
      <c r="AQ4292" s="236"/>
    </row>
    <row r="4293" spans="39:43" x14ac:dyDescent="0.25">
      <c r="AM4293" s="197"/>
      <c r="AO4293" s="236"/>
      <c r="AQ4293" s="236"/>
    </row>
    <row r="4294" spans="39:43" x14ac:dyDescent="0.25">
      <c r="AM4294" s="197"/>
      <c r="AO4294" s="236"/>
      <c r="AQ4294" s="236"/>
    </row>
    <row r="4295" spans="39:43" x14ac:dyDescent="0.25">
      <c r="AM4295" s="197"/>
      <c r="AO4295" s="236"/>
      <c r="AQ4295" s="236"/>
    </row>
    <row r="4296" spans="39:43" x14ac:dyDescent="0.25">
      <c r="AM4296" s="197"/>
      <c r="AO4296" s="236"/>
      <c r="AQ4296" s="236"/>
    </row>
    <row r="4297" spans="39:43" x14ac:dyDescent="0.25">
      <c r="AM4297" s="197"/>
      <c r="AO4297" s="236"/>
      <c r="AQ4297" s="236"/>
    </row>
    <row r="4298" spans="39:43" x14ac:dyDescent="0.25">
      <c r="AM4298" s="197"/>
      <c r="AO4298" s="236"/>
      <c r="AQ4298" s="236"/>
    </row>
    <row r="4299" spans="39:43" x14ac:dyDescent="0.25">
      <c r="AM4299" s="197"/>
      <c r="AO4299" s="236"/>
      <c r="AQ4299" s="236"/>
    </row>
    <row r="4300" spans="39:43" x14ac:dyDescent="0.25">
      <c r="AM4300" s="197"/>
      <c r="AO4300" s="236"/>
      <c r="AQ4300" s="236"/>
    </row>
    <row r="4301" spans="39:43" x14ac:dyDescent="0.25">
      <c r="AM4301" s="197"/>
      <c r="AO4301" s="236"/>
      <c r="AQ4301" s="236"/>
    </row>
    <row r="4302" spans="39:43" x14ac:dyDescent="0.25">
      <c r="AM4302" s="197"/>
      <c r="AO4302" s="236"/>
      <c r="AQ4302" s="236"/>
    </row>
    <row r="4303" spans="39:43" x14ac:dyDescent="0.25">
      <c r="AM4303" s="197"/>
      <c r="AO4303" s="236"/>
      <c r="AQ4303" s="236"/>
    </row>
    <row r="4304" spans="39:43" x14ac:dyDescent="0.25">
      <c r="AM4304" s="197"/>
      <c r="AO4304" s="236"/>
      <c r="AQ4304" s="236"/>
    </row>
    <row r="4305" spans="39:43" x14ac:dyDescent="0.25">
      <c r="AM4305" s="197"/>
      <c r="AO4305" s="236"/>
      <c r="AQ4305" s="236"/>
    </row>
    <row r="4306" spans="39:43" x14ac:dyDescent="0.25">
      <c r="AM4306" s="197"/>
      <c r="AO4306" s="236"/>
      <c r="AQ4306" s="236"/>
    </row>
    <row r="4307" spans="39:43" x14ac:dyDescent="0.25">
      <c r="AM4307" s="197"/>
      <c r="AO4307" s="236"/>
      <c r="AQ4307" s="236"/>
    </row>
    <row r="4308" spans="39:43" x14ac:dyDescent="0.25">
      <c r="AM4308" s="197"/>
      <c r="AO4308" s="236"/>
      <c r="AQ4308" s="236"/>
    </row>
    <row r="4309" spans="39:43" x14ac:dyDescent="0.25">
      <c r="AM4309" s="197"/>
      <c r="AO4309" s="236"/>
      <c r="AQ4309" s="236"/>
    </row>
    <row r="4310" spans="39:43" x14ac:dyDescent="0.25">
      <c r="AM4310" s="197"/>
      <c r="AO4310" s="236"/>
      <c r="AQ4310" s="236"/>
    </row>
    <row r="4311" spans="39:43" x14ac:dyDescent="0.25">
      <c r="AM4311" s="197"/>
      <c r="AO4311" s="236"/>
      <c r="AQ4311" s="236"/>
    </row>
    <row r="4312" spans="39:43" x14ac:dyDescent="0.25">
      <c r="AM4312" s="197"/>
      <c r="AO4312" s="236"/>
      <c r="AQ4312" s="236"/>
    </row>
    <row r="4313" spans="39:43" x14ac:dyDescent="0.25">
      <c r="AM4313" s="197"/>
      <c r="AO4313" s="236"/>
      <c r="AQ4313" s="236"/>
    </row>
    <row r="4314" spans="39:43" x14ac:dyDescent="0.25">
      <c r="AM4314" s="197"/>
      <c r="AO4314" s="236"/>
      <c r="AQ4314" s="236"/>
    </row>
    <row r="4315" spans="39:43" x14ac:dyDescent="0.25">
      <c r="AM4315" s="197"/>
      <c r="AO4315" s="236"/>
      <c r="AQ4315" s="236"/>
    </row>
    <row r="4316" spans="39:43" x14ac:dyDescent="0.25">
      <c r="AM4316" s="197"/>
      <c r="AO4316" s="236"/>
      <c r="AQ4316" s="236"/>
    </row>
    <row r="4317" spans="39:43" x14ac:dyDescent="0.25">
      <c r="AM4317" s="197"/>
      <c r="AO4317" s="236"/>
      <c r="AQ4317" s="236"/>
    </row>
    <row r="4318" spans="39:43" x14ac:dyDescent="0.25">
      <c r="AM4318" s="197"/>
      <c r="AO4318" s="236"/>
      <c r="AQ4318" s="236"/>
    </row>
    <row r="4319" spans="39:43" x14ac:dyDescent="0.25">
      <c r="AM4319" s="197"/>
      <c r="AO4319" s="236"/>
      <c r="AQ4319" s="236"/>
    </row>
    <row r="4320" spans="39:43" x14ac:dyDescent="0.25">
      <c r="AM4320" s="197"/>
      <c r="AO4320" s="236"/>
      <c r="AQ4320" s="236"/>
    </row>
    <row r="4321" spans="39:43" x14ac:dyDescent="0.25">
      <c r="AM4321" s="197"/>
      <c r="AO4321" s="236"/>
      <c r="AQ4321" s="236"/>
    </row>
    <row r="4322" spans="39:43" x14ac:dyDescent="0.25">
      <c r="AM4322" s="197"/>
      <c r="AO4322" s="236"/>
      <c r="AQ4322" s="236"/>
    </row>
    <row r="4323" spans="39:43" x14ac:dyDescent="0.25">
      <c r="AM4323" s="197"/>
      <c r="AO4323" s="236"/>
      <c r="AQ4323" s="236"/>
    </row>
    <row r="4324" spans="39:43" x14ac:dyDescent="0.25">
      <c r="AM4324" s="197"/>
      <c r="AO4324" s="236"/>
      <c r="AQ4324" s="236"/>
    </row>
    <row r="4325" spans="39:43" x14ac:dyDescent="0.25">
      <c r="AM4325" s="197"/>
      <c r="AO4325" s="236"/>
      <c r="AQ4325" s="236"/>
    </row>
    <row r="4326" spans="39:43" x14ac:dyDescent="0.25">
      <c r="AM4326" s="197"/>
      <c r="AO4326" s="236"/>
      <c r="AQ4326" s="236"/>
    </row>
    <row r="4327" spans="39:43" x14ac:dyDescent="0.25">
      <c r="AM4327" s="197"/>
      <c r="AO4327" s="236"/>
      <c r="AQ4327" s="236"/>
    </row>
    <row r="4328" spans="39:43" x14ac:dyDescent="0.25">
      <c r="AM4328" s="197"/>
      <c r="AO4328" s="236"/>
      <c r="AQ4328" s="236"/>
    </row>
    <row r="4329" spans="39:43" x14ac:dyDescent="0.25">
      <c r="AM4329" s="197"/>
      <c r="AO4329" s="236"/>
      <c r="AQ4329" s="236"/>
    </row>
    <row r="4330" spans="39:43" x14ac:dyDescent="0.25">
      <c r="AM4330" s="197"/>
      <c r="AO4330" s="236"/>
      <c r="AQ4330" s="236"/>
    </row>
    <row r="4331" spans="39:43" x14ac:dyDescent="0.25">
      <c r="AM4331" s="197"/>
      <c r="AO4331" s="236"/>
      <c r="AQ4331" s="236"/>
    </row>
    <row r="4332" spans="39:43" x14ac:dyDescent="0.25">
      <c r="AM4332" s="197"/>
      <c r="AO4332" s="236"/>
      <c r="AQ4332" s="236"/>
    </row>
    <row r="4333" spans="39:43" x14ac:dyDescent="0.25">
      <c r="AM4333" s="197"/>
      <c r="AO4333" s="236"/>
      <c r="AQ4333" s="236"/>
    </row>
    <row r="4334" spans="39:43" x14ac:dyDescent="0.25">
      <c r="AM4334" s="197"/>
      <c r="AO4334" s="236"/>
      <c r="AQ4334" s="236"/>
    </row>
    <row r="4335" spans="39:43" x14ac:dyDescent="0.25">
      <c r="AM4335" s="197"/>
      <c r="AO4335" s="236"/>
      <c r="AQ4335" s="236"/>
    </row>
    <row r="4336" spans="39:43" x14ac:dyDescent="0.25">
      <c r="AM4336" s="197"/>
      <c r="AO4336" s="236"/>
      <c r="AQ4336" s="236"/>
    </row>
    <row r="4337" spans="39:43" x14ac:dyDescent="0.25">
      <c r="AM4337" s="197"/>
      <c r="AO4337" s="236"/>
      <c r="AQ4337" s="236"/>
    </row>
    <row r="4338" spans="39:43" x14ac:dyDescent="0.25">
      <c r="AM4338" s="197"/>
      <c r="AO4338" s="236"/>
      <c r="AQ4338" s="236"/>
    </row>
    <row r="4339" spans="39:43" x14ac:dyDescent="0.25">
      <c r="AM4339" s="197"/>
      <c r="AO4339" s="236"/>
      <c r="AQ4339" s="236"/>
    </row>
    <row r="4340" spans="39:43" x14ac:dyDescent="0.25">
      <c r="AM4340" s="197"/>
      <c r="AO4340" s="236"/>
      <c r="AQ4340" s="236"/>
    </row>
    <row r="4341" spans="39:43" x14ac:dyDescent="0.25">
      <c r="AM4341" s="197"/>
      <c r="AO4341" s="236"/>
      <c r="AQ4341" s="236"/>
    </row>
    <row r="4342" spans="39:43" x14ac:dyDescent="0.25">
      <c r="AM4342" s="197"/>
      <c r="AO4342" s="236"/>
      <c r="AQ4342" s="236"/>
    </row>
    <row r="4343" spans="39:43" x14ac:dyDescent="0.25">
      <c r="AM4343" s="197"/>
      <c r="AO4343" s="236"/>
      <c r="AQ4343" s="236"/>
    </row>
    <row r="4344" spans="39:43" x14ac:dyDescent="0.25">
      <c r="AM4344" s="197"/>
      <c r="AO4344" s="236"/>
      <c r="AQ4344" s="236"/>
    </row>
    <row r="4345" spans="39:43" x14ac:dyDescent="0.25">
      <c r="AM4345" s="197"/>
      <c r="AO4345" s="236"/>
      <c r="AQ4345" s="236"/>
    </row>
    <row r="4346" spans="39:43" x14ac:dyDescent="0.25">
      <c r="AM4346" s="197"/>
      <c r="AO4346" s="236"/>
      <c r="AQ4346" s="236"/>
    </row>
    <row r="4347" spans="39:43" x14ac:dyDescent="0.25">
      <c r="AM4347" s="197"/>
      <c r="AO4347" s="236"/>
      <c r="AQ4347" s="236"/>
    </row>
    <row r="4348" spans="39:43" x14ac:dyDescent="0.25">
      <c r="AM4348" s="197"/>
      <c r="AO4348" s="236"/>
      <c r="AQ4348" s="236"/>
    </row>
    <row r="4349" spans="39:43" x14ac:dyDescent="0.25">
      <c r="AM4349" s="197"/>
      <c r="AO4349" s="236"/>
      <c r="AQ4349" s="236"/>
    </row>
    <row r="4350" spans="39:43" x14ac:dyDescent="0.25">
      <c r="AM4350" s="197"/>
      <c r="AO4350" s="236"/>
      <c r="AQ4350" s="236"/>
    </row>
    <row r="4351" spans="39:43" x14ac:dyDescent="0.25">
      <c r="AM4351" s="197"/>
      <c r="AO4351" s="236"/>
      <c r="AQ4351" s="236"/>
    </row>
    <row r="4352" spans="39:43" x14ac:dyDescent="0.25">
      <c r="AM4352" s="197"/>
      <c r="AO4352" s="236"/>
      <c r="AQ4352" s="236"/>
    </row>
    <row r="4353" spans="39:43" x14ac:dyDescent="0.25">
      <c r="AM4353" s="197"/>
      <c r="AO4353" s="236"/>
      <c r="AQ4353" s="236"/>
    </row>
    <row r="4354" spans="39:43" x14ac:dyDescent="0.25">
      <c r="AM4354" s="197"/>
      <c r="AO4354" s="236"/>
      <c r="AQ4354" s="236"/>
    </row>
    <row r="4355" spans="39:43" x14ac:dyDescent="0.25">
      <c r="AM4355" s="197"/>
      <c r="AO4355" s="236"/>
      <c r="AQ4355" s="236"/>
    </row>
    <row r="4356" spans="39:43" x14ac:dyDescent="0.25">
      <c r="AM4356" s="197"/>
      <c r="AO4356" s="236"/>
      <c r="AQ4356" s="236"/>
    </row>
    <row r="4357" spans="39:43" x14ac:dyDescent="0.25">
      <c r="AM4357" s="197"/>
      <c r="AO4357" s="236"/>
      <c r="AQ4357" s="236"/>
    </row>
    <row r="4358" spans="39:43" x14ac:dyDescent="0.25">
      <c r="AM4358" s="197"/>
      <c r="AO4358" s="236"/>
      <c r="AQ4358" s="236"/>
    </row>
    <row r="4359" spans="39:43" x14ac:dyDescent="0.25">
      <c r="AM4359" s="197"/>
      <c r="AO4359" s="236"/>
      <c r="AQ4359" s="236"/>
    </row>
    <row r="4360" spans="39:43" x14ac:dyDescent="0.25">
      <c r="AM4360" s="197"/>
      <c r="AO4360" s="236"/>
      <c r="AQ4360" s="236"/>
    </row>
    <row r="4361" spans="39:43" x14ac:dyDescent="0.25">
      <c r="AM4361" s="197"/>
      <c r="AO4361" s="236"/>
      <c r="AQ4361" s="236"/>
    </row>
    <row r="4362" spans="39:43" x14ac:dyDescent="0.25">
      <c r="AM4362" s="197"/>
      <c r="AO4362" s="236"/>
      <c r="AQ4362" s="236"/>
    </row>
    <row r="4363" spans="39:43" x14ac:dyDescent="0.25">
      <c r="AM4363" s="197"/>
      <c r="AO4363" s="236"/>
      <c r="AQ4363" s="236"/>
    </row>
    <row r="4364" spans="39:43" x14ac:dyDescent="0.25">
      <c r="AM4364" s="197"/>
      <c r="AO4364" s="236"/>
      <c r="AQ4364" s="236"/>
    </row>
    <row r="4365" spans="39:43" x14ac:dyDescent="0.25">
      <c r="AM4365" s="197"/>
      <c r="AO4365" s="236"/>
      <c r="AQ4365" s="236"/>
    </row>
    <row r="4366" spans="39:43" x14ac:dyDescent="0.25">
      <c r="AM4366" s="197"/>
      <c r="AO4366" s="236"/>
      <c r="AQ4366" s="236"/>
    </row>
    <row r="4367" spans="39:43" x14ac:dyDescent="0.25">
      <c r="AM4367" s="197"/>
      <c r="AO4367" s="236"/>
      <c r="AQ4367" s="236"/>
    </row>
    <row r="4368" spans="39:43" x14ac:dyDescent="0.25">
      <c r="AM4368" s="197"/>
      <c r="AO4368" s="236"/>
      <c r="AQ4368" s="236"/>
    </row>
    <row r="4369" spans="39:43" x14ac:dyDescent="0.25">
      <c r="AM4369" s="197"/>
      <c r="AO4369" s="236"/>
      <c r="AQ4369" s="236"/>
    </row>
    <row r="4370" spans="39:43" x14ac:dyDescent="0.25">
      <c r="AM4370" s="197"/>
      <c r="AO4370" s="236"/>
      <c r="AQ4370" s="236"/>
    </row>
    <row r="4371" spans="39:43" x14ac:dyDescent="0.25">
      <c r="AM4371" s="197"/>
      <c r="AO4371" s="236"/>
      <c r="AQ4371" s="236"/>
    </row>
    <row r="4372" spans="39:43" x14ac:dyDescent="0.25">
      <c r="AM4372" s="197"/>
      <c r="AO4372" s="236"/>
      <c r="AQ4372" s="236"/>
    </row>
    <row r="4373" spans="39:43" x14ac:dyDescent="0.25">
      <c r="AM4373" s="197"/>
      <c r="AO4373" s="236"/>
      <c r="AQ4373" s="236"/>
    </row>
    <row r="4374" spans="39:43" x14ac:dyDescent="0.25">
      <c r="AM4374" s="197"/>
      <c r="AO4374" s="236"/>
      <c r="AQ4374" s="236"/>
    </row>
    <row r="4375" spans="39:43" x14ac:dyDescent="0.25">
      <c r="AM4375" s="197"/>
      <c r="AO4375" s="236"/>
      <c r="AQ4375" s="236"/>
    </row>
    <row r="4376" spans="39:43" x14ac:dyDescent="0.25">
      <c r="AM4376" s="197"/>
      <c r="AO4376" s="236"/>
      <c r="AQ4376" s="236"/>
    </row>
    <row r="4377" spans="39:43" x14ac:dyDescent="0.25">
      <c r="AM4377" s="197"/>
      <c r="AO4377" s="236"/>
      <c r="AQ4377" s="236"/>
    </row>
    <row r="4378" spans="39:43" x14ac:dyDescent="0.25">
      <c r="AM4378" s="197"/>
      <c r="AO4378" s="236"/>
      <c r="AQ4378" s="236"/>
    </row>
    <row r="4379" spans="39:43" x14ac:dyDescent="0.25">
      <c r="AM4379" s="197"/>
      <c r="AO4379" s="236"/>
      <c r="AQ4379" s="236"/>
    </row>
    <row r="4380" spans="39:43" x14ac:dyDescent="0.25">
      <c r="AM4380" s="197"/>
      <c r="AO4380" s="236"/>
      <c r="AQ4380" s="236"/>
    </row>
    <row r="4381" spans="39:43" x14ac:dyDescent="0.25">
      <c r="AM4381" s="197"/>
      <c r="AO4381" s="236"/>
      <c r="AQ4381" s="236"/>
    </row>
    <row r="4382" spans="39:43" x14ac:dyDescent="0.25">
      <c r="AM4382" s="197"/>
      <c r="AO4382" s="236"/>
      <c r="AQ4382" s="236"/>
    </row>
    <row r="4383" spans="39:43" x14ac:dyDescent="0.25">
      <c r="AM4383" s="197"/>
      <c r="AO4383" s="236"/>
      <c r="AQ4383" s="236"/>
    </row>
    <row r="4384" spans="39:43" x14ac:dyDescent="0.25">
      <c r="AM4384" s="197"/>
      <c r="AO4384" s="236"/>
      <c r="AQ4384" s="236"/>
    </row>
    <row r="4385" spans="39:43" x14ac:dyDescent="0.25">
      <c r="AM4385" s="197"/>
      <c r="AO4385" s="236"/>
      <c r="AQ4385" s="236"/>
    </row>
    <row r="4386" spans="39:43" x14ac:dyDescent="0.25">
      <c r="AM4386" s="197"/>
      <c r="AO4386" s="236"/>
      <c r="AQ4386" s="236"/>
    </row>
    <row r="4387" spans="39:43" x14ac:dyDescent="0.25">
      <c r="AM4387" s="197"/>
      <c r="AO4387" s="236"/>
      <c r="AQ4387" s="236"/>
    </row>
    <row r="4388" spans="39:43" x14ac:dyDescent="0.25">
      <c r="AM4388" s="197"/>
      <c r="AO4388" s="236"/>
      <c r="AQ4388" s="236"/>
    </row>
    <row r="4389" spans="39:43" x14ac:dyDescent="0.25">
      <c r="AM4389" s="197"/>
      <c r="AO4389" s="236"/>
      <c r="AQ4389" s="236"/>
    </row>
    <row r="4390" spans="39:43" x14ac:dyDescent="0.25">
      <c r="AM4390" s="197"/>
      <c r="AO4390" s="236"/>
      <c r="AQ4390" s="236"/>
    </row>
    <row r="4391" spans="39:43" x14ac:dyDescent="0.25">
      <c r="AM4391" s="197"/>
      <c r="AO4391" s="236"/>
      <c r="AQ4391" s="236"/>
    </row>
    <row r="4392" spans="39:43" x14ac:dyDescent="0.25">
      <c r="AM4392" s="197"/>
      <c r="AO4392" s="236"/>
      <c r="AQ4392" s="236"/>
    </row>
    <row r="4393" spans="39:43" x14ac:dyDescent="0.25">
      <c r="AM4393" s="197"/>
      <c r="AO4393" s="236"/>
      <c r="AQ4393" s="236"/>
    </row>
    <row r="4394" spans="39:43" x14ac:dyDescent="0.25">
      <c r="AM4394" s="197"/>
      <c r="AO4394" s="236"/>
      <c r="AQ4394" s="236"/>
    </row>
    <row r="4395" spans="39:43" x14ac:dyDescent="0.25">
      <c r="AM4395" s="197"/>
      <c r="AO4395" s="236"/>
      <c r="AQ4395" s="236"/>
    </row>
    <row r="4396" spans="39:43" x14ac:dyDescent="0.25">
      <c r="AM4396" s="197"/>
      <c r="AO4396" s="236"/>
      <c r="AQ4396" s="236"/>
    </row>
    <row r="4397" spans="39:43" x14ac:dyDescent="0.25">
      <c r="AM4397" s="197"/>
      <c r="AO4397" s="236"/>
      <c r="AQ4397" s="236"/>
    </row>
    <row r="4398" spans="39:43" x14ac:dyDescent="0.25">
      <c r="AM4398" s="197"/>
      <c r="AO4398" s="236"/>
      <c r="AQ4398" s="236"/>
    </row>
    <row r="4399" spans="39:43" x14ac:dyDescent="0.25">
      <c r="AM4399" s="197"/>
      <c r="AO4399" s="236"/>
      <c r="AQ4399" s="236"/>
    </row>
    <row r="4400" spans="39:43" x14ac:dyDescent="0.25">
      <c r="AM4400" s="197"/>
      <c r="AO4400" s="236"/>
      <c r="AQ4400" s="236"/>
    </row>
    <row r="4401" spans="39:43" x14ac:dyDescent="0.25">
      <c r="AM4401" s="197"/>
      <c r="AO4401" s="236"/>
      <c r="AQ4401" s="236"/>
    </row>
    <row r="4402" spans="39:43" x14ac:dyDescent="0.25">
      <c r="AM4402" s="197"/>
      <c r="AO4402" s="236"/>
      <c r="AQ4402" s="236"/>
    </row>
    <row r="4403" spans="39:43" x14ac:dyDescent="0.25">
      <c r="AM4403" s="197"/>
      <c r="AO4403" s="236"/>
      <c r="AQ4403" s="236"/>
    </row>
    <row r="4404" spans="39:43" x14ac:dyDescent="0.25">
      <c r="AM4404" s="197"/>
      <c r="AO4404" s="236"/>
      <c r="AQ4404" s="236"/>
    </row>
    <row r="4405" spans="39:43" x14ac:dyDescent="0.25">
      <c r="AM4405" s="197"/>
      <c r="AO4405" s="236"/>
      <c r="AQ4405" s="236"/>
    </row>
    <row r="4406" spans="39:43" x14ac:dyDescent="0.25">
      <c r="AM4406" s="197"/>
      <c r="AO4406" s="236"/>
      <c r="AQ4406" s="236"/>
    </row>
    <row r="4407" spans="39:43" x14ac:dyDescent="0.25">
      <c r="AM4407" s="197"/>
      <c r="AO4407" s="236"/>
      <c r="AQ4407" s="236"/>
    </row>
    <row r="4408" spans="39:43" x14ac:dyDescent="0.25">
      <c r="AM4408" s="197"/>
      <c r="AO4408" s="236"/>
      <c r="AQ4408" s="236"/>
    </row>
    <row r="4409" spans="39:43" x14ac:dyDescent="0.25">
      <c r="AM4409" s="197"/>
      <c r="AO4409" s="236"/>
      <c r="AQ4409" s="236"/>
    </row>
    <row r="4410" spans="39:43" x14ac:dyDescent="0.25">
      <c r="AM4410" s="197"/>
      <c r="AO4410" s="236"/>
      <c r="AQ4410" s="236"/>
    </row>
    <row r="4411" spans="39:43" x14ac:dyDescent="0.25">
      <c r="AM4411" s="197"/>
      <c r="AO4411" s="236"/>
      <c r="AQ4411" s="236"/>
    </row>
    <row r="4412" spans="39:43" x14ac:dyDescent="0.25">
      <c r="AM4412" s="197"/>
      <c r="AO4412" s="236"/>
      <c r="AQ4412" s="236"/>
    </row>
    <row r="4413" spans="39:43" x14ac:dyDescent="0.25">
      <c r="AM4413" s="197"/>
      <c r="AO4413" s="236"/>
      <c r="AQ4413" s="236"/>
    </row>
    <row r="4414" spans="39:43" x14ac:dyDescent="0.25">
      <c r="AM4414" s="197"/>
      <c r="AO4414" s="236"/>
      <c r="AQ4414" s="236"/>
    </row>
    <row r="4415" spans="39:43" x14ac:dyDescent="0.25">
      <c r="AM4415" s="197"/>
      <c r="AO4415" s="236"/>
      <c r="AQ4415" s="236"/>
    </row>
    <row r="4416" spans="39:43" x14ac:dyDescent="0.25">
      <c r="AM4416" s="197"/>
      <c r="AO4416" s="236"/>
      <c r="AQ4416" s="236"/>
    </row>
    <row r="4417" spans="39:43" x14ac:dyDescent="0.25">
      <c r="AM4417" s="197"/>
      <c r="AO4417" s="236"/>
      <c r="AQ4417" s="236"/>
    </row>
    <row r="4418" spans="39:43" x14ac:dyDescent="0.25">
      <c r="AM4418" s="197"/>
      <c r="AO4418" s="236"/>
      <c r="AQ4418" s="236"/>
    </row>
    <row r="4419" spans="39:43" x14ac:dyDescent="0.25">
      <c r="AM4419" s="197"/>
      <c r="AO4419" s="236"/>
      <c r="AQ4419" s="236"/>
    </row>
    <row r="4420" spans="39:43" x14ac:dyDescent="0.25">
      <c r="AM4420" s="197"/>
      <c r="AO4420" s="236"/>
      <c r="AQ4420" s="236"/>
    </row>
    <row r="4421" spans="39:43" x14ac:dyDescent="0.25">
      <c r="AM4421" s="197"/>
      <c r="AO4421" s="236"/>
      <c r="AQ4421" s="236"/>
    </row>
    <row r="4422" spans="39:43" x14ac:dyDescent="0.25">
      <c r="AM4422" s="197"/>
      <c r="AO4422" s="236"/>
      <c r="AQ4422" s="236"/>
    </row>
    <row r="4423" spans="39:43" x14ac:dyDescent="0.25">
      <c r="AM4423" s="197"/>
      <c r="AO4423" s="236"/>
      <c r="AQ4423" s="236"/>
    </row>
    <row r="4424" spans="39:43" x14ac:dyDescent="0.25">
      <c r="AM4424" s="197"/>
      <c r="AO4424" s="236"/>
      <c r="AQ4424" s="236"/>
    </row>
    <row r="4425" spans="39:43" x14ac:dyDescent="0.25">
      <c r="AM4425" s="197"/>
      <c r="AO4425" s="236"/>
      <c r="AQ4425" s="236"/>
    </row>
    <row r="4426" spans="39:43" x14ac:dyDescent="0.25">
      <c r="AM4426" s="197"/>
      <c r="AO4426" s="236"/>
      <c r="AQ4426" s="236"/>
    </row>
    <row r="4427" spans="39:43" x14ac:dyDescent="0.25">
      <c r="AM4427" s="197"/>
      <c r="AO4427" s="236"/>
      <c r="AQ4427" s="236"/>
    </row>
    <row r="4428" spans="39:43" x14ac:dyDescent="0.25">
      <c r="AM4428" s="197"/>
      <c r="AO4428" s="236"/>
      <c r="AQ4428" s="236"/>
    </row>
    <row r="4429" spans="39:43" x14ac:dyDescent="0.25">
      <c r="AM4429" s="197"/>
      <c r="AO4429" s="236"/>
      <c r="AQ4429" s="236"/>
    </row>
    <row r="4430" spans="39:43" x14ac:dyDescent="0.25">
      <c r="AM4430" s="197"/>
      <c r="AO4430" s="236"/>
      <c r="AQ4430" s="236"/>
    </row>
    <row r="4431" spans="39:43" x14ac:dyDescent="0.25">
      <c r="AM4431" s="197"/>
      <c r="AO4431" s="236"/>
      <c r="AQ4431" s="236"/>
    </row>
    <row r="4432" spans="39:43" x14ac:dyDescent="0.25">
      <c r="AM4432" s="197"/>
      <c r="AO4432" s="236"/>
      <c r="AQ4432" s="236"/>
    </row>
    <row r="4433" spans="39:43" x14ac:dyDescent="0.25">
      <c r="AM4433" s="197"/>
      <c r="AO4433" s="236"/>
      <c r="AQ4433" s="236"/>
    </row>
    <row r="4434" spans="39:43" x14ac:dyDescent="0.25">
      <c r="AM4434" s="197"/>
      <c r="AO4434" s="236"/>
      <c r="AQ4434" s="236"/>
    </row>
    <row r="4435" spans="39:43" x14ac:dyDescent="0.25">
      <c r="AM4435" s="197"/>
      <c r="AO4435" s="236"/>
      <c r="AQ4435" s="236"/>
    </row>
    <row r="4436" spans="39:43" x14ac:dyDescent="0.25">
      <c r="AM4436" s="197"/>
      <c r="AO4436" s="236"/>
      <c r="AQ4436" s="236"/>
    </row>
    <row r="4437" spans="39:43" x14ac:dyDescent="0.25">
      <c r="AM4437" s="197"/>
      <c r="AO4437" s="236"/>
      <c r="AQ4437" s="236"/>
    </row>
    <row r="4438" spans="39:43" x14ac:dyDescent="0.25">
      <c r="AM4438" s="197"/>
      <c r="AO4438" s="236"/>
      <c r="AQ4438" s="236"/>
    </row>
    <row r="4439" spans="39:43" x14ac:dyDescent="0.25">
      <c r="AM4439" s="197"/>
      <c r="AO4439" s="236"/>
      <c r="AQ4439" s="236"/>
    </row>
    <row r="4440" spans="39:43" x14ac:dyDescent="0.25">
      <c r="AM4440" s="197"/>
      <c r="AO4440" s="236"/>
      <c r="AQ4440" s="236"/>
    </row>
    <row r="4441" spans="39:43" x14ac:dyDescent="0.25">
      <c r="AM4441" s="197"/>
      <c r="AO4441" s="236"/>
      <c r="AQ4441" s="236"/>
    </row>
    <row r="4442" spans="39:43" x14ac:dyDescent="0.25">
      <c r="AM4442" s="197"/>
      <c r="AO4442" s="236"/>
      <c r="AQ4442" s="236"/>
    </row>
    <row r="4443" spans="39:43" x14ac:dyDescent="0.25">
      <c r="AM4443" s="197"/>
      <c r="AO4443" s="236"/>
      <c r="AQ4443" s="236"/>
    </row>
    <row r="4444" spans="39:43" x14ac:dyDescent="0.25">
      <c r="AM4444" s="197"/>
      <c r="AO4444" s="236"/>
      <c r="AQ4444" s="236"/>
    </row>
    <row r="4445" spans="39:43" x14ac:dyDescent="0.25">
      <c r="AM4445" s="197"/>
      <c r="AO4445" s="236"/>
      <c r="AQ4445" s="236"/>
    </row>
    <row r="4446" spans="39:43" x14ac:dyDescent="0.25">
      <c r="AM4446" s="197"/>
      <c r="AO4446" s="236"/>
      <c r="AQ4446" s="236"/>
    </row>
    <row r="4447" spans="39:43" x14ac:dyDescent="0.25">
      <c r="AM4447" s="197"/>
      <c r="AO4447" s="236"/>
      <c r="AQ4447" s="236"/>
    </row>
    <row r="4448" spans="39:43" x14ac:dyDescent="0.25">
      <c r="AM4448" s="197"/>
      <c r="AO4448" s="236"/>
      <c r="AQ4448" s="236"/>
    </row>
    <row r="4449" spans="39:43" x14ac:dyDescent="0.25">
      <c r="AM4449" s="197"/>
      <c r="AO4449" s="236"/>
      <c r="AQ4449" s="236"/>
    </row>
    <row r="4450" spans="39:43" x14ac:dyDescent="0.25">
      <c r="AM4450" s="197"/>
      <c r="AO4450" s="236"/>
      <c r="AQ4450" s="236"/>
    </row>
    <row r="4451" spans="39:43" x14ac:dyDescent="0.25">
      <c r="AM4451" s="197"/>
      <c r="AO4451" s="236"/>
      <c r="AQ4451" s="236"/>
    </row>
    <row r="4452" spans="39:43" x14ac:dyDescent="0.25">
      <c r="AM4452" s="197"/>
      <c r="AO4452" s="236"/>
      <c r="AQ4452" s="236"/>
    </row>
    <row r="4453" spans="39:43" x14ac:dyDescent="0.25">
      <c r="AM4453" s="197"/>
      <c r="AO4453" s="236"/>
      <c r="AQ4453" s="236"/>
    </row>
    <row r="4454" spans="39:43" x14ac:dyDescent="0.25">
      <c r="AM4454" s="197"/>
      <c r="AO4454" s="236"/>
      <c r="AQ4454" s="236"/>
    </row>
    <row r="4455" spans="39:43" x14ac:dyDescent="0.25">
      <c r="AM4455" s="197"/>
      <c r="AO4455" s="236"/>
      <c r="AQ4455" s="236"/>
    </row>
    <row r="4456" spans="39:43" x14ac:dyDescent="0.25">
      <c r="AM4456" s="197"/>
      <c r="AO4456" s="236"/>
      <c r="AQ4456" s="236"/>
    </row>
    <row r="4457" spans="39:43" x14ac:dyDescent="0.25">
      <c r="AM4457" s="197"/>
      <c r="AO4457" s="236"/>
      <c r="AQ4457" s="236"/>
    </row>
    <row r="4458" spans="39:43" x14ac:dyDescent="0.25">
      <c r="AM4458" s="197"/>
      <c r="AO4458" s="236"/>
      <c r="AQ4458" s="236"/>
    </row>
    <row r="4459" spans="39:43" x14ac:dyDescent="0.25">
      <c r="AM4459" s="197"/>
      <c r="AO4459" s="236"/>
      <c r="AQ4459" s="236"/>
    </row>
    <row r="4460" spans="39:43" x14ac:dyDescent="0.25">
      <c r="AM4460" s="197"/>
      <c r="AO4460" s="236"/>
      <c r="AQ4460" s="236"/>
    </row>
    <row r="4461" spans="39:43" x14ac:dyDescent="0.25">
      <c r="AM4461" s="197"/>
      <c r="AO4461" s="236"/>
      <c r="AQ4461" s="236"/>
    </row>
    <row r="4462" spans="39:43" x14ac:dyDescent="0.25">
      <c r="AM4462" s="197"/>
      <c r="AO4462" s="236"/>
      <c r="AQ4462" s="236"/>
    </row>
    <row r="4463" spans="39:43" x14ac:dyDescent="0.25">
      <c r="AM4463" s="197"/>
      <c r="AO4463" s="236"/>
      <c r="AQ4463" s="236"/>
    </row>
    <row r="4464" spans="39:43" x14ac:dyDescent="0.25">
      <c r="AM4464" s="197"/>
      <c r="AO4464" s="236"/>
      <c r="AQ4464" s="236"/>
    </row>
    <row r="4465" spans="39:43" x14ac:dyDescent="0.25">
      <c r="AM4465" s="197"/>
      <c r="AO4465" s="236"/>
      <c r="AQ4465" s="236"/>
    </row>
    <row r="4466" spans="39:43" x14ac:dyDescent="0.25">
      <c r="AM4466" s="197"/>
      <c r="AO4466" s="236"/>
      <c r="AQ4466" s="236"/>
    </row>
    <row r="4467" spans="39:43" x14ac:dyDescent="0.25">
      <c r="AM4467" s="197"/>
      <c r="AO4467" s="236"/>
      <c r="AQ4467" s="236"/>
    </row>
    <row r="4468" spans="39:43" x14ac:dyDescent="0.25">
      <c r="AM4468" s="197"/>
      <c r="AO4468" s="236"/>
      <c r="AQ4468" s="236"/>
    </row>
    <row r="4469" spans="39:43" x14ac:dyDescent="0.25">
      <c r="AM4469" s="197"/>
      <c r="AO4469" s="236"/>
      <c r="AQ4469" s="236"/>
    </row>
    <row r="4470" spans="39:43" x14ac:dyDescent="0.25">
      <c r="AM4470" s="197"/>
      <c r="AO4470" s="236"/>
      <c r="AQ4470" s="236"/>
    </row>
    <row r="4471" spans="39:43" x14ac:dyDescent="0.25">
      <c r="AM4471" s="197"/>
      <c r="AO4471" s="236"/>
      <c r="AQ4471" s="236"/>
    </row>
    <row r="4472" spans="39:43" x14ac:dyDescent="0.25">
      <c r="AM4472" s="197"/>
      <c r="AO4472" s="236"/>
      <c r="AQ4472" s="236"/>
    </row>
    <row r="4473" spans="39:43" x14ac:dyDescent="0.25">
      <c r="AM4473" s="197"/>
      <c r="AO4473" s="236"/>
      <c r="AQ4473" s="236"/>
    </row>
    <row r="4474" spans="39:43" x14ac:dyDescent="0.25">
      <c r="AM4474" s="197"/>
      <c r="AO4474" s="236"/>
      <c r="AQ4474" s="236"/>
    </row>
    <row r="4475" spans="39:43" x14ac:dyDescent="0.25">
      <c r="AM4475" s="197"/>
      <c r="AO4475" s="236"/>
      <c r="AQ4475" s="236"/>
    </row>
    <row r="4476" spans="39:43" x14ac:dyDescent="0.25">
      <c r="AM4476" s="197"/>
      <c r="AO4476" s="236"/>
      <c r="AQ4476" s="236"/>
    </row>
    <row r="4477" spans="39:43" x14ac:dyDescent="0.25">
      <c r="AM4477" s="197"/>
      <c r="AO4477" s="236"/>
      <c r="AQ4477" s="236"/>
    </row>
    <row r="4478" spans="39:43" x14ac:dyDescent="0.25">
      <c r="AM4478" s="197"/>
      <c r="AO4478" s="236"/>
      <c r="AQ4478" s="236"/>
    </row>
    <row r="4479" spans="39:43" x14ac:dyDescent="0.25">
      <c r="AM4479" s="197"/>
      <c r="AO4479" s="236"/>
      <c r="AQ4479" s="236"/>
    </row>
    <row r="4480" spans="39:43" x14ac:dyDescent="0.25">
      <c r="AM4480" s="197"/>
      <c r="AO4480" s="236"/>
      <c r="AQ4480" s="236"/>
    </row>
    <row r="4481" spans="39:43" x14ac:dyDescent="0.25">
      <c r="AM4481" s="197"/>
      <c r="AO4481" s="236"/>
      <c r="AQ4481" s="236"/>
    </row>
    <row r="4482" spans="39:43" x14ac:dyDescent="0.25">
      <c r="AM4482" s="197"/>
      <c r="AO4482" s="236"/>
      <c r="AQ4482" s="236"/>
    </row>
    <row r="4483" spans="39:43" x14ac:dyDescent="0.25">
      <c r="AM4483" s="197"/>
      <c r="AO4483" s="236"/>
      <c r="AQ4483" s="236"/>
    </row>
    <row r="4484" spans="39:43" x14ac:dyDescent="0.25">
      <c r="AM4484" s="197"/>
      <c r="AO4484" s="236"/>
      <c r="AQ4484" s="236"/>
    </row>
    <row r="4485" spans="39:43" x14ac:dyDescent="0.25">
      <c r="AM4485" s="197"/>
      <c r="AO4485" s="236"/>
      <c r="AQ4485" s="236"/>
    </row>
    <row r="4486" spans="39:43" x14ac:dyDescent="0.25">
      <c r="AM4486" s="197"/>
      <c r="AO4486" s="236"/>
      <c r="AQ4486" s="236"/>
    </row>
    <row r="4487" spans="39:43" x14ac:dyDescent="0.25">
      <c r="AM4487" s="197"/>
      <c r="AO4487" s="236"/>
      <c r="AQ4487" s="236"/>
    </row>
    <row r="4488" spans="39:43" x14ac:dyDescent="0.25">
      <c r="AM4488" s="197"/>
      <c r="AO4488" s="236"/>
      <c r="AQ4488" s="236"/>
    </row>
    <row r="4489" spans="39:43" x14ac:dyDescent="0.25">
      <c r="AM4489" s="197"/>
      <c r="AO4489" s="236"/>
      <c r="AQ4489" s="236"/>
    </row>
    <row r="4490" spans="39:43" x14ac:dyDescent="0.25">
      <c r="AM4490" s="197"/>
      <c r="AO4490" s="236"/>
      <c r="AQ4490" s="236"/>
    </row>
    <row r="4491" spans="39:43" x14ac:dyDescent="0.25">
      <c r="AM4491" s="197"/>
      <c r="AO4491" s="236"/>
      <c r="AQ4491" s="236"/>
    </row>
    <row r="4492" spans="39:43" x14ac:dyDescent="0.25">
      <c r="AM4492" s="197"/>
      <c r="AO4492" s="236"/>
      <c r="AQ4492" s="236"/>
    </row>
    <row r="4493" spans="39:43" x14ac:dyDescent="0.25">
      <c r="AM4493" s="197"/>
      <c r="AO4493" s="236"/>
      <c r="AQ4493" s="236"/>
    </row>
    <row r="4494" spans="39:43" x14ac:dyDescent="0.25">
      <c r="AM4494" s="197"/>
      <c r="AO4494" s="236"/>
      <c r="AQ4494" s="236"/>
    </row>
    <row r="4495" spans="39:43" x14ac:dyDescent="0.25">
      <c r="AM4495" s="197"/>
      <c r="AO4495" s="236"/>
      <c r="AQ4495" s="236"/>
    </row>
    <row r="4496" spans="39:43" x14ac:dyDescent="0.25">
      <c r="AM4496" s="197"/>
      <c r="AO4496" s="236"/>
      <c r="AQ4496" s="236"/>
    </row>
    <row r="4497" spans="39:43" x14ac:dyDescent="0.25">
      <c r="AM4497" s="197"/>
      <c r="AO4497" s="236"/>
      <c r="AQ4497" s="236"/>
    </row>
    <row r="4498" spans="39:43" x14ac:dyDescent="0.25">
      <c r="AM4498" s="197"/>
      <c r="AO4498" s="236"/>
      <c r="AQ4498" s="236"/>
    </row>
    <row r="4499" spans="39:43" x14ac:dyDescent="0.25">
      <c r="AM4499" s="197"/>
      <c r="AO4499" s="236"/>
      <c r="AQ4499" s="236"/>
    </row>
    <row r="4500" spans="39:43" x14ac:dyDescent="0.25">
      <c r="AM4500" s="197"/>
      <c r="AO4500" s="236"/>
      <c r="AQ4500" s="236"/>
    </row>
    <row r="4501" spans="39:43" x14ac:dyDescent="0.25">
      <c r="AM4501" s="197"/>
      <c r="AO4501" s="236"/>
      <c r="AQ4501" s="236"/>
    </row>
    <row r="4502" spans="39:43" x14ac:dyDescent="0.25">
      <c r="AM4502" s="197"/>
      <c r="AO4502" s="236"/>
      <c r="AQ4502" s="236"/>
    </row>
    <row r="4503" spans="39:43" x14ac:dyDescent="0.25">
      <c r="AM4503" s="197"/>
      <c r="AO4503" s="236"/>
      <c r="AQ4503" s="236"/>
    </row>
    <row r="4504" spans="39:43" x14ac:dyDescent="0.25">
      <c r="AM4504" s="197"/>
      <c r="AO4504" s="236"/>
      <c r="AQ4504" s="236"/>
    </row>
    <row r="4505" spans="39:43" x14ac:dyDescent="0.25">
      <c r="AM4505" s="197"/>
      <c r="AO4505" s="236"/>
      <c r="AQ4505" s="236"/>
    </row>
    <row r="4506" spans="39:43" x14ac:dyDescent="0.25">
      <c r="AM4506" s="197"/>
      <c r="AO4506" s="236"/>
      <c r="AQ4506" s="236"/>
    </row>
    <row r="4507" spans="39:43" x14ac:dyDescent="0.25">
      <c r="AM4507" s="197"/>
      <c r="AO4507" s="236"/>
      <c r="AQ4507" s="236"/>
    </row>
    <row r="4508" spans="39:43" x14ac:dyDescent="0.25">
      <c r="AM4508" s="197"/>
      <c r="AO4508" s="236"/>
      <c r="AQ4508" s="236"/>
    </row>
    <row r="4509" spans="39:43" x14ac:dyDescent="0.25">
      <c r="AM4509" s="197"/>
      <c r="AO4509" s="236"/>
      <c r="AQ4509" s="236"/>
    </row>
    <row r="4510" spans="39:43" x14ac:dyDescent="0.25">
      <c r="AM4510" s="197"/>
      <c r="AO4510" s="236"/>
      <c r="AQ4510" s="236"/>
    </row>
    <row r="4511" spans="39:43" x14ac:dyDescent="0.25">
      <c r="AM4511" s="197"/>
      <c r="AO4511" s="236"/>
      <c r="AQ4511" s="236"/>
    </row>
    <row r="4512" spans="39:43" x14ac:dyDescent="0.25">
      <c r="AM4512" s="197"/>
      <c r="AO4512" s="236"/>
      <c r="AQ4512" s="236"/>
    </row>
    <row r="4513" spans="39:43" x14ac:dyDescent="0.25">
      <c r="AM4513" s="197"/>
      <c r="AO4513" s="236"/>
      <c r="AQ4513" s="236"/>
    </row>
    <row r="4514" spans="39:43" x14ac:dyDescent="0.25">
      <c r="AM4514" s="197"/>
      <c r="AO4514" s="236"/>
      <c r="AQ4514" s="236"/>
    </row>
    <row r="4515" spans="39:43" x14ac:dyDescent="0.25">
      <c r="AM4515" s="197"/>
      <c r="AO4515" s="236"/>
      <c r="AQ4515" s="236"/>
    </row>
    <row r="4516" spans="39:43" x14ac:dyDescent="0.25">
      <c r="AM4516" s="197"/>
      <c r="AO4516" s="236"/>
      <c r="AQ4516" s="236"/>
    </row>
    <row r="4517" spans="39:43" x14ac:dyDescent="0.25">
      <c r="AM4517" s="197"/>
      <c r="AO4517" s="236"/>
      <c r="AQ4517" s="236"/>
    </row>
    <row r="4518" spans="39:43" x14ac:dyDescent="0.25">
      <c r="AM4518" s="197"/>
      <c r="AO4518" s="236"/>
      <c r="AQ4518" s="236"/>
    </row>
    <row r="4519" spans="39:43" x14ac:dyDescent="0.25">
      <c r="AM4519" s="197"/>
      <c r="AO4519" s="236"/>
      <c r="AQ4519" s="236"/>
    </row>
    <row r="4520" spans="39:43" x14ac:dyDescent="0.25">
      <c r="AM4520" s="197"/>
      <c r="AO4520" s="236"/>
      <c r="AQ4520" s="236"/>
    </row>
    <row r="4521" spans="39:43" x14ac:dyDescent="0.25">
      <c r="AM4521" s="197"/>
      <c r="AO4521" s="236"/>
      <c r="AQ4521" s="236"/>
    </row>
    <row r="4522" spans="39:43" x14ac:dyDescent="0.25">
      <c r="AM4522" s="197"/>
      <c r="AO4522" s="236"/>
      <c r="AQ4522" s="236"/>
    </row>
    <row r="4523" spans="39:43" x14ac:dyDescent="0.25">
      <c r="AM4523" s="197"/>
      <c r="AO4523" s="236"/>
      <c r="AQ4523" s="236"/>
    </row>
    <row r="4524" spans="39:43" x14ac:dyDescent="0.25">
      <c r="AM4524" s="197"/>
      <c r="AO4524" s="236"/>
      <c r="AQ4524" s="236"/>
    </row>
    <row r="4525" spans="39:43" x14ac:dyDescent="0.25">
      <c r="AM4525" s="197"/>
      <c r="AO4525" s="236"/>
      <c r="AQ4525" s="236"/>
    </row>
    <row r="4526" spans="39:43" x14ac:dyDescent="0.25">
      <c r="AM4526" s="197"/>
      <c r="AO4526" s="236"/>
      <c r="AQ4526" s="236"/>
    </row>
    <row r="4527" spans="39:43" x14ac:dyDescent="0.25">
      <c r="AM4527" s="197"/>
      <c r="AO4527" s="236"/>
      <c r="AQ4527" s="236"/>
    </row>
    <row r="4528" spans="39:43" x14ac:dyDescent="0.25">
      <c r="AM4528" s="197"/>
      <c r="AO4528" s="236"/>
      <c r="AQ4528" s="236"/>
    </row>
    <row r="4529" spans="39:43" x14ac:dyDescent="0.25">
      <c r="AM4529" s="197"/>
      <c r="AO4529" s="236"/>
      <c r="AQ4529" s="236"/>
    </row>
    <row r="4530" spans="39:43" x14ac:dyDescent="0.25">
      <c r="AM4530" s="197"/>
      <c r="AO4530" s="236"/>
      <c r="AQ4530" s="236"/>
    </row>
    <row r="4531" spans="39:43" x14ac:dyDescent="0.25">
      <c r="AM4531" s="197"/>
      <c r="AO4531" s="236"/>
      <c r="AQ4531" s="236"/>
    </row>
    <row r="4532" spans="39:43" x14ac:dyDescent="0.25">
      <c r="AM4532" s="197"/>
      <c r="AO4532" s="236"/>
      <c r="AQ4532" s="236"/>
    </row>
    <row r="4533" spans="39:43" x14ac:dyDescent="0.25">
      <c r="AM4533" s="197"/>
      <c r="AO4533" s="236"/>
      <c r="AQ4533" s="236"/>
    </row>
    <row r="4534" spans="39:43" x14ac:dyDescent="0.25">
      <c r="AM4534" s="197"/>
      <c r="AO4534" s="236"/>
      <c r="AQ4534" s="236"/>
    </row>
    <row r="4535" spans="39:43" x14ac:dyDescent="0.25">
      <c r="AM4535" s="197"/>
      <c r="AO4535" s="236"/>
      <c r="AQ4535" s="236"/>
    </row>
    <row r="4536" spans="39:43" x14ac:dyDescent="0.25">
      <c r="AM4536" s="197"/>
      <c r="AO4536" s="236"/>
      <c r="AQ4536" s="236"/>
    </row>
    <row r="4537" spans="39:43" x14ac:dyDescent="0.25">
      <c r="AM4537" s="197"/>
      <c r="AO4537" s="236"/>
      <c r="AQ4537" s="236"/>
    </row>
    <row r="4538" spans="39:43" x14ac:dyDescent="0.25">
      <c r="AM4538" s="197"/>
      <c r="AO4538" s="236"/>
      <c r="AQ4538" s="236"/>
    </row>
    <row r="4539" spans="39:43" x14ac:dyDescent="0.25">
      <c r="AM4539" s="197"/>
      <c r="AO4539" s="236"/>
      <c r="AQ4539" s="236"/>
    </row>
    <row r="4540" spans="39:43" x14ac:dyDescent="0.25">
      <c r="AM4540" s="197"/>
      <c r="AO4540" s="236"/>
      <c r="AQ4540" s="236"/>
    </row>
    <row r="4541" spans="39:43" x14ac:dyDescent="0.25">
      <c r="AM4541" s="197"/>
      <c r="AO4541" s="236"/>
      <c r="AQ4541" s="236"/>
    </row>
    <row r="4542" spans="39:43" x14ac:dyDescent="0.25">
      <c r="AM4542" s="197"/>
      <c r="AO4542" s="236"/>
      <c r="AQ4542" s="236"/>
    </row>
    <row r="4543" spans="39:43" x14ac:dyDescent="0.25">
      <c r="AM4543" s="197"/>
      <c r="AO4543" s="236"/>
      <c r="AQ4543" s="236"/>
    </row>
    <row r="4544" spans="39:43" x14ac:dyDescent="0.25">
      <c r="AM4544" s="197"/>
      <c r="AO4544" s="236"/>
      <c r="AQ4544" s="236"/>
    </row>
    <row r="4545" spans="39:43" x14ac:dyDescent="0.25">
      <c r="AM4545" s="197"/>
      <c r="AO4545" s="236"/>
      <c r="AQ4545" s="236"/>
    </row>
    <row r="4546" spans="39:43" x14ac:dyDescent="0.25">
      <c r="AM4546" s="197"/>
      <c r="AO4546" s="236"/>
      <c r="AQ4546" s="236"/>
    </row>
    <row r="4547" spans="39:43" x14ac:dyDescent="0.25">
      <c r="AM4547" s="197"/>
      <c r="AO4547" s="236"/>
      <c r="AQ4547" s="236"/>
    </row>
    <row r="4548" spans="39:43" x14ac:dyDescent="0.25">
      <c r="AM4548" s="197"/>
      <c r="AO4548" s="236"/>
      <c r="AQ4548" s="236"/>
    </row>
    <row r="4549" spans="39:43" x14ac:dyDescent="0.25">
      <c r="AM4549" s="197"/>
      <c r="AO4549" s="236"/>
      <c r="AQ4549" s="236"/>
    </row>
    <row r="4550" spans="39:43" x14ac:dyDescent="0.25">
      <c r="AM4550" s="197"/>
      <c r="AO4550" s="236"/>
      <c r="AQ4550" s="236"/>
    </row>
    <row r="4551" spans="39:43" x14ac:dyDescent="0.25">
      <c r="AM4551" s="197"/>
      <c r="AO4551" s="236"/>
      <c r="AQ4551" s="236"/>
    </row>
    <row r="4552" spans="39:43" x14ac:dyDescent="0.25">
      <c r="AM4552" s="197"/>
      <c r="AO4552" s="236"/>
      <c r="AQ4552" s="236"/>
    </row>
    <row r="4553" spans="39:43" x14ac:dyDescent="0.25">
      <c r="AM4553" s="197"/>
      <c r="AO4553" s="236"/>
      <c r="AQ4553" s="236"/>
    </row>
    <row r="4554" spans="39:43" x14ac:dyDescent="0.25">
      <c r="AM4554" s="197"/>
      <c r="AO4554" s="236"/>
      <c r="AQ4554" s="236"/>
    </row>
    <row r="4555" spans="39:43" x14ac:dyDescent="0.25">
      <c r="AM4555" s="197"/>
      <c r="AO4555" s="236"/>
      <c r="AQ4555" s="236"/>
    </row>
    <row r="4556" spans="39:43" x14ac:dyDescent="0.25">
      <c r="AM4556" s="197"/>
      <c r="AO4556" s="236"/>
      <c r="AQ4556" s="236"/>
    </row>
    <row r="4557" spans="39:43" x14ac:dyDescent="0.25">
      <c r="AM4557" s="197"/>
      <c r="AO4557" s="236"/>
      <c r="AQ4557" s="236"/>
    </row>
    <row r="4558" spans="39:43" x14ac:dyDescent="0.25">
      <c r="AM4558" s="197"/>
      <c r="AO4558" s="236"/>
      <c r="AQ4558" s="236"/>
    </row>
    <row r="4559" spans="39:43" x14ac:dyDescent="0.25">
      <c r="AM4559" s="197"/>
      <c r="AO4559" s="236"/>
      <c r="AQ4559" s="236"/>
    </row>
    <row r="4560" spans="39:43" x14ac:dyDescent="0.25">
      <c r="AM4560" s="197"/>
      <c r="AO4560" s="236"/>
      <c r="AQ4560" s="236"/>
    </row>
    <row r="4561" spans="39:43" x14ac:dyDescent="0.25">
      <c r="AM4561" s="197"/>
      <c r="AO4561" s="236"/>
      <c r="AQ4561" s="236"/>
    </row>
    <row r="4562" spans="39:43" x14ac:dyDescent="0.25">
      <c r="AM4562" s="197"/>
      <c r="AO4562" s="236"/>
      <c r="AQ4562" s="236"/>
    </row>
    <row r="4563" spans="39:43" x14ac:dyDescent="0.25">
      <c r="AM4563" s="197"/>
      <c r="AO4563" s="236"/>
      <c r="AQ4563" s="236"/>
    </row>
    <row r="4564" spans="39:43" x14ac:dyDescent="0.25">
      <c r="AM4564" s="197"/>
      <c r="AO4564" s="236"/>
      <c r="AQ4564" s="236"/>
    </row>
    <row r="4565" spans="39:43" x14ac:dyDescent="0.25">
      <c r="AM4565" s="197"/>
      <c r="AO4565" s="236"/>
      <c r="AQ4565" s="236"/>
    </row>
    <row r="4566" spans="39:43" x14ac:dyDescent="0.25">
      <c r="AM4566" s="197"/>
      <c r="AO4566" s="236"/>
      <c r="AQ4566" s="236"/>
    </row>
    <row r="4567" spans="39:43" x14ac:dyDescent="0.25">
      <c r="AM4567" s="197"/>
      <c r="AO4567" s="236"/>
      <c r="AQ4567" s="236"/>
    </row>
    <row r="4568" spans="39:43" x14ac:dyDescent="0.25">
      <c r="AM4568" s="197"/>
      <c r="AO4568" s="236"/>
      <c r="AQ4568" s="236"/>
    </row>
    <row r="4569" spans="39:43" x14ac:dyDescent="0.25">
      <c r="AM4569" s="197"/>
      <c r="AO4569" s="236"/>
      <c r="AQ4569" s="236"/>
    </row>
    <row r="4570" spans="39:43" x14ac:dyDescent="0.25">
      <c r="AM4570" s="197"/>
      <c r="AO4570" s="236"/>
      <c r="AQ4570" s="236"/>
    </row>
    <row r="4571" spans="39:43" x14ac:dyDescent="0.25">
      <c r="AM4571" s="197"/>
      <c r="AO4571" s="236"/>
      <c r="AQ4571" s="236"/>
    </row>
    <row r="4572" spans="39:43" x14ac:dyDescent="0.25">
      <c r="AM4572" s="197"/>
      <c r="AO4572" s="236"/>
      <c r="AQ4572" s="236"/>
    </row>
    <row r="4573" spans="39:43" x14ac:dyDescent="0.25">
      <c r="AM4573" s="197"/>
      <c r="AO4573" s="236"/>
      <c r="AQ4573" s="236"/>
    </row>
    <row r="4574" spans="39:43" x14ac:dyDescent="0.25">
      <c r="AM4574" s="197"/>
      <c r="AO4574" s="236"/>
      <c r="AQ4574" s="236"/>
    </row>
    <row r="4575" spans="39:43" x14ac:dyDescent="0.25">
      <c r="AM4575" s="197"/>
      <c r="AO4575" s="236"/>
      <c r="AQ4575" s="236"/>
    </row>
    <row r="4576" spans="39:43" x14ac:dyDescent="0.25">
      <c r="AM4576" s="197"/>
      <c r="AO4576" s="236"/>
      <c r="AQ4576" s="236"/>
    </row>
    <row r="4577" spans="39:43" x14ac:dyDescent="0.25">
      <c r="AM4577" s="197"/>
      <c r="AO4577" s="236"/>
      <c r="AQ4577" s="236"/>
    </row>
    <row r="4578" spans="39:43" x14ac:dyDescent="0.25">
      <c r="AM4578" s="197"/>
      <c r="AO4578" s="236"/>
      <c r="AQ4578" s="236"/>
    </row>
    <row r="4579" spans="39:43" x14ac:dyDescent="0.25">
      <c r="AM4579" s="197"/>
      <c r="AO4579" s="236"/>
      <c r="AQ4579" s="236"/>
    </row>
    <row r="4580" spans="39:43" x14ac:dyDescent="0.25">
      <c r="AM4580" s="197"/>
      <c r="AO4580" s="236"/>
      <c r="AQ4580" s="236"/>
    </row>
    <row r="4581" spans="39:43" x14ac:dyDescent="0.25">
      <c r="AM4581" s="197"/>
      <c r="AO4581" s="236"/>
      <c r="AQ4581" s="236"/>
    </row>
    <row r="4582" spans="39:43" x14ac:dyDescent="0.25">
      <c r="AM4582" s="197"/>
      <c r="AO4582" s="236"/>
      <c r="AQ4582" s="236"/>
    </row>
    <row r="4583" spans="39:43" x14ac:dyDescent="0.25">
      <c r="AM4583" s="197"/>
      <c r="AO4583" s="236"/>
      <c r="AQ4583" s="236"/>
    </row>
    <row r="4584" spans="39:43" x14ac:dyDescent="0.25">
      <c r="AM4584" s="197"/>
      <c r="AO4584" s="236"/>
      <c r="AQ4584" s="236"/>
    </row>
    <row r="4585" spans="39:43" x14ac:dyDescent="0.25">
      <c r="AM4585" s="197"/>
      <c r="AO4585" s="236"/>
      <c r="AQ4585" s="236"/>
    </row>
    <row r="4586" spans="39:43" x14ac:dyDescent="0.25">
      <c r="AM4586" s="197"/>
      <c r="AO4586" s="236"/>
      <c r="AQ4586" s="236"/>
    </row>
    <row r="4587" spans="39:43" x14ac:dyDescent="0.25">
      <c r="AM4587" s="197"/>
      <c r="AO4587" s="236"/>
      <c r="AQ4587" s="236"/>
    </row>
    <row r="4588" spans="39:43" x14ac:dyDescent="0.25">
      <c r="AM4588" s="197"/>
      <c r="AO4588" s="236"/>
      <c r="AQ4588" s="236"/>
    </row>
    <row r="4589" spans="39:43" x14ac:dyDescent="0.25">
      <c r="AM4589" s="197"/>
      <c r="AO4589" s="236"/>
      <c r="AQ4589" s="236"/>
    </row>
    <row r="4590" spans="39:43" x14ac:dyDescent="0.25">
      <c r="AM4590" s="197"/>
      <c r="AO4590" s="236"/>
      <c r="AQ4590" s="236"/>
    </row>
    <row r="4591" spans="39:43" x14ac:dyDescent="0.25">
      <c r="AM4591" s="197"/>
      <c r="AO4591" s="236"/>
      <c r="AQ4591" s="236"/>
    </row>
    <row r="4592" spans="39:43" x14ac:dyDescent="0.25">
      <c r="AM4592" s="197"/>
      <c r="AO4592" s="236"/>
      <c r="AQ4592" s="236"/>
    </row>
    <row r="4593" spans="39:43" x14ac:dyDescent="0.25">
      <c r="AM4593" s="197"/>
      <c r="AO4593" s="236"/>
      <c r="AQ4593" s="236"/>
    </row>
    <row r="4594" spans="39:43" x14ac:dyDescent="0.25">
      <c r="AM4594" s="197"/>
      <c r="AO4594" s="236"/>
      <c r="AQ4594" s="236"/>
    </row>
    <row r="4595" spans="39:43" x14ac:dyDescent="0.25">
      <c r="AM4595" s="197"/>
      <c r="AO4595" s="236"/>
      <c r="AQ4595" s="236"/>
    </row>
    <row r="4596" spans="39:43" x14ac:dyDescent="0.25">
      <c r="AM4596" s="197"/>
      <c r="AO4596" s="236"/>
      <c r="AQ4596" s="236"/>
    </row>
    <row r="4597" spans="39:43" x14ac:dyDescent="0.25">
      <c r="AM4597" s="197"/>
      <c r="AO4597" s="236"/>
      <c r="AQ4597" s="236"/>
    </row>
    <row r="4598" spans="39:43" x14ac:dyDescent="0.25">
      <c r="AM4598" s="197"/>
      <c r="AO4598" s="236"/>
      <c r="AQ4598" s="236"/>
    </row>
    <row r="4599" spans="39:43" x14ac:dyDescent="0.25">
      <c r="AM4599" s="197"/>
      <c r="AO4599" s="236"/>
      <c r="AQ4599" s="236"/>
    </row>
    <row r="4600" spans="39:43" x14ac:dyDescent="0.25">
      <c r="AM4600" s="197"/>
      <c r="AO4600" s="236"/>
      <c r="AQ4600" s="236"/>
    </row>
    <row r="4601" spans="39:43" x14ac:dyDescent="0.25">
      <c r="AM4601" s="197"/>
      <c r="AO4601" s="236"/>
      <c r="AQ4601" s="236"/>
    </row>
    <row r="4602" spans="39:43" x14ac:dyDescent="0.25">
      <c r="AM4602" s="197"/>
      <c r="AO4602" s="236"/>
      <c r="AQ4602" s="236"/>
    </row>
    <row r="4603" spans="39:43" x14ac:dyDescent="0.25">
      <c r="AM4603" s="197"/>
      <c r="AO4603" s="236"/>
      <c r="AQ4603" s="236"/>
    </row>
    <row r="4604" spans="39:43" x14ac:dyDescent="0.25">
      <c r="AM4604" s="197"/>
      <c r="AO4604" s="236"/>
      <c r="AQ4604" s="236"/>
    </row>
    <row r="4605" spans="39:43" x14ac:dyDescent="0.25">
      <c r="AM4605" s="197"/>
      <c r="AO4605" s="236"/>
      <c r="AQ4605" s="236"/>
    </row>
    <row r="4606" spans="39:43" x14ac:dyDescent="0.25">
      <c r="AM4606" s="197"/>
      <c r="AO4606" s="236"/>
      <c r="AQ4606" s="236"/>
    </row>
    <row r="4607" spans="39:43" x14ac:dyDescent="0.25">
      <c r="AM4607" s="197"/>
      <c r="AO4607" s="236"/>
      <c r="AQ4607" s="236"/>
    </row>
    <row r="4608" spans="39:43" x14ac:dyDescent="0.25">
      <c r="AM4608" s="197"/>
      <c r="AO4608" s="236"/>
      <c r="AQ4608" s="236"/>
    </row>
    <row r="4609" spans="39:43" x14ac:dyDescent="0.25">
      <c r="AM4609" s="197"/>
      <c r="AO4609" s="236"/>
      <c r="AQ4609" s="236"/>
    </row>
    <row r="4610" spans="39:43" x14ac:dyDescent="0.25">
      <c r="AM4610" s="197"/>
      <c r="AO4610" s="236"/>
      <c r="AQ4610" s="236"/>
    </row>
    <row r="4611" spans="39:43" x14ac:dyDescent="0.25">
      <c r="AM4611" s="197"/>
      <c r="AO4611" s="236"/>
      <c r="AQ4611" s="236"/>
    </row>
    <row r="4612" spans="39:43" x14ac:dyDescent="0.25">
      <c r="AM4612" s="197"/>
      <c r="AO4612" s="236"/>
      <c r="AQ4612" s="236"/>
    </row>
    <row r="4613" spans="39:43" x14ac:dyDescent="0.25">
      <c r="AM4613" s="197"/>
      <c r="AO4613" s="236"/>
      <c r="AQ4613" s="236"/>
    </row>
    <row r="4614" spans="39:43" x14ac:dyDescent="0.25">
      <c r="AM4614" s="197"/>
      <c r="AO4614" s="236"/>
      <c r="AQ4614" s="236"/>
    </row>
    <row r="4615" spans="39:43" x14ac:dyDescent="0.25">
      <c r="AM4615" s="197"/>
      <c r="AO4615" s="236"/>
      <c r="AQ4615" s="236"/>
    </row>
    <row r="4616" spans="39:43" x14ac:dyDescent="0.25">
      <c r="AM4616" s="197"/>
      <c r="AO4616" s="236"/>
      <c r="AQ4616" s="236"/>
    </row>
    <row r="4617" spans="39:43" x14ac:dyDescent="0.25">
      <c r="AM4617" s="197"/>
      <c r="AO4617" s="236"/>
      <c r="AQ4617" s="236"/>
    </row>
    <row r="4618" spans="39:43" x14ac:dyDescent="0.25">
      <c r="AM4618" s="197"/>
      <c r="AO4618" s="236"/>
      <c r="AQ4618" s="236"/>
    </row>
    <row r="4619" spans="39:43" x14ac:dyDescent="0.25">
      <c r="AM4619" s="197"/>
      <c r="AO4619" s="236"/>
      <c r="AQ4619" s="236"/>
    </row>
    <row r="4620" spans="39:43" x14ac:dyDescent="0.25">
      <c r="AM4620" s="197"/>
      <c r="AO4620" s="236"/>
      <c r="AQ4620" s="236"/>
    </row>
    <row r="4621" spans="39:43" x14ac:dyDescent="0.25">
      <c r="AM4621" s="197"/>
      <c r="AO4621" s="236"/>
      <c r="AQ4621" s="236"/>
    </row>
    <row r="4622" spans="39:43" x14ac:dyDescent="0.25">
      <c r="AM4622" s="197"/>
      <c r="AO4622" s="236"/>
      <c r="AQ4622" s="236"/>
    </row>
    <row r="4623" spans="39:43" x14ac:dyDescent="0.25">
      <c r="AM4623" s="197"/>
      <c r="AO4623" s="236"/>
      <c r="AQ4623" s="236"/>
    </row>
    <row r="4624" spans="39:43" x14ac:dyDescent="0.25">
      <c r="AM4624" s="197"/>
      <c r="AO4624" s="236"/>
      <c r="AQ4624" s="236"/>
    </row>
    <row r="4625" spans="39:43" x14ac:dyDescent="0.25">
      <c r="AM4625" s="197"/>
      <c r="AO4625" s="236"/>
      <c r="AQ4625" s="236"/>
    </row>
    <row r="4626" spans="39:43" x14ac:dyDescent="0.25">
      <c r="AM4626" s="197"/>
      <c r="AO4626" s="236"/>
      <c r="AQ4626" s="236"/>
    </row>
    <row r="4627" spans="39:43" x14ac:dyDescent="0.25">
      <c r="AM4627" s="197"/>
      <c r="AO4627" s="236"/>
      <c r="AQ4627" s="236"/>
    </row>
    <row r="4628" spans="39:43" x14ac:dyDescent="0.25">
      <c r="AM4628" s="197"/>
      <c r="AO4628" s="236"/>
      <c r="AQ4628" s="236"/>
    </row>
    <row r="4629" spans="39:43" x14ac:dyDescent="0.25">
      <c r="AM4629" s="197"/>
      <c r="AO4629" s="236"/>
      <c r="AQ4629" s="236"/>
    </row>
    <row r="4630" spans="39:43" x14ac:dyDescent="0.25">
      <c r="AM4630" s="197"/>
      <c r="AO4630" s="236"/>
      <c r="AQ4630" s="236"/>
    </row>
    <row r="4631" spans="39:43" x14ac:dyDescent="0.25">
      <c r="AM4631" s="197"/>
      <c r="AO4631" s="236"/>
      <c r="AQ4631" s="236"/>
    </row>
    <row r="4632" spans="39:43" x14ac:dyDescent="0.25">
      <c r="AM4632" s="197"/>
      <c r="AO4632" s="236"/>
      <c r="AQ4632" s="236"/>
    </row>
    <row r="4633" spans="39:43" x14ac:dyDescent="0.25">
      <c r="AM4633" s="197"/>
      <c r="AO4633" s="236"/>
      <c r="AQ4633" s="236"/>
    </row>
    <row r="4634" spans="39:43" x14ac:dyDescent="0.25">
      <c r="AM4634" s="197"/>
      <c r="AO4634" s="236"/>
      <c r="AQ4634" s="236"/>
    </row>
    <row r="4635" spans="39:43" x14ac:dyDescent="0.25">
      <c r="AM4635" s="197"/>
      <c r="AO4635" s="236"/>
      <c r="AQ4635" s="236"/>
    </row>
    <row r="4636" spans="39:43" x14ac:dyDescent="0.25">
      <c r="AM4636" s="197"/>
      <c r="AO4636" s="236"/>
      <c r="AQ4636" s="236"/>
    </row>
    <row r="4637" spans="39:43" x14ac:dyDescent="0.25">
      <c r="AM4637" s="197"/>
      <c r="AO4637" s="236"/>
      <c r="AQ4637" s="236"/>
    </row>
    <row r="4638" spans="39:43" x14ac:dyDescent="0.25">
      <c r="AM4638" s="197"/>
      <c r="AO4638" s="236"/>
      <c r="AQ4638" s="236"/>
    </row>
    <row r="4639" spans="39:43" x14ac:dyDescent="0.25">
      <c r="AM4639" s="197"/>
      <c r="AO4639" s="236"/>
      <c r="AQ4639" s="236"/>
    </row>
    <row r="4640" spans="39:43" x14ac:dyDescent="0.25">
      <c r="AM4640" s="197"/>
      <c r="AO4640" s="236"/>
      <c r="AQ4640" s="236"/>
    </row>
    <row r="4641" spans="39:43" x14ac:dyDescent="0.25">
      <c r="AM4641" s="197"/>
      <c r="AO4641" s="236"/>
      <c r="AQ4641" s="236"/>
    </row>
    <row r="4642" spans="39:43" x14ac:dyDescent="0.25">
      <c r="AM4642" s="197"/>
      <c r="AO4642" s="236"/>
      <c r="AQ4642" s="236"/>
    </row>
    <row r="4643" spans="39:43" x14ac:dyDescent="0.25">
      <c r="AM4643" s="197"/>
      <c r="AO4643" s="236"/>
      <c r="AQ4643" s="236"/>
    </row>
    <row r="4644" spans="39:43" x14ac:dyDescent="0.25">
      <c r="AM4644" s="197"/>
      <c r="AO4644" s="236"/>
      <c r="AQ4644" s="236"/>
    </row>
    <row r="4645" spans="39:43" x14ac:dyDescent="0.25">
      <c r="AM4645" s="197"/>
      <c r="AO4645" s="236"/>
      <c r="AQ4645" s="236"/>
    </row>
    <row r="4646" spans="39:43" x14ac:dyDescent="0.25">
      <c r="AM4646" s="197"/>
      <c r="AO4646" s="236"/>
      <c r="AQ4646" s="236"/>
    </row>
    <row r="4647" spans="39:43" x14ac:dyDescent="0.25">
      <c r="AM4647" s="197"/>
      <c r="AO4647" s="236"/>
      <c r="AQ4647" s="236"/>
    </row>
    <row r="4648" spans="39:43" x14ac:dyDescent="0.25">
      <c r="AM4648" s="197"/>
      <c r="AO4648" s="236"/>
      <c r="AQ4648" s="236"/>
    </row>
    <row r="4649" spans="39:43" x14ac:dyDescent="0.25">
      <c r="AM4649" s="197"/>
      <c r="AO4649" s="236"/>
      <c r="AQ4649" s="236"/>
    </row>
    <row r="4650" spans="39:43" x14ac:dyDescent="0.25">
      <c r="AM4650" s="197"/>
      <c r="AO4650" s="236"/>
      <c r="AQ4650" s="236"/>
    </row>
    <row r="4651" spans="39:43" x14ac:dyDescent="0.25">
      <c r="AM4651" s="197"/>
      <c r="AO4651" s="236"/>
      <c r="AQ4651" s="236"/>
    </row>
    <row r="4652" spans="39:43" x14ac:dyDescent="0.25">
      <c r="AM4652" s="197"/>
      <c r="AO4652" s="236"/>
      <c r="AQ4652" s="236"/>
    </row>
    <row r="4653" spans="39:43" x14ac:dyDescent="0.25">
      <c r="AM4653" s="197"/>
      <c r="AO4653" s="236"/>
      <c r="AQ4653" s="236"/>
    </row>
    <row r="4654" spans="39:43" x14ac:dyDescent="0.25">
      <c r="AM4654" s="197"/>
      <c r="AO4654" s="236"/>
      <c r="AQ4654" s="236"/>
    </row>
    <row r="4655" spans="39:43" x14ac:dyDescent="0.25">
      <c r="AM4655" s="197"/>
      <c r="AO4655" s="236"/>
      <c r="AQ4655" s="236"/>
    </row>
    <row r="4656" spans="39:43" x14ac:dyDescent="0.25">
      <c r="AM4656" s="197"/>
      <c r="AO4656" s="236"/>
      <c r="AQ4656" s="236"/>
    </row>
    <row r="4657" spans="39:43" x14ac:dyDescent="0.25">
      <c r="AM4657" s="197"/>
      <c r="AO4657" s="236"/>
      <c r="AQ4657" s="236"/>
    </row>
    <row r="4658" spans="39:43" x14ac:dyDescent="0.25">
      <c r="AM4658" s="197"/>
      <c r="AO4658" s="236"/>
      <c r="AQ4658" s="236"/>
    </row>
    <row r="4659" spans="39:43" x14ac:dyDescent="0.25">
      <c r="AM4659" s="197"/>
      <c r="AO4659" s="236"/>
      <c r="AQ4659" s="236"/>
    </row>
    <row r="4660" spans="39:43" x14ac:dyDescent="0.25">
      <c r="AM4660" s="197"/>
      <c r="AO4660" s="236"/>
      <c r="AQ4660" s="236"/>
    </row>
    <row r="4661" spans="39:43" x14ac:dyDescent="0.25">
      <c r="AM4661" s="197"/>
      <c r="AO4661" s="236"/>
      <c r="AQ4661" s="236"/>
    </row>
    <row r="4662" spans="39:43" x14ac:dyDescent="0.25">
      <c r="AM4662" s="197"/>
      <c r="AO4662" s="236"/>
      <c r="AQ4662" s="236"/>
    </row>
    <row r="4663" spans="39:43" x14ac:dyDescent="0.25">
      <c r="AM4663" s="197"/>
      <c r="AO4663" s="236"/>
      <c r="AQ4663" s="236"/>
    </row>
    <row r="4664" spans="39:43" x14ac:dyDescent="0.25">
      <c r="AM4664" s="197"/>
      <c r="AO4664" s="236"/>
      <c r="AQ4664" s="236"/>
    </row>
    <row r="4665" spans="39:43" x14ac:dyDescent="0.25">
      <c r="AM4665" s="197"/>
      <c r="AO4665" s="236"/>
      <c r="AQ4665" s="236"/>
    </row>
    <row r="4666" spans="39:43" x14ac:dyDescent="0.25">
      <c r="AM4666" s="197"/>
      <c r="AO4666" s="236"/>
      <c r="AQ4666" s="236"/>
    </row>
    <row r="4667" spans="39:43" x14ac:dyDescent="0.25">
      <c r="AM4667" s="197"/>
      <c r="AO4667" s="236"/>
      <c r="AQ4667" s="236"/>
    </row>
    <row r="4668" spans="39:43" x14ac:dyDescent="0.25">
      <c r="AM4668" s="197"/>
      <c r="AO4668" s="236"/>
      <c r="AQ4668" s="236"/>
    </row>
    <row r="4669" spans="39:43" x14ac:dyDescent="0.25">
      <c r="AM4669" s="197"/>
      <c r="AO4669" s="236"/>
      <c r="AQ4669" s="236"/>
    </row>
    <row r="4670" spans="39:43" x14ac:dyDescent="0.25">
      <c r="AM4670" s="197"/>
      <c r="AO4670" s="236"/>
      <c r="AQ4670" s="236"/>
    </row>
    <row r="4671" spans="39:43" x14ac:dyDescent="0.25">
      <c r="AM4671" s="197"/>
      <c r="AO4671" s="236"/>
      <c r="AQ4671" s="236"/>
    </row>
    <row r="4672" spans="39:43" x14ac:dyDescent="0.25">
      <c r="AM4672" s="197"/>
      <c r="AO4672" s="236"/>
      <c r="AQ4672" s="236"/>
    </row>
    <row r="4673" spans="39:43" x14ac:dyDescent="0.25">
      <c r="AM4673" s="197"/>
      <c r="AO4673" s="236"/>
      <c r="AQ4673" s="236"/>
    </row>
    <row r="4674" spans="39:43" x14ac:dyDescent="0.25">
      <c r="AM4674" s="197"/>
      <c r="AO4674" s="236"/>
      <c r="AQ4674" s="236"/>
    </row>
    <row r="4675" spans="39:43" x14ac:dyDescent="0.25">
      <c r="AM4675" s="197"/>
      <c r="AO4675" s="236"/>
      <c r="AQ4675" s="236"/>
    </row>
    <row r="4676" spans="39:43" x14ac:dyDescent="0.25">
      <c r="AM4676" s="197"/>
      <c r="AO4676" s="236"/>
      <c r="AQ4676" s="236"/>
    </row>
    <row r="4677" spans="39:43" x14ac:dyDescent="0.25">
      <c r="AM4677" s="197"/>
      <c r="AO4677" s="236"/>
      <c r="AQ4677" s="236"/>
    </row>
    <row r="4678" spans="39:43" x14ac:dyDescent="0.25">
      <c r="AM4678" s="197"/>
      <c r="AO4678" s="236"/>
      <c r="AQ4678" s="236"/>
    </row>
    <row r="4679" spans="39:43" x14ac:dyDescent="0.25">
      <c r="AM4679" s="197"/>
      <c r="AO4679" s="236"/>
      <c r="AQ4679" s="236"/>
    </row>
    <row r="4680" spans="39:43" x14ac:dyDescent="0.25">
      <c r="AM4680" s="197"/>
      <c r="AO4680" s="236"/>
      <c r="AQ4680" s="236"/>
    </row>
    <row r="4681" spans="39:43" x14ac:dyDescent="0.25">
      <c r="AM4681" s="197"/>
      <c r="AO4681" s="236"/>
      <c r="AQ4681" s="236"/>
    </row>
    <row r="4682" spans="39:43" x14ac:dyDescent="0.25">
      <c r="AM4682" s="197"/>
      <c r="AO4682" s="236"/>
      <c r="AQ4682" s="236"/>
    </row>
    <row r="4683" spans="39:43" x14ac:dyDescent="0.25">
      <c r="AM4683" s="197"/>
      <c r="AO4683" s="236"/>
      <c r="AQ4683" s="236"/>
    </row>
    <row r="4684" spans="39:43" x14ac:dyDescent="0.25">
      <c r="AM4684" s="197"/>
      <c r="AO4684" s="236"/>
      <c r="AQ4684" s="236"/>
    </row>
    <row r="4685" spans="39:43" x14ac:dyDescent="0.25">
      <c r="AM4685" s="197"/>
      <c r="AO4685" s="236"/>
      <c r="AQ4685" s="236"/>
    </row>
    <row r="4686" spans="39:43" x14ac:dyDescent="0.25">
      <c r="AM4686" s="197"/>
      <c r="AO4686" s="236"/>
      <c r="AQ4686" s="236"/>
    </row>
    <row r="4687" spans="39:43" x14ac:dyDescent="0.25">
      <c r="AM4687" s="197"/>
      <c r="AO4687" s="236"/>
      <c r="AQ4687" s="236"/>
    </row>
    <row r="4688" spans="39:43" x14ac:dyDescent="0.25">
      <c r="AM4688" s="197"/>
      <c r="AO4688" s="236"/>
      <c r="AQ4688" s="236"/>
    </row>
    <row r="4689" spans="39:43" x14ac:dyDescent="0.25">
      <c r="AM4689" s="197"/>
      <c r="AO4689" s="236"/>
      <c r="AQ4689" s="236"/>
    </row>
    <row r="4690" spans="39:43" x14ac:dyDescent="0.25">
      <c r="AM4690" s="197"/>
      <c r="AO4690" s="236"/>
      <c r="AQ4690" s="236"/>
    </row>
    <row r="4691" spans="39:43" x14ac:dyDescent="0.25">
      <c r="AM4691" s="197"/>
      <c r="AO4691" s="236"/>
      <c r="AQ4691" s="236"/>
    </row>
    <row r="4692" spans="39:43" x14ac:dyDescent="0.25">
      <c r="AM4692" s="197"/>
      <c r="AO4692" s="236"/>
      <c r="AQ4692" s="236"/>
    </row>
    <row r="4693" spans="39:43" x14ac:dyDescent="0.25">
      <c r="AM4693" s="197"/>
      <c r="AO4693" s="236"/>
      <c r="AQ4693" s="236"/>
    </row>
    <row r="4694" spans="39:43" x14ac:dyDescent="0.25">
      <c r="AM4694" s="197"/>
      <c r="AO4694" s="236"/>
      <c r="AQ4694" s="236"/>
    </row>
    <row r="4695" spans="39:43" x14ac:dyDescent="0.25">
      <c r="AM4695" s="197"/>
      <c r="AO4695" s="236"/>
      <c r="AQ4695" s="236"/>
    </row>
    <row r="4696" spans="39:43" x14ac:dyDescent="0.25">
      <c r="AM4696" s="197"/>
      <c r="AO4696" s="236"/>
      <c r="AQ4696" s="236"/>
    </row>
    <row r="4697" spans="39:43" x14ac:dyDescent="0.25">
      <c r="AM4697" s="197"/>
      <c r="AO4697" s="236"/>
      <c r="AQ4697" s="236"/>
    </row>
    <row r="4698" spans="39:43" x14ac:dyDescent="0.25">
      <c r="AM4698" s="197"/>
      <c r="AO4698" s="236"/>
      <c r="AQ4698" s="236"/>
    </row>
    <row r="4699" spans="39:43" x14ac:dyDescent="0.25">
      <c r="AM4699" s="197"/>
      <c r="AO4699" s="236"/>
      <c r="AQ4699" s="236"/>
    </row>
    <row r="4700" spans="39:43" x14ac:dyDescent="0.25">
      <c r="AM4700" s="197"/>
      <c r="AO4700" s="236"/>
      <c r="AQ4700" s="236"/>
    </row>
    <row r="4701" spans="39:43" x14ac:dyDescent="0.25">
      <c r="AM4701" s="197"/>
      <c r="AO4701" s="236"/>
      <c r="AQ4701" s="236"/>
    </row>
    <row r="4702" spans="39:43" x14ac:dyDescent="0.25">
      <c r="AM4702" s="197"/>
      <c r="AO4702" s="236"/>
      <c r="AQ4702" s="236"/>
    </row>
    <row r="4703" spans="39:43" x14ac:dyDescent="0.25">
      <c r="AM4703" s="197"/>
      <c r="AO4703" s="236"/>
      <c r="AQ4703" s="236"/>
    </row>
    <row r="4704" spans="39:43" x14ac:dyDescent="0.25">
      <c r="AM4704" s="197"/>
      <c r="AO4704" s="236"/>
      <c r="AQ4704" s="236"/>
    </row>
    <row r="4705" spans="39:43" x14ac:dyDescent="0.25">
      <c r="AM4705" s="197"/>
      <c r="AO4705" s="236"/>
      <c r="AQ4705" s="236"/>
    </row>
    <row r="4706" spans="39:43" x14ac:dyDescent="0.25">
      <c r="AM4706" s="197"/>
      <c r="AO4706" s="236"/>
      <c r="AQ4706" s="236"/>
    </row>
    <row r="4707" spans="39:43" x14ac:dyDescent="0.25">
      <c r="AM4707" s="197"/>
      <c r="AO4707" s="236"/>
      <c r="AQ4707" s="236"/>
    </row>
    <row r="4708" spans="39:43" x14ac:dyDescent="0.25">
      <c r="AM4708" s="197"/>
      <c r="AO4708" s="236"/>
      <c r="AQ4708" s="236"/>
    </row>
    <row r="4709" spans="39:43" x14ac:dyDescent="0.25">
      <c r="AM4709" s="197"/>
      <c r="AO4709" s="236"/>
      <c r="AQ4709" s="236"/>
    </row>
    <row r="4710" spans="39:43" x14ac:dyDescent="0.25">
      <c r="AM4710" s="197"/>
      <c r="AO4710" s="236"/>
      <c r="AQ4710" s="236"/>
    </row>
    <row r="4711" spans="39:43" x14ac:dyDescent="0.25">
      <c r="AM4711" s="197"/>
      <c r="AO4711" s="236"/>
      <c r="AQ4711" s="236"/>
    </row>
    <row r="4712" spans="39:43" x14ac:dyDescent="0.25">
      <c r="AM4712" s="197"/>
      <c r="AO4712" s="236"/>
      <c r="AQ4712" s="236"/>
    </row>
    <row r="4713" spans="39:43" x14ac:dyDescent="0.25">
      <c r="AM4713" s="197"/>
      <c r="AO4713" s="236"/>
      <c r="AQ4713" s="236"/>
    </row>
    <row r="4714" spans="39:43" x14ac:dyDescent="0.25">
      <c r="AM4714" s="197"/>
      <c r="AO4714" s="236"/>
      <c r="AQ4714" s="236"/>
    </row>
    <row r="4715" spans="39:43" x14ac:dyDescent="0.25">
      <c r="AM4715" s="197"/>
      <c r="AO4715" s="236"/>
      <c r="AQ4715" s="236"/>
    </row>
    <row r="4716" spans="39:43" x14ac:dyDescent="0.25">
      <c r="AM4716" s="197"/>
      <c r="AO4716" s="236"/>
      <c r="AQ4716" s="236"/>
    </row>
    <row r="4717" spans="39:43" x14ac:dyDescent="0.25">
      <c r="AM4717" s="197"/>
      <c r="AO4717" s="236"/>
      <c r="AQ4717" s="236"/>
    </row>
    <row r="4718" spans="39:43" x14ac:dyDescent="0.25">
      <c r="AM4718" s="197"/>
      <c r="AO4718" s="236"/>
      <c r="AQ4718" s="236"/>
    </row>
    <row r="4719" spans="39:43" x14ac:dyDescent="0.25">
      <c r="AM4719" s="197"/>
      <c r="AO4719" s="236"/>
      <c r="AQ4719" s="236"/>
    </row>
    <row r="4720" spans="39:43" x14ac:dyDescent="0.25">
      <c r="AM4720" s="197"/>
      <c r="AO4720" s="236"/>
      <c r="AQ4720" s="236"/>
    </row>
    <row r="4721" spans="39:43" x14ac:dyDescent="0.25">
      <c r="AM4721" s="197"/>
      <c r="AO4721" s="236"/>
      <c r="AQ4721" s="236"/>
    </row>
    <row r="4722" spans="39:43" x14ac:dyDescent="0.25">
      <c r="AM4722" s="197"/>
      <c r="AO4722" s="236"/>
      <c r="AQ4722" s="236"/>
    </row>
    <row r="4723" spans="39:43" x14ac:dyDescent="0.25">
      <c r="AM4723" s="197"/>
      <c r="AO4723" s="236"/>
      <c r="AQ4723" s="236"/>
    </row>
    <row r="4724" spans="39:43" x14ac:dyDescent="0.25">
      <c r="AM4724" s="197"/>
      <c r="AO4724" s="236"/>
      <c r="AQ4724" s="236"/>
    </row>
    <row r="4725" spans="39:43" x14ac:dyDescent="0.25">
      <c r="AM4725" s="197"/>
      <c r="AO4725" s="236"/>
      <c r="AQ4725" s="236"/>
    </row>
    <row r="4726" spans="39:43" x14ac:dyDescent="0.25">
      <c r="AM4726" s="197"/>
      <c r="AO4726" s="236"/>
      <c r="AQ4726" s="236"/>
    </row>
    <row r="4727" spans="39:43" x14ac:dyDescent="0.25">
      <c r="AM4727" s="197"/>
      <c r="AO4727" s="236"/>
      <c r="AQ4727" s="236"/>
    </row>
    <row r="4728" spans="39:43" x14ac:dyDescent="0.25">
      <c r="AM4728" s="197"/>
      <c r="AO4728" s="236"/>
      <c r="AQ4728" s="236"/>
    </row>
    <row r="4729" spans="39:43" x14ac:dyDescent="0.25">
      <c r="AM4729" s="197"/>
      <c r="AO4729" s="236"/>
      <c r="AQ4729" s="236"/>
    </row>
    <row r="4730" spans="39:43" x14ac:dyDescent="0.25">
      <c r="AM4730" s="197"/>
      <c r="AO4730" s="236"/>
      <c r="AQ4730" s="236"/>
    </row>
    <row r="4731" spans="39:43" x14ac:dyDescent="0.25">
      <c r="AM4731" s="197"/>
      <c r="AO4731" s="236"/>
      <c r="AQ4731" s="236"/>
    </row>
    <row r="4732" spans="39:43" x14ac:dyDescent="0.25">
      <c r="AM4732" s="197"/>
      <c r="AO4732" s="236"/>
      <c r="AQ4732" s="236"/>
    </row>
    <row r="4733" spans="39:43" x14ac:dyDescent="0.25">
      <c r="AM4733" s="197"/>
      <c r="AO4733" s="236"/>
      <c r="AQ4733" s="236"/>
    </row>
    <row r="4734" spans="39:43" x14ac:dyDescent="0.25">
      <c r="AM4734" s="197"/>
      <c r="AO4734" s="236"/>
      <c r="AQ4734" s="236"/>
    </row>
    <row r="4735" spans="39:43" x14ac:dyDescent="0.25">
      <c r="AM4735" s="197"/>
      <c r="AO4735" s="236"/>
      <c r="AQ4735" s="236"/>
    </row>
    <row r="4736" spans="39:43" x14ac:dyDescent="0.25">
      <c r="AM4736" s="197"/>
      <c r="AO4736" s="236"/>
      <c r="AQ4736" s="236"/>
    </row>
    <row r="4737" spans="39:43" x14ac:dyDescent="0.25">
      <c r="AM4737" s="197"/>
      <c r="AO4737" s="236"/>
      <c r="AQ4737" s="236"/>
    </row>
    <row r="4738" spans="39:43" x14ac:dyDescent="0.25">
      <c r="AM4738" s="197"/>
      <c r="AO4738" s="236"/>
      <c r="AQ4738" s="236"/>
    </row>
    <row r="4739" spans="39:43" x14ac:dyDescent="0.25">
      <c r="AM4739" s="197"/>
      <c r="AO4739" s="236"/>
      <c r="AQ4739" s="236"/>
    </row>
    <row r="4740" spans="39:43" x14ac:dyDescent="0.25">
      <c r="AM4740" s="197"/>
      <c r="AO4740" s="236"/>
      <c r="AQ4740" s="236"/>
    </row>
    <row r="4741" spans="39:43" x14ac:dyDescent="0.25">
      <c r="AM4741" s="197"/>
      <c r="AO4741" s="236"/>
      <c r="AQ4741" s="236"/>
    </row>
    <row r="4742" spans="39:43" x14ac:dyDescent="0.25">
      <c r="AM4742" s="197"/>
      <c r="AO4742" s="236"/>
      <c r="AQ4742" s="236"/>
    </row>
    <row r="4743" spans="39:43" x14ac:dyDescent="0.25">
      <c r="AM4743" s="197"/>
      <c r="AO4743" s="236"/>
      <c r="AQ4743" s="236"/>
    </row>
    <row r="4744" spans="39:43" x14ac:dyDescent="0.25">
      <c r="AM4744" s="197"/>
      <c r="AO4744" s="236"/>
      <c r="AQ4744" s="236"/>
    </row>
    <row r="4745" spans="39:43" x14ac:dyDescent="0.25">
      <c r="AM4745" s="197"/>
      <c r="AO4745" s="236"/>
      <c r="AQ4745" s="236"/>
    </row>
    <row r="4746" spans="39:43" x14ac:dyDescent="0.25">
      <c r="AM4746" s="197"/>
      <c r="AO4746" s="236"/>
      <c r="AQ4746" s="236"/>
    </row>
    <row r="4747" spans="39:43" x14ac:dyDescent="0.25">
      <c r="AM4747" s="197"/>
      <c r="AO4747" s="236"/>
      <c r="AQ4747" s="236"/>
    </row>
    <row r="4748" spans="39:43" x14ac:dyDescent="0.25">
      <c r="AM4748" s="197"/>
      <c r="AO4748" s="236"/>
      <c r="AQ4748" s="236"/>
    </row>
    <row r="4749" spans="39:43" x14ac:dyDescent="0.25">
      <c r="AM4749" s="197"/>
      <c r="AO4749" s="236"/>
      <c r="AQ4749" s="236"/>
    </row>
    <row r="4750" spans="39:43" x14ac:dyDescent="0.25">
      <c r="AM4750" s="197"/>
      <c r="AO4750" s="236"/>
      <c r="AQ4750" s="236"/>
    </row>
    <row r="4751" spans="39:43" x14ac:dyDescent="0.25">
      <c r="AM4751" s="197"/>
      <c r="AO4751" s="236"/>
      <c r="AQ4751" s="236"/>
    </row>
    <row r="4752" spans="39:43" x14ac:dyDescent="0.25">
      <c r="AM4752" s="197"/>
      <c r="AO4752" s="236"/>
      <c r="AQ4752" s="236"/>
    </row>
    <row r="4753" spans="39:43" x14ac:dyDescent="0.25">
      <c r="AM4753" s="197"/>
      <c r="AO4753" s="236"/>
      <c r="AQ4753" s="236"/>
    </row>
    <row r="4754" spans="39:43" x14ac:dyDescent="0.25">
      <c r="AM4754" s="197"/>
      <c r="AO4754" s="236"/>
      <c r="AQ4754" s="236"/>
    </row>
    <row r="4755" spans="39:43" x14ac:dyDescent="0.25">
      <c r="AM4755" s="197"/>
      <c r="AO4755" s="236"/>
      <c r="AQ4755" s="236"/>
    </row>
    <row r="4756" spans="39:43" x14ac:dyDescent="0.25">
      <c r="AM4756" s="197"/>
      <c r="AO4756" s="236"/>
      <c r="AQ4756" s="236"/>
    </row>
    <row r="4757" spans="39:43" x14ac:dyDescent="0.25">
      <c r="AM4757" s="197"/>
      <c r="AO4757" s="236"/>
      <c r="AQ4757" s="236"/>
    </row>
    <row r="4758" spans="39:43" x14ac:dyDescent="0.25">
      <c r="AM4758" s="197"/>
      <c r="AO4758" s="236"/>
      <c r="AQ4758" s="236"/>
    </row>
    <row r="4759" spans="39:43" x14ac:dyDescent="0.25">
      <c r="AM4759" s="197"/>
      <c r="AO4759" s="236"/>
      <c r="AQ4759" s="236"/>
    </row>
    <row r="4760" spans="39:43" x14ac:dyDescent="0.25">
      <c r="AM4760" s="197"/>
      <c r="AO4760" s="236"/>
      <c r="AQ4760" s="236"/>
    </row>
    <row r="4761" spans="39:43" x14ac:dyDescent="0.25">
      <c r="AM4761" s="197"/>
      <c r="AO4761" s="236"/>
      <c r="AQ4761" s="236"/>
    </row>
    <row r="4762" spans="39:43" x14ac:dyDescent="0.25">
      <c r="AM4762" s="197"/>
      <c r="AO4762" s="236"/>
      <c r="AQ4762" s="236"/>
    </row>
    <row r="4763" spans="39:43" x14ac:dyDescent="0.25">
      <c r="AM4763" s="197"/>
      <c r="AO4763" s="236"/>
      <c r="AQ4763" s="236"/>
    </row>
    <row r="4764" spans="39:43" x14ac:dyDescent="0.25">
      <c r="AM4764" s="197"/>
      <c r="AO4764" s="236"/>
      <c r="AQ4764" s="236"/>
    </row>
    <row r="4765" spans="39:43" x14ac:dyDescent="0.25">
      <c r="AM4765" s="197"/>
      <c r="AO4765" s="236"/>
      <c r="AQ4765" s="236"/>
    </row>
    <row r="4766" spans="39:43" x14ac:dyDescent="0.25">
      <c r="AM4766" s="197"/>
      <c r="AO4766" s="236"/>
      <c r="AQ4766" s="236"/>
    </row>
    <row r="4767" spans="39:43" x14ac:dyDescent="0.25">
      <c r="AM4767" s="197"/>
      <c r="AO4767" s="236"/>
      <c r="AQ4767" s="236"/>
    </row>
    <row r="4768" spans="39:43" x14ac:dyDescent="0.25">
      <c r="AM4768" s="197"/>
      <c r="AO4768" s="236"/>
      <c r="AQ4768" s="236"/>
    </row>
    <row r="4769" spans="39:43" x14ac:dyDescent="0.25">
      <c r="AM4769" s="197"/>
      <c r="AO4769" s="236"/>
      <c r="AQ4769" s="236"/>
    </row>
    <row r="4770" spans="39:43" x14ac:dyDescent="0.25">
      <c r="AM4770" s="197"/>
      <c r="AO4770" s="236"/>
      <c r="AQ4770" s="236"/>
    </row>
    <row r="4771" spans="39:43" x14ac:dyDescent="0.25">
      <c r="AM4771" s="197"/>
      <c r="AO4771" s="236"/>
      <c r="AQ4771" s="236"/>
    </row>
    <row r="4772" spans="39:43" x14ac:dyDescent="0.25">
      <c r="AM4772" s="197"/>
      <c r="AO4772" s="236"/>
      <c r="AQ4772" s="236"/>
    </row>
    <row r="4773" spans="39:43" x14ac:dyDescent="0.25">
      <c r="AM4773" s="197"/>
      <c r="AO4773" s="236"/>
      <c r="AQ4773" s="236"/>
    </row>
    <row r="4774" spans="39:43" x14ac:dyDescent="0.25">
      <c r="AM4774" s="197"/>
      <c r="AO4774" s="236"/>
      <c r="AQ4774" s="236"/>
    </row>
    <row r="4775" spans="39:43" x14ac:dyDescent="0.25">
      <c r="AM4775" s="197"/>
      <c r="AO4775" s="236"/>
      <c r="AQ4775" s="236"/>
    </row>
    <row r="4776" spans="39:43" x14ac:dyDescent="0.25">
      <c r="AM4776" s="197"/>
      <c r="AO4776" s="236"/>
      <c r="AQ4776" s="236"/>
    </row>
    <row r="4777" spans="39:43" x14ac:dyDescent="0.25">
      <c r="AM4777" s="197"/>
      <c r="AO4777" s="236"/>
      <c r="AQ4777" s="236"/>
    </row>
    <row r="4778" spans="39:43" x14ac:dyDescent="0.25">
      <c r="AM4778" s="197"/>
      <c r="AO4778" s="236"/>
      <c r="AQ4778" s="236"/>
    </row>
    <row r="4779" spans="39:43" x14ac:dyDescent="0.25">
      <c r="AM4779" s="197"/>
      <c r="AO4779" s="236"/>
      <c r="AQ4779" s="236"/>
    </row>
    <row r="4780" spans="39:43" x14ac:dyDescent="0.25">
      <c r="AM4780" s="197"/>
      <c r="AO4780" s="236"/>
      <c r="AQ4780" s="236"/>
    </row>
    <row r="4781" spans="39:43" x14ac:dyDescent="0.25">
      <c r="AM4781" s="197"/>
      <c r="AO4781" s="236"/>
      <c r="AQ4781" s="236"/>
    </row>
    <row r="4782" spans="39:43" x14ac:dyDescent="0.25">
      <c r="AM4782" s="197"/>
      <c r="AO4782" s="236"/>
      <c r="AQ4782" s="236"/>
    </row>
    <row r="4783" spans="39:43" x14ac:dyDescent="0.25">
      <c r="AM4783" s="197"/>
      <c r="AO4783" s="236"/>
      <c r="AQ4783" s="236"/>
    </row>
    <row r="4784" spans="39:43" x14ac:dyDescent="0.25">
      <c r="AM4784" s="197"/>
      <c r="AO4784" s="236"/>
      <c r="AQ4784" s="236"/>
    </row>
    <row r="4785" spans="39:43" x14ac:dyDescent="0.25">
      <c r="AM4785" s="197"/>
      <c r="AO4785" s="236"/>
      <c r="AQ4785" s="236"/>
    </row>
    <row r="4786" spans="39:43" x14ac:dyDescent="0.25">
      <c r="AM4786" s="197"/>
      <c r="AO4786" s="236"/>
      <c r="AQ4786" s="236"/>
    </row>
    <row r="4787" spans="39:43" x14ac:dyDescent="0.25">
      <c r="AM4787" s="197"/>
      <c r="AO4787" s="236"/>
      <c r="AQ4787" s="236"/>
    </row>
    <row r="4788" spans="39:43" x14ac:dyDescent="0.25">
      <c r="AM4788" s="197"/>
      <c r="AO4788" s="236"/>
      <c r="AQ4788" s="236"/>
    </row>
    <row r="4789" spans="39:43" x14ac:dyDescent="0.25">
      <c r="AM4789" s="197"/>
      <c r="AO4789" s="236"/>
      <c r="AQ4789" s="236"/>
    </row>
    <row r="4790" spans="39:43" x14ac:dyDescent="0.25">
      <c r="AM4790" s="197"/>
      <c r="AO4790" s="236"/>
      <c r="AQ4790" s="236"/>
    </row>
    <row r="4791" spans="39:43" x14ac:dyDescent="0.25">
      <c r="AM4791" s="197"/>
      <c r="AO4791" s="236"/>
      <c r="AQ4791" s="236"/>
    </row>
    <row r="4792" spans="39:43" x14ac:dyDescent="0.25">
      <c r="AM4792" s="197"/>
      <c r="AO4792" s="236"/>
      <c r="AQ4792" s="236"/>
    </row>
    <row r="4793" spans="39:43" x14ac:dyDescent="0.25">
      <c r="AM4793" s="197"/>
      <c r="AO4793" s="236"/>
      <c r="AQ4793" s="236"/>
    </row>
    <row r="4794" spans="39:43" x14ac:dyDescent="0.25">
      <c r="AM4794" s="197"/>
      <c r="AO4794" s="236"/>
      <c r="AQ4794" s="236"/>
    </row>
    <row r="4795" spans="39:43" x14ac:dyDescent="0.25">
      <c r="AM4795" s="197"/>
      <c r="AO4795" s="236"/>
      <c r="AQ4795" s="236"/>
    </row>
    <row r="4796" spans="39:43" x14ac:dyDescent="0.25">
      <c r="AM4796" s="197"/>
      <c r="AO4796" s="236"/>
      <c r="AQ4796" s="236"/>
    </row>
    <row r="4797" spans="39:43" x14ac:dyDescent="0.25">
      <c r="AM4797" s="197"/>
      <c r="AO4797" s="236"/>
      <c r="AQ4797" s="236"/>
    </row>
    <row r="4798" spans="39:43" x14ac:dyDescent="0.25">
      <c r="AM4798" s="197"/>
      <c r="AO4798" s="236"/>
      <c r="AQ4798" s="236"/>
    </row>
    <row r="4799" spans="39:43" x14ac:dyDescent="0.25">
      <c r="AM4799" s="197"/>
      <c r="AO4799" s="236"/>
      <c r="AQ4799" s="236"/>
    </row>
    <row r="4800" spans="39:43" x14ac:dyDescent="0.25">
      <c r="AM4800" s="197"/>
      <c r="AO4800" s="236"/>
      <c r="AQ4800" s="236"/>
    </row>
    <row r="4801" spans="39:43" x14ac:dyDescent="0.25">
      <c r="AM4801" s="197"/>
      <c r="AO4801" s="236"/>
      <c r="AQ4801" s="236"/>
    </row>
    <row r="4802" spans="39:43" x14ac:dyDescent="0.25">
      <c r="AM4802" s="197"/>
      <c r="AO4802" s="236"/>
      <c r="AQ4802" s="236"/>
    </row>
    <row r="4803" spans="39:43" x14ac:dyDescent="0.25">
      <c r="AM4803" s="197"/>
      <c r="AO4803" s="236"/>
      <c r="AQ4803" s="236"/>
    </row>
    <row r="4804" spans="39:43" x14ac:dyDescent="0.25">
      <c r="AM4804" s="197"/>
      <c r="AO4804" s="236"/>
      <c r="AQ4804" s="236"/>
    </row>
    <row r="4805" spans="39:43" x14ac:dyDescent="0.25">
      <c r="AM4805" s="197"/>
      <c r="AO4805" s="236"/>
      <c r="AQ4805" s="236"/>
    </row>
    <row r="4806" spans="39:43" x14ac:dyDescent="0.25">
      <c r="AM4806" s="197"/>
      <c r="AO4806" s="236"/>
      <c r="AQ4806" s="236"/>
    </row>
    <row r="4807" spans="39:43" x14ac:dyDescent="0.25">
      <c r="AM4807" s="197"/>
      <c r="AO4807" s="236"/>
      <c r="AQ4807" s="236"/>
    </row>
    <row r="4808" spans="39:43" x14ac:dyDescent="0.25">
      <c r="AM4808" s="197"/>
      <c r="AO4808" s="236"/>
      <c r="AQ4808" s="236"/>
    </row>
    <row r="4809" spans="39:43" x14ac:dyDescent="0.25">
      <c r="AM4809" s="197"/>
      <c r="AO4809" s="236"/>
      <c r="AQ4809" s="236"/>
    </row>
    <row r="4810" spans="39:43" x14ac:dyDescent="0.25">
      <c r="AM4810" s="197"/>
      <c r="AO4810" s="236"/>
      <c r="AQ4810" s="236"/>
    </row>
    <row r="4811" spans="39:43" x14ac:dyDescent="0.25">
      <c r="AM4811" s="197"/>
      <c r="AO4811" s="236"/>
      <c r="AQ4811" s="236"/>
    </row>
    <row r="4812" spans="39:43" x14ac:dyDescent="0.25">
      <c r="AM4812" s="197"/>
      <c r="AO4812" s="236"/>
      <c r="AQ4812" s="236"/>
    </row>
    <row r="4813" spans="39:43" x14ac:dyDescent="0.25">
      <c r="AM4813" s="197"/>
      <c r="AO4813" s="236"/>
      <c r="AQ4813" s="236"/>
    </row>
    <row r="4814" spans="39:43" x14ac:dyDescent="0.25">
      <c r="AM4814" s="197"/>
      <c r="AO4814" s="236"/>
      <c r="AQ4814" s="236"/>
    </row>
    <row r="4815" spans="39:43" x14ac:dyDescent="0.25">
      <c r="AM4815" s="197"/>
      <c r="AO4815" s="236"/>
      <c r="AQ4815" s="236"/>
    </row>
    <row r="4816" spans="39:43" x14ac:dyDescent="0.25">
      <c r="AM4816" s="197"/>
      <c r="AO4816" s="236"/>
      <c r="AQ4816" s="236"/>
    </row>
    <row r="4817" spans="39:43" x14ac:dyDescent="0.25">
      <c r="AM4817" s="197"/>
      <c r="AO4817" s="236"/>
      <c r="AQ4817" s="236"/>
    </row>
    <row r="4818" spans="39:43" x14ac:dyDescent="0.25">
      <c r="AM4818" s="197"/>
      <c r="AO4818" s="236"/>
      <c r="AQ4818" s="236"/>
    </row>
    <row r="4819" spans="39:43" x14ac:dyDescent="0.25">
      <c r="AM4819" s="197"/>
      <c r="AO4819" s="236"/>
      <c r="AQ4819" s="236"/>
    </row>
    <row r="4820" spans="39:43" x14ac:dyDescent="0.25">
      <c r="AM4820" s="197"/>
      <c r="AO4820" s="236"/>
      <c r="AQ4820" s="236"/>
    </row>
    <row r="4821" spans="39:43" x14ac:dyDescent="0.25">
      <c r="AM4821" s="197"/>
      <c r="AO4821" s="236"/>
      <c r="AQ4821" s="236"/>
    </row>
    <row r="4822" spans="39:43" x14ac:dyDescent="0.25">
      <c r="AM4822" s="197"/>
      <c r="AO4822" s="236"/>
      <c r="AQ4822" s="236"/>
    </row>
    <row r="4823" spans="39:43" x14ac:dyDescent="0.25">
      <c r="AM4823" s="197"/>
      <c r="AO4823" s="236"/>
      <c r="AQ4823" s="236"/>
    </row>
    <row r="4824" spans="39:43" x14ac:dyDescent="0.25">
      <c r="AM4824" s="197"/>
      <c r="AO4824" s="236"/>
      <c r="AQ4824" s="236"/>
    </row>
    <row r="4825" spans="39:43" x14ac:dyDescent="0.25">
      <c r="AM4825" s="197"/>
      <c r="AO4825" s="236"/>
      <c r="AQ4825" s="236"/>
    </row>
    <row r="4826" spans="39:43" x14ac:dyDescent="0.25">
      <c r="AM4826" s="197"/>
      <c r="AO4826" s="236"/>
      <c r="AQ4826" s="236"/>
    </row>
    <row r="4827" spans="39:43" x14ac:dyDescent="0.25">
      <c r="AM4827" s="197"/>
      <c r="AO4827" s="236"/>
      <c r="AQ4827" s="236"/>
    </row>
    <row r="4828" spans="39:43" x14ac:dyDescent="0.25">
      <c r="AM4828" s="197"/>
      <c r="AO4828" s="236"/>
      <c r="AQ4828" s="236"/>
    </row>
    <row r="4829" spans="39:43" x14ac:dyDescent="0.25">
      <c r="AM4829" s="197"/>
      <c r="AO4829" s="236"/>
      <c r="AQ4829" s="236"/>
    </row>
    <row r="4830" spans="39:43" x14ac:dyDescent="0.25">
      <c r="AM4830" s="197"/>
      <c r="AO4830" s="236"/>
      <c r="AQ4830" s="236"/>
    </row>
    <row r="4831" spans="39:43" x14ac:dyDescent="0.25">
      <c r="AM4831" s="197"/>
      <c r="AO4831" s="236"/>
      <c r="AQ4831" s="236"/>
    </row>
    <row r="4832" spans="39:43" x14ac:dyDescent="0.25">
      <c r="AM4832" s="197"/>
      <c r="AO4832" s="236"/>
      <c r="AQ4832" s="236"/>
    </row>
    <row r="4833" spans="39:43" x14ac:dyDescent="0.25">
      <c r="AM4833" s="197"/>
      <c r="AO4833" s="236"/>
      <c r="AQ4833" s="236"/>
    </row>
    <row r="4834" spans="39:43" x14ac:dyDescent="0.25">
      <c r="AM4834" s="197"/>
      <c r="AO4834" s="236"/>
      <c r="AQ4834" s="236"/>
    </row>
    <row r="4835" spans="39:43" x14ac:dyDescent="0.25">
      <c r="AM4835" s="197"/>
      <c r="AO4835" s="236"/>
      <c r="AQ4835" s="236"/>
    </row>
    <row r="4836" spans="39:43" x14ac:dyDescent="0.25">
      <c r="AM4836" s="197"/>
      <c r="AO4836" s="236"/>
      <c r="AQ4836" s="236"/>
    </row>
    <row r="4837" spans="39:43" x14ac:dyDescent="0.25">
      <c r="AM4837" s="197"/>
      <c r="AO4837" s="236"/>
      <c r="AQ4837" s="236"/>
    </row>
    <row r="4838" spans="39:43" x14ac:dyDescent="0.25">
      <c r="AM4838" s="197"/>
      <c r="AO4838" s="236"/>
      <c r="AQ4838" s="236"/>
    </row>
    <row r="4839" spans="39:43" x14ac:dyDescent="0.25">
      <c r="AM4839" s="197"/>
      <c r="AO4839" s="236"/>
      <c r="AQ4839" s="236"/>
    </row>
    <row r="4840" spans="39:43" x14ac:dyDescent="0.25">
      <c r="AM4840" s="197"/>
      <c r="AO4840" s="236"/>
      <c r="AQ4840" s="236"/>
    </row>
    <row r="4841" spans="39:43" x14ac:dyDescent="0.25">
      <c r="AM4841" s="197"/>
      <c r="AO4841" s="236"/>
      <c r="AQ4841" s="236"/>
    </row>
    <row r="4842" spans="39:43" x14ac:dyDescent="0.25">
      <c r="AM4842" s="197"/>
      <c r="AO4842" s="236"/>
      <c r="AQ4842" s="236"/>
    </row>
    <row r="4843" spans="39:43" x14ac:dyDescent="0.25">
      <c r="AM4843" s="197"/>
      <c r="AO4843" s="236"/>
      <c r="AQ4843" s="236"/>
    </row>
    <row r="4844" spans="39:43" x14ac:dyDescent="0.25">
      <c r="AM4844" s="197"/>
      <c r="AO4844" s="236"/>
      <c r="AQ4844" s="236"/>
    </row>
    <row r="4845" spans="39:43" x14ac:dyDescent="0.25">
      <c r="AM4845" s="197"/>
      <c r="AO4845" s="236"/>
      <c r="AQ4845" s="236"/>
    </row>
    <row r="4846" spans="39:43" x14ac:dyDescent="0.25">
      <c r="AM4846" s="197"/>
      <c r="AO4846" s="236"/>
      <c r="AQ4846" s="236"/>
    </row>
    <row r="4847" spans="39:43" x14ac:dyDescent="0.25">
      <c r="AM4847" s="197"/>
      <c r="AO4847" s="236"/>
      <c r="AQ4847" s="236"/>
    </row>
    <row r="4848" spans="39:43" x14ac:dyDescent="0.25">
      <c r="AM4848" s="197"/>
      <c r="AO4848" s="236"/>
      <c r="AQ4848" s="236"/>
    </row>
    <row r="4849" spans="39:43" x14ac:dyDescent="0.25">
      <c r="AM4849" s="197"/>
      <c r="AO4849" s="236"/>
      <c r="AQ4849" s="236"/>
    </row>
    <row r="4850" spans="39:43" x14ac:dyDescent="0.25">
      <c r="AM4850" s="197"/>
      <c r="AO4850" s="236"/>
      <c r="AQ4850" s="236"/>
    </row>
    <row r="4851" spans="39:43" x14ac:dyDescent="0.25">
      <c r="AM4851" s="197"/>
      <c r="AO4851" s="236"/>
      <c r="AQ4851" s="236"/>
    </row>
    <row r="4852" spans="39:43" x14ac:dyDescent="0.25">
      <c r="AM4852" s="197"/>
      <c r="AO4852" s="236"/>
      <c r="AQ4852" s="236"/>
    </row>
    <row r="4853" spans="39:43" x14ac:dyDescent="0.25">
      <c r="AM4853" s="197"/>
      <c r="AO4853" s="236"/>
      <c r="AQ4853" s="236"/>
    </row>
    <row r="4854" spans="39:43" x14ac:dyDescent="0.25">
      <c r="AM4854" s="197"/>
      <c r="AO4854" s="236"/>
      <c r="AQ4854" s="236"/>
    </row>
    <row r="4855" spans="39:43" x14ac:dyDescent="0.25">
      <c r="AM4855" s="197"/>
      <c r="AO4855" s="236"/>
      <c r="AQ4855" s="236"/>
    </row>
    <row r="4856" spans="39:43" x14ac:dyDescent="0.25">
      <c r="AM4856" s="197"/>
      <c r="AO4856" s="236"/>
      <c r="AQ4856" s="236"/>
    </row>
    <row r="4857" spans="39:43" x14ac:dyDescent="0.25">
      <c r="AM4857" s="197"/>
      <c r="AO4857" s="236"/>
      <c r="AQ4857" s="236"/>
    </row>
    <row r="4858" spans="39:43" x14ac:dyDescent="0.25">
      <c r="AM4858" s="197"/>
      <c r="AO4858" s="236"/>
      <c r="AQ4858" s="236"/>
    </row>
    <row r="4859" spans="39:43" x14ac:dyDescent="0.25">
      <c r="AM4859" s="197"/>
      <c r="AO4859" s="236"/>
      <c r="AQ4859" s="236"/>
    </row>
    <row r="4860" spans="39:43" x14ac:dyDescent="0.25">
      <c r="AM4860" s="197"/>
      <c r="AO4860" s="236"/>
      <c r="AQ4860" s="236"/>
    </row>
    <row r="4861" spans="39:43" x14ac:dyDescent="0.25">
      <c r="AM4861" s="197"/>
      <c r="AO4861" s="236"/>
      <c r="AQ4861" s="236"/>
    </row>
    <row r="4862" spans="39:43" x14ac:dyDescent="0.25">
      <c r="AM4862" s="197"/>
      <c r="AO4862" s="236"/>
      <c r="AQ4862" s="236"/>
    </row>
    <row r="4863" spans="39:43" x14ac:dyDescent="0.25">
      <c r="AM4863" s="197"/>
      <c r="AO4863" s="236"/>
      <c r="AQ4863" s="236"/>
    </row>
    <row r="4864" spans="39:43" x14ac:dyDescent="0.25">
      <c r="AM4864" s="197"/>
      <c r="AO4864" s="236"/>
      <c r="AQ4864" s="236"/>
    </row>
    <row r="4865" spans="39:43" x14ac:dyDescent="0.25">
      <c r="AM4865" s="197"/>
      <c r="AO4865" s="236"/>
      <c r="AQ4865" s="236"/>
    </row>
    <row r="4866" spans="39:43" x14ac:dyDescent="0.25">
      <c r="AM4866" s="197"/>
      <c r="AO4866" s="236"/>
      <c r="AQ4866" s="236"/>
    </row>
    <row r="4867" spans="39:43" x14ac:dyDescent="0.25">
      <c r="AM4867" s="197"/>
      <c r="AO4867" s="236"/>
      <c r="AQ4867" s="236"/>
    </row>
    <row r="4868" spans="39:43" x14ac:dyDescent="0.25">
      <c r="AM4868" s="197"/>
      <c r="AO4868" s="236"/>
      <c r="AQ4868" s="236"/>
    </row>
    <row r="4869" spans="39:43" x14ac:dyDescent="0.25">
      <c r="AM4869" s="197"/>
      <c r="AO4869" s="236"/>
      <c r="AQ4869" s="236"/>
    </row>
    <row r="4870" spans="39:43" x14ac:dyDescent="0.25">
      <c r="AM4870" s="197"/>
      <c r="AO4870" s="236"/>
      <c r="AQ4870" s="236"/>
    </row>
    <row r="4871" spans="39:43" x14ac:dyDescent="0.25">
      <c r="AM4871" s="197"/>
      <c r="AO4871" s="236"/>
      <c r="AQ4871" s="236"/>
    </row>
    <row r="4872" spans="39:43" x14ac:dyDescent="0.25">
      <c r="AM4872" s="197"/>
      <c r="AO4872" s="236"/>
      <c r="AQ4872" s="236"/>
    </row>
    <row r="4873" spans="39:43" x14ac:dyDescent="0.25">
      <c r="AM4873" s="197"/>
      <c r="AO4873" s="236"/>
      <c r="AQ4873" s="236"/>
    </row>
    <row r="4874" spans="39:43" x14ac:dyDescent="0.25">
      <c r="AM4874" s="197"/>
      <c r="AO4874" s="236"/>
      <c r="AQ4874" s="236"/>
    </row>
    <row r="4875" spans="39:43" x14ac:dyDescent="0.25">
      <c r="AM4875" s="197"/>
      <c r="AO4875" s="236"/>
      <c r="AQ4875" s="236"/>
    </row>
    <row r="4876" spans="39:43" x14ac:dyDescent="0.25">
      <c r="AM4876" s="197"/>
      <c r="AO4876" s="236"/>
      <c r="AQ4876" s="236"/>
    </row>
    <row r="4877" spans="39:43" x14ac:dyDescent="0.25">
      <c r="AM4877" s="197"/>
      <c r="AO4877" s="236"/>
      <c r="AQ4877" s="236"/>
    </row>
    <row r="4878" spans="39:43" x14ac:dyDescent="0.25">
      <c r="AM4878" s="197"/>
      <c r="AO4878" s="236"/>
      <c r="AQ4878" s="236"/>
    </row>
    <row r="4879" spans="39:43" x14ac:dyDescent="0.25">
      <c r="AM4879" s="197"/>
      <c r="AO4879" s="236"/>
      <c r="AQ4879" s="236"/>
    </row>
    <row r="4880" spans="39:43" x14ac:dyDescent="0.25">
      <c r="AM4880" s="197"/>
      <c r="AO4880" s="236"/>
      <c r="AQ4880" s="236"/>
    </row>
    <row r="4881" spans="39:43" x14ac:dyDescent="0.25">
      <c r="AM4881" s="197"/>
      <c r="AO4881" s="236"/>
      <c r="AQ4881" s="236"/>
    </row>
    <row r="4882" spans="39:43" x14ac:dyDescent="0.25">
      <c r="AM4882" s="197"/>
      <c r="AO4882" s="236"/>
      <c r="AQ4882" s="236"/>
    </row>
    <row r="4883" spans="39:43" x14ac:dyDescent="0.25">
      <c r="AM4883" s="197"/>
      <c r="AO4883" s="236"/>
      <c r="AQ4883" s="236"/>
    </row>
    <row r="4884" spans="39:43" x14ac:dyDescent="0.25">
      <c r="AM4884" s="197"/>
      <c r="AO4884" s="236"/>
      <c r="AQ4884" s="236"/>
    </row>
    <row r="4885" spans="39:43" x14ac:dyDescent="0.25">
      <c r="AM4885" s="197"/>
      <c r="AO4885" s="236"/>
      <c r="AQ4885" s="236"/>
    </row>
    <row r="4886" spans="39:43" x14ac:dyDescent="0.25">
      <c r="AM4886" s="197"/>
      <c r="AO4886" s="236"/>
      <c r="AQ4886" s="236"/>
    </row>
    <row r="4887" spans="39:43" x14ac:dyDescent="0.25">
      <c r="AM4887" s="197"/>
      <c r="AO4887" s="236"/>
      <c r="AQ4887" s="236"/>
    </row>
    <row r="4888" spans="39:43" x14ac:dyDescent="0.25">
      <c r="AM4888" s="197"/>
      <c r="AO4888" s="236"/>
      <c r="AQ4888" s="236"/>
    </row>
    <row r="4889" spans="39:43" x14ac:dyDescent="0.25">
      <c r="AM4889" s="197"/>
      <c r="AO4889" s="236"/>
      <c r="AQ4889" s="236"/>
    </row>
    <row r="4890" spans="39:43" x14ac:dyDescent="0.25">
      <c r="AM4890" s="197"/>
      <c r="AO4890" s="236"/>
      <c r="AQ4890" s="236"/>
    </row>
    <row r="4891" spans="39:43" x14ac:dyDescent="0.25">
      <c r="AM4891" s="197"/>
      <c r="AO4891" s="236"/>
      <c r="AQ4891" s="236"/>
    </row>
    <row r="4892" spans="39:43" x14ac:dyDescent="0.25">
      <c r="AM4892" s="197"/>
      <c r="AO4892" s="236"/>
      <c r="AQ4892" s="236"/>
    </row>
    <row r="4893" spans="39:43" x14ac:dyDescent="0.25">
      <c r="AM4893" s="197"/>
      <c r="AO4893" s="236"/>
      <c r="AQ4893" s="236"/>
    </row>
    <row r="4894" spans="39:43" x14ac:dyDescent="0.25">
      <c r="AM4894" s="197"/>
      <c r="AO4894" s="236"/>
      <c r="AQ4894" s="236"/>
    </row>
    <row r="4895" spans="39:43" x14ac:dyDescent="0.25">
      <c r="AM4895" s="197"/>
      <c r="AO4895" s="236"/>
      <c r="AQ4895" s="236"/>
    </row>
    <row r="4896" spans="39:43" x14ac:dyDescent="0.25">
      <c r="AM4896" s="197"/>
      <c r="AO4896" s="236"/>
      <c r="AQ4896" s="236"/>
    </row>
    <row r="4897" spans="39:43" x14ac:dyDescent="0.25">
      <c r="AM4897" s="197"/>
      <c r="AO4897" s="236"/>
      <c r="AQ4897" s="236"/>
    </row>
    <row r="4898" spans="39:43" x14ac:dyDescent="0.25">
      <c r="AM4898" s="197"/>
      <c r="AO4898" s="236"/>
      <c r="AQ4898" s="236"/>
    </row>
    <row r="4899" spans="39:43" x14ac:dyDescent="0.25">
      <c r="AM4899" s="197"/>
      <c r="AO4899" s="236"/>
      <c r="AQ4899" s="236"/>
    </row>
    <row r="4900" spans="39:43" x14ac:dyDescent="0.25">
      <c r="AM4900" s="197"/>
      <c r="AO4900" s="236"/>
      <c r="AQ4900" s="236"/>
    </row>
    <row r="4901" spans="39:43" x14ac:dyDescent="0.25">
      <c r="AM4901" s="197"/>
      <c r="AO4901" s="236"/>
      <c r="AQ4901" s="236"/>
    </row>
    <row r="4902" spans="39:43" x14ac:dyDescent="0.25">
      <c r="AM4902" s="197"/>
      <c r="AO4902" s="236"/>
      <c r="AQ4902" s="236"/>
    </row>
    <row r="4903" spans="39:43" x14ac:dyDescent="0.25">
      <c r="AM4903" s="197"/>
      <c r="AO4903" s="236"/>
      <c r="AQ4903" s="236"/>
    </row>
    <row r="4904" spans="39:43" x14ac:dyDescent="0.25">
      <c r="AM4904" s="197"/>
      <c r="AO4904" s="236"/>
      <c r="AQ4904" s="236"/>
    </row>
    <row r="4905" spans="39:43" x14ac:dyDescent="0.25">
      <c r="AM4905" s="197"/>
      <c r="AO4905" s="236"/>
      <c r="AQ4905" s="236"/>
    </row>
    <row r="4906" spans="39:43" x14ac:dyDescent="0.25">
      <c r="AM4906" s="197"/>
      <c r="AO4906" s="236"/>
      <c r="AQ4906" s="236"/>
    </row>
    <row r="4907" spans="39:43" x14ac:dyDescent="0.25">
      <c r="AM4907" s="197"/>
      <c r="AO4907" s="236"/>
      <c r="AQ4907" s="236"/>
    </row>
    <row r="4908" spans="39:43" x14ac:dyDescent="0.25">
      <c r="AM4908" s="197"/>
      <c r="AO4908" s="236"/>
      <c r="AQ4908" s="236"/>
    </row>
    <row r="4909" spans="39:43" x14ac:dyDescent="0.25">
      <c r="AM4909" s="197"/>
      <c r="AO4909" s="236"/>
      <c r="AQ4909" s="236"/>
    </row>
    <row r="4910" spans="39:43" x14ac:dyDescent="0.25">
      <c r="AM4910" s="197"/>
      <c r="AO4910" s="236"/>
      <c r="AQ4910" s="236"/>
    </row>
    <row r="4911" spans="39:43" x14ac:dyDescent="0.25">
      <c r="AM4911" s="197"/>
      <c r="AO4911" s="236"/>
      <c r="AQ4911" s="236"/>
    </row>
    <row r="4912" spans="39:43" x14ac:dyDescent="0.25">
      <c r="AM4912" s="197"/>
      <c r="AO4912" s="236"/>
      <c r="AQ4912" s="236"/>
    </row>
    <row r="4913" spans="39:43" x14ac:dyDescent="0.25">
      <c r="AM4913" s="197"/>
      <c r="AO4913" s="236"/>
      <c r="AQ4913" s="236"/>
    </row>
    <row r="4914" spans="39:43" x14ac:dyDescent="0.25">
      <c r="AM4914" s="197"/>
      <c r="AO4914" s="236"/>
      <c r="AQ4914" s="236"/>
    </row>
    <row r="4915" spans="39:43" x14ac:dyDescent="0.25">
      <c r="AM4915" s="197"/>
      <c r="AO4915" s="236"/>
      <c r="AQ4915" s="236"/>
    </row>
    <row r="4916" spans="39:43" x14ac:dyDescent="0.25">
      <c r="AM4916" s="197"/>
      <c r="AO4916" s="236"/>
      <c r="AQ4916" s="236"/>
    </row>
    <row r="4917" spans="39:43" x14ac:dyDescent="0.25">
      <c r="AM4917" s="197"/>
      <c r="AO4917" s="236"/>
      <c r="AQ4917" s="236"/>
    </row>
    <row r="4918" spans="39:43" x14ac:dyDescent="0.25">
      <c r="AM4918" s="197"/>
      <c r="AO4918" s="236"/>
      <c r="AQ4918" s="236"/>
    </row>
    <row r="4919" spans="39:43" x14ac:dyDescent="0.25">
      <c r="AM4919" s="197"/>
      <c r="AO4919" s="236"/>
      <c r="AQ4919" s="236"/>
    </row>
    <row r="4920" spans="39:43" x14ac:dyDescent="0.25">
      <c r="AM4920" s="197"/>
      <c r="AO4920" s="236"/>
      <c r="AQ4920" s="236"/>
    </row>
    <row r="4921" spans="39:43" x14ac:dyDescent="0.25">
      <c r="AM4921" s="197"/>
      <c r="AO4921" s="236"/>
      <c r="AQ4921" s="236"/>
    </row>
    <row r="4922" spans="39:43" x14ac:dyDescent="0.25">
      <c r="AM4922" s="197"/>
      <c r="AO4922" s="236"/>
      <c r="AQ4922" s="236"/>
    </row>
    <row r="4923" spans="39:43" x14ac:dyDescent="0.25">
      <c r="AM4923" s="197"/>
      <c r="AO4923" s="236"/>
      <c r="AQ4923" s="236"/>
    </row>
    <row r="4924" spans="39:43" x14ac:dyDescent="0.25">
      <c r="AM4924" s="197"/>
      <c r="AO4924" s="236"/>
      <c r="AQ4924" s="236"/>
    </row>
    <row r="4925" spans="39:43" x14ac:dyDescent="0.25">
      <c r="AM4925" s="197"/>
      <c r="AO4925" s="236"/>
      <c r="AQ4925" s="236"/>
    </row>
    <row r="4926" spans="39:43" x14ac:dyDescent="0.25">
      <c r="AM4926" s="197"/>
      <c r="AO4926" s="236"/>
      <c r="AQ4926" s="236"/>
    </row>
    <row r="4927" spans="39:43" x14ac:dyDescent="0.25">
      <c r="AM4927" s="197"/>
      <c r="AO4927" s="236"/>
      <c r="AQ4927" s="236"/>
    </row>
    <row r="4928" spans="39:43" x14ac:dyDescent="0.25">
      <c r="AM4928" s="197"/>
      <c r="AO4928" s="236"/>
      <c r="AQ4928" s="236"/>
    </row>
    <row r="4929" spans="39:43" x14ac:dyDescent="0.25">
      <c r="AM4929" s="197"/>
      <c r="AO4929" s="236"/>
      <c r="AQ4929" s="236"/>
    </row>
    <row r="4930" spans="39:43" x14ac:dyDescent="0.25">
      <c r="AM4930" s="197"/>
      <c r="AO4930" s="236"/>
      <c r="AQ4930" s="236"/>
    </row>
    <row r="4931" spans="39:43" x14ac:dyDescent="0.25">
      <c r="AM4931" s="197"/>
      <c r="AO4931" s="236"/>
      <c r="AQ4931" s="236"/>
    </row>
    <row r="4932" spans="39:43" x14ac:dyDescent="0.25">
      <c r="AM4932" s="197"/>
      <c r="AO4932" s="236"/>
      <c r="AQ4932" s="236"/>
    </row>
    <row r="4933" spans="39:43" x14ac:dyDescent="0.25">
      <c r="AM4933" s="197"/>
      <c r="AO4933" s="236"/>
      <c r="AQ4933" s="236"/>
    </row>
    <row r="4934" spans="39:43" x14ac:dyDescent="0.25">
      <c r="AM4934" s="197"/>
      <c r="AO4934" s="236"/>
      <c r="AQ4934" s="236"/>
    </row>
    <row r="4935" spans="39:43" x14ac:dyDescent="0.25">
      <c r="AM4935" s="197"/>
      <c r="AO4935" s="236"/>
      <c r="AQ4935" s="236"/>
    </row>
    <row r="4936" spans="39:43" x14ac:dyDescent="0.25">
      <c r="AM4936" s="197"/>
      <c r="AO4936" s="236"/>
      <c r="AQ4936" s="236"/>
    </row>
    <row r="4937" spans="39:43" x14ac:dyDescent="0.25">
      <c r="AM4937" s="197"/>
      <c r="AO4937" s="236"/>
      <c r="AQ4937" s="236"/>
    </row>
    <row r="4938" spans="39:43" x14ac:dyDescent="0.25">
      <c r="AM4938" s="197"/>
      <c r="AO4938" s="236"/>
      <c r="AQ4938" s="236"/>
    </row>
    <row r="4939" spans="39:43" x14ac:dyDescent="0.25">
      <c r="AM4939" s="197"/>
      <c r="AO4939" s="236"/>
      <c r="AQ4939" s="236"/>
    </row>
    <row r="4940" spans="39:43" x14ac:dyDescent="0.25">
      <c r="AM4940" s="197"/>
      <c r="AO4940" s="236"/>
      <c r="AQ4940" s="236"/>
    </row>
    <row r="4941" spans="39:43" x14ac:dyDescent="0.25">
      <c r="AM4941" s="197"/>
      <c r="AO4941" s="236"/>
      <c r="AQ4941" s="236"/>
    </row>
    <row r="4942" spans="39:43" x14ac:dyDescent="0.25">
      <c r="AM4942" s="197"/>
      <c r="AO4942" s="236"/>
      <c r="AQ4942" s="236"/>
    </row>
    <row r="4943" spans="39:43" x14ac:dyDescent="0.25">
      <c r="AM4943" s="197"/>
      <c r="AO4943" s="236"/>
      <c r="AQ4943" s="236"/>
    </row>
    <row r="4944" spans="39:43" x14ac:dyDescent="0.25">
      <c r="AM4944" s="197"/>
      <c r="AO4944" s="236"/>
      <c r="AQ4944" s="236"/>
    </row>
    <row r="4945" spans="39:43" x14ac:dyDescent="0.25">
      <c r="AM4945" s="197"/>
      <c r="AO4945" s="236"/>
      <c r="AQ4945" s="236"/>
    </row>
    <row r="4946" spans="39:43" x14ac:dyDescent="0.25">
      <c r="AM4946" s="197"/>
      <c r="AO4946" s="236"/>
      <c r="AQ4946" s="236"/>
    </row>
    <row r="4947" spans="39:43" x14ac:dyDescent="0.25">
      <c r="AM4947" s="197"/>
      <c r="AO4947" s="236"/>
      <c r="AQ4947" s="236"/>
    </row>
    <row r="4948" spans="39:43" x14ac:dyDescent="0.25">
      <c r="AM4948" s="197"/>
      <c r="AO4948" s="236"/>
      <c r="AQ4948" s="236"/>
    </row>
    <row r="4949" spans="39:43" x14ac:dyDescent="0.25">
      <c r="AM4949" s="197"/>
      <c r="AO4949" s="236"/>
      <c r="AQ4949" s="236"/>
    </row>
    <row r="4950" spans="39:43" x14ac:dyDescent="0.25">
      <c r="AM4950" s="197"/>
      <c r="AO4950" s="236"/>
      <c r="AQ4950" s="236"/>
    </row>
    <row r="4951" spans="39:43" x14ac:dyDescent="0.25">
      <c r="AM4951" s="197"/>
      <c r="AO4951" s="236"/>
      <c r="AQ4951" s="236"/>
    </row>
    <row r="4952" spans="39:43" x14ac:dyDescent="0.25">
      <c r="AM4952" s="197"/>
      <c r="AO4952" s="236"/>
      <c r="AQ4952" s="236"/>
    </row>
    <row r="4953" spans="39:43" x14ac:dyDescent="0.25">
      <c r="AM4953" s="197"/>
      <c r="AO4953" s="236"/>
      <c r="AQ4953" s="236"/>
    </row>
    <row r="4954" spans="39:43" x14ac:dyDescent="0.25">
      <c r="AM4954" s="197"/>
      <c r="AO4954" s="236"/>
      <c r="AQ4954" s="236"/>
    </row>
    <row r="4955" spans="39:43" x14ac:dyDescent="0.25">
      <c r="AM4955" s="197"/>
      <c r="AO4955" s="236"/>
      <c r="AQ4955" s="236"/>
    </row>
    <row r="4956" spans="39:43" x14ac:dyDescent="0.25">
      <c r="AM4956" s="197"/>
      <c r="AO4956" s="236"/>
      <c r="AQ4956" s="236"/>
    </row>
    <row r="4957" spans="39:43" x14ac:dyDescent="0.25">
      <c r="AM4957" s="197"/>
      <c r="AO4957" s="236"/>
      <c r="AQ4957" s="236"/>
    </row>
    <row r="4958" spans="39:43" x14ac:dyDescent="0.25">
      <c r="AM4958" s="197"/>
      <c r="AO4958" s="236"/>
      <c r="AQ4958" s="236"/>
    </row>
    <row r="4959" spans="39:43" x14ac:dyDescent="0.25">
      <c r="AM4959" s="197"/>
      <c r="AO4959" s="236"/>
      <c r="AQ4959" s="236"/>
    </row>
    <row r="4960" spans="39:43" x14ac:dyDescent="0.25">
      <c r="AM4960" s="197"/>
      <c r="AO4960" s="236"/>
      <c r="AQ4960" s="236"/>
    </row>
    <row r="4961" spans="39:43" x14ac:dyDescent="0.25">
      <c r="AM4961" s="197"/>
      <c r="AO4961" s="236"/>
      <c r="AQ4961" s="236"/>
    </row>
    <row r="4962" spans="39:43" x14ac:dyDescent="0.25">
      <c r="AM4962" s="197"/>
      <c r="AO4962" s="236"/>
      <c r="AQ4962" s="236"/>
    </row>
    <row r="4963" spans="39:43" x14ac:dyDescent="0.25">
      <c r="AM4963" s="197"/>
      <c r="AO4963" s="236"/>
      <c r="AQ4963" s="236"/>
    </row>
    <row r="4964" spans="39:43" x14ac:dyDescent="0.25">
      <c r="AM4964" s="197"/>
      <c r="AO4964" s="236"/>
      <c r="AQ4964" s="236"/>
    </row>
    <row r="4965" spans="39:43" x14ac:dyDescent="0.25">
      <c r="AM4965" s="197"/>
      <c r="AO4965" s="236"/>
      <c r="AQ4965" s="236"/>
    </row>
    <row r="4966" spans="39:43" x14ac:dyDescent="0.25">
      <c r="AM4966" s="197"/>
      <c r="AO4966" s="236"/>
      <c r="AQ4966" s="236"/>
    </row>
    <row r="4967" spans="39:43" x14ac:dyDescent="0.25">
      <c r="AM4967" s="197"/>
      <c r="AO4967" s="236"/>
      <c r="AQ4967" s="236"/>
    </row>
    <row r="4968" spans="39:43" x14ac:dyDescent="0.25">
      <c r="AM4968" s="197"/>
      <c r="AO4968" s="236"/>
      <c r="AQ4968" s="236"/>
    </row>
    <row r="4969" spans="39:43" x14ac:dyDescent="0.25">
      <c r="AM4969" s="197"/>
      <c r="AO4969" s="236"/>
      <c r="AQ4969" s="236"/>
    </row>
    <row r="4970" spans="39:43" x14ac:dyDescent="0.25">
      <c r="AM4970" s="197"/>
      <c r="AO4970" s="236"/>
      <c r="AQ4970" s="236"/>
    </row>
    <row r="4971" spans="39:43" x14ac:dyDescent="0.25">
      <c r="AM4971" s="197"/>
      <c r="AO4971" s="236"/>
      <c r="AQ4971" s="236"/>
    </row>
    <row r="4972" spans="39:43" x14ac:dyDescent="0.25">
      <c r="AM4972" s="197"/>
      <c r="AO4972" s="236"/>
      <c r="AQ4972" s="236"/>
    </row>
    <row r="4973" spans="39:43" x14ac:dyDescent="0.25">
      <c r="AM4973" s="197"/>
      <c r="AO4973" s="236"/>
      <c r="AQ4973" s="236"/>
    </row>
    <row r="4974" spans="39:43" x14ac:dyDescent="0.25">
      <c r="AM4974" s="197"/>
      <c r="AO4974" s="236"/>
      <c r="AQ4974" s="236"/>
    </row>
    <row r="4975" spans="39:43" x14ac:dyDescent="0.25">
      <c r="AM4975" s="197"/>
      <c r="AO4975" s="236"/>
      <c r="AQ4975" s="236"/>
    </row>
    <row r="4976" spans="39:43" x14ac:dyDescent="0.25">
      <c r="AM4976" s="197"/>
      <c r="AO4976" s="236"/>
      <c r="AQ4976" s="236"/>
    </row>
    <row r="4977" spans="39:43" x14ac:dyDescent="0.25">
      <c r="AM4977" s="197"/>
      <c r="AO4977" s="236"/>
      <c r="AQ4977" s="236"/>
    </row>
    <row r="4978" spans="39:43" x14ac:dyDescent="0.25">
      <c r="AM4978" s="197"/>
      <c r="AO4978" s="236"/>
      <c r="AQ4978" s="236"/>
    </row>
    <row r="4979" spans="39:43" x14ac:dyDescent="0.25">
      <c r="AM4979" s="197"/>
      <c r="AO4979" s="236"/>
      <c r="AQ4979" s="236"/>
    </row>
    <row r="4980" spans="39:43" x14ac:dyDescent="0.25">
      <c r="AM4980" s="197"/>
      <c r="AO4980" s="236"/>
      <c r="AQ4980" s="236"/>
    </row>
    <row r="4981" spans="39:43" x14ac:dyDescent="0.25">
      <c r="AM4981" s="197"/>
      <c r="AO4981" s="236"/>
      <c r="AQ4981" s="236"/>
    </row>
    <row r="4982" spans="39:43" x14ac:dyDescent="0.25">
      <c r="AM4982" s="197"/>
      <c r="AO4982" s="236"/>
      <c r="AQ4982" s="236"/>
    </row>
    <row r="4983" spans="39:43" x14ac:dyDescent="0.25">
      <c r="AM4983" s="197"/>
      <c r="AO4983" s="236"/>
      <c r="AQ4983" s="236"/>
    </row>
    <row r="4984" spans="39:43" x14ac:dyDescent="0.25">
      <c r="AM4984" s="197"/>
      <c r="AO4984" s="236"/>
      <c r="AQ4984" s="236"/>
    </row>
    <row r="4985" spans="39:43" x14ac:dyDescent="0.25">
      <c r="AM4985" s="197"/>
      <c r="AO4985" s="236"/>
      <c r="AQ4985" s="236"/>
    </row>
    <row r="4986" spans="39:43" x14ac:dyDescent="0.25">
      <c r="AM4986" s="197"/>
      <c r="AO4986" s="236"/>
      <c r="AQ4986" s="236"/>
    </row>
    <row r="4987" spans="39:43" x14ac:dyDescent="0.25">
      <c r="AM4987" s="197"/>
      <c r="AO4987" s="236"/>
      <c r="AQ4987" s="236"/>
    </row>
    <row r="4988" spans="39:43" x14ac:dyDescent="0.25">
      <c r="AM4988" s="197"/>
      <c r="AO4988" s="236"/>
      <c r="AQ4988" s="236"/>
    </row>
    <row r="4989" spans="39:43" x14ac:dyDescent="0.25">
      <c r="AM4989" s="197"/>
      <c r="AO4989" s="236"/>
      <c r="AQ4989" s="236"/>
    </row>
    <row r="4990" spans="39:43" x14ac:dyDescent="0.25">
      <c r="AM4990" s="197"/>
      <c r="AO4990" s="236"/>
      <c r="AQ4990" s="236"/>
    </row>
    <row r="4991" spans="39:43" x14ac:dyDescent="0.25">
      <c r="AM4991" s="197"/>
      <c r="AO4991" s="236"/>
      <c r="AQ4991" s="236"/>
    </row>
    <row r="4992" spans="39:43" x14ac:dyDescent="0.25">
      <c r="AM4992" s="197"/>
      <c r="AO4992" s="236"/>
      <c r="AQ4992" s="236"/>
    </row>
    <row r="4993" spans="39:43" x14ac:dyDescent="0.25">
      <c r="AM4993" s="197"/>
      <c r="AO4993" s="236"/>
      <c r="AQ4993" s="236"/>
    </row>
    <row r="4994" spans="39:43" x14ac:dyDescent="0.25">
      <c r="AM4994" s="197"/>
      <c r="AO4994" s="236"/>
      <c r="AQ4994" s="236"/>
    </row>
    <row r="4995" spans="39:43" x14ac:dyDescent="0.25">
      <c r="AM4995" s="197"/>
      <c r="AO4995" s="236"/>
      <c r="AQ4995" s="236"/>
    </row>
    <row r="4996" spans="39:43" x14ac:dyDescent="0.25">
      <c r="AM4996" s="197"/>
      <c r="AO4996" s="236"/>
      <c r="AQ4996" s="236"/>
    </row>
    <row r="4997" spans="39:43" x14ac:dyDescent="0.25">
      <c r="AM4997" s="197"/>
      <c r="AO4997" s="236"/>
      <c r="AQ4997" s="236"/>
    </row>
    <row r="4998" spans="39:43" x14ac:dyDescent="0.25">
      <c r="AM4998" s="197"/>
      <c r="AO4998" s="236"/>
      <c r="AQ4998" s="236"/>
    </row>
    <row r="4999" spans="39:43" x14ac:dyDescent="0.25">
      <c r="AM4999" s="197"/>
      <c r="AO4999" s="236"/>
      <c r="AQ4999" s="236"/>
    </row>
    <row r="5000" spans="39:43" x14ac:dyDescent="0.25">
      <c r="AM5000" s="197"/>
      <c r="AO5000" s="236"/>
      <c r="AQ5000" s="236"/>
    </row>
    <row r="5001" spans="39:43" x14ac:dyDescent="0.25">
      <c r="AM5001" s="197"/>
      <c r="AO5001" s="236"/>
      <c r="AQ5001" s="236"/>
    </row>
    <row r="5002" spans="39:43" x14ac:dyDescent="0.25">
      <c r="AM5002" s="197"/>
      <c r="AO5002" s="236"/>
      <c r="AQ5002" s="236"/>
    </row>
    <row r="5003" spans="39:43" x14ac:dyDescent="0.25">
      <c r="AM5003" s="197"/>
      <c r="AO5003" s="236"/>
      <c r="AQ5003" s="236"/>
    </row>
    <row r="5004" spans="39:43" x14ac:dyDescent="0.25">
      <c r="AM5004" s="197"/>
      <c r="AO5004" s="236"/>
      <c r="AQ5004" s="236"/>
    </row>
    <row r="5005" spans="39:43" x14ac:dyDescent="0.25">
      <c r="AM5005" s="197"/>
      <c r="AO5005" s="236"/>
      <c r="AQ5005" s="236"/>
    </row>
    <row r="5006" spans="39:43" x14ac:dyDescent="0.25">
      <c r="AM5006" s="197"/>
      <c r="AO5006" s="236"/>
      <c r="AQ5006" s="236"/>
    </row>
    <row r="5007" spans="39:43" x14ac:dyDescent="0.25">
      <c r="AM5007" s="197"/>
      <c r="AO5007" s="236"/>
      <c r="AQ5007" s="236"/>
    </row>
    <row r="5008" spans="39:43" x14ac:dyDescent="0.25">
      <c r="AM5008" s="197"/>
      <c r="AO5008" s="236"/>
      <c r="AQ5008" s="236"/>
    </row>
    <row r="5009" spans="39:43" x14ac:dyDescent="0.25">
      <c r="AM5009" s="197"/>
      <c r="AO5009" s="236"/>
      <c r="AQ5009" s="236"/>
    </row>
    <row r="5010" spans="39:43" x14ac:dyDescent="0.25">
      <c r="AM5010" s="197"/>
      <c r="AO5010" s="236"/>
      <c r="AQ5010" s="236"/>
    </row>
    <row r="5011" spans="39:43" x14ac:dyDescent="0.25">
      <c r="AM5011" s="197"/>
      <c r="AO5011" s="236"/>
      <c r="AQ5011" s="236"/>
    </row>
    <row r="5012" spans="39:43" x14ac:dyDescent="0.25">
      <c r="AM5012" s="197"/>
      <c r="AO5012" s="236"/>
      <c r="AQ5012" s="236"/>
    </row>
    <row r="5013" spans="39:43" x14ac:dyDescent="0.25">
      <c r="AM5013" s="197"/>
      <c r="AO5013" s="236"/>
      <c r="AQ5013" s="236"/>
    </row>
    <row r="5014" spans="39:43" x14ac:dyDescent="0.25">
      <c r="AM5014" s="197"/>
      <c r="AO5014" s="236"/>
      <c r="AQ5014" s="236"/>
    </row>
    <row r="5015" spans="39:43" x14ac:dyDescent="0.25">
      <c r="AM5015" s="197"/>
      <c r="AO5015" s="236"/>
      <c r="AQ5015" s="236"/>
    </row>
    <row r="5016" spans="39:43" x14ac:dyDescent="0.25">
      <c r="AM5016" s="197"/>
      <c r="AO5016" s="236"/>
      <c r="AQ5016" s="236"/>
    </row>
    <row r="5017" spans="39:43" x14ac:dyDescent="0.25">
      <c r="AM5017" s="197"/>
      <c r="AO5017" s="236"/>
      <c r="AQ5017" s="236"/>
    </row>
    <row r="5018" spans="39:43" x14ac:dyDescent="0.25">
      <c r="AM5018" s="197"/>
      <c r="AO5018" s="236"/>
      <c r="AQ5018" s="236"/>
    </row>
    <row r="5019" spans="39:43" x14ac:dyDescent="0.25">
      <c r="AM5019" s="197"/>
      <c r="AO5019" s="236"/>
      <c r="AQ5019" s="236"/>
    </row>
    <row r="5020" spans="39:43" x14ac:dyDescent="0.25">
      <c r="AM5020" s="197"/>
      <c r="AO5020" s="236"/>
      <c r="AQ5020" s="236"/>
    </row>
    <row r="5021" spans="39:43" x14ac:dyDescent="0.25">
      <c r="AM5021" s="197"/>
      <c r="AO5021" s="236"/>
      <c r="AQ5021" s="236"/>
    </row>
    <row r="5022" spans="39:43" x14ac:dyDescent="0.25">
      <c r="AM5022" s="197"/>
      <c r="AO5022" s="236"/>
      <c r="AQ5022" s="236"/>
    </row>
    <row r="5023" spans="39:43" x14ac:dyDescent="0.25">
      <c r="AM5023" s="197"/>
      <c r="AO5023" s="236"/>
      <c r="AQ5023" s="236"/>
    </row>
    <row r="5024" spans="39:43" x14ac:dyDescent="0.25">
      <c r="AM5024" s="197"/>
      <c r="AO5024" s="236"/>
      <c r="AQ5024" s="236"/>
    </row>
    <row r="5025" spans="39:43" x14ac:dyDescent="0.25">
      <c r="AM5025" s="197"/>
      <c r="AO5025" s="236"/>
      <c r="AQ5025" s="236"/>
    </row>
    <row r="5026" spans="39:43" x14ac:dyDescent="0.25">
      <c r="AM5026" s="197"/>
      <c r="AO5026" s="236"/>
      <c r="AQ5026" s="236"/>
    </row>
    <row r="5027" spans="39:43" x14ac:dyDescent="0.25">
      <c r="AM5027" s="197"/>
      <c r="AO5027" s="236"/>
      <c r="AQ5027" s="236"/>
    </row>
    <row r="5028" spans="39:43" x14ac:dyDescent="0.25">
      <c r="AM5028" s="197"/>
      <c r="AO5028" s="236"/>
      <c r="AQ5028" s="236"/>
    </row>
    <row r="5029" spans="39:43" x14ac:dyDescent="0.25">
      <c r="AM5029" s="197"/>
      <c r="AO5029" s="236"/>
      <c r="AQ5029" s="236"/>
    </row>
    <row r="5030" spans="39:43" x14ac:dyDescent="0.25">
      <c r="AM5030" s="197"/>
      <c r="AO5030" s="236"/>
      <c r="AQ5030" s="236"/>
    </row>
    <row r="5031" spans="39:43" x14ac:dyDescent="0.25">
      <c r="AM5031" s="197"/>
      <c r="AO5031" s="236"/>
      <c r="AQ5031" s="236"/>
    </row>
    <row r="5032" spans="39:43" x14ac:dyDescent="0.25">
      <c r="AM5032" s="197"/>
      <c r="AO5032" s="236"/>
      <c r="AQ5032" s="236"/>
    </row>
    <row r="5033" spans="39:43" x14ac:dyDescent="0.25">
      <c r="AM5033" s="197"/>
      <c r="AO5033" s="236"/>
      <c r="AQ5033" s="236"/>
    </row>
    <row r="5034" spans="39:43" x14ac:dyDescent="0.25">
      <c r="AM5034" s="197"/>
      <c r="AO5034" s="236"/>
      <c r="AQ5034" s="236"/>
    </row>
    <row r="5035" spans="39:43" x14ac:dyDescent="0.25">
      <c r="AM5035" s="197"/>
      <c r="AO5035" s="236"/>
      <c r="AQ5035" s="236"/>
    </row>
    <row r="5036" spans="39:43" x14ac:dyDescent="0.25">
      <c r="AM5036" s="197"/>
      <c r="AO5036" s="236"/>
      <c r="AQ5036" s="236"/>
    </row>
    <row r="5037" spans="39:43" x14ac:dyDescent="0.25">
      <c r="AM5037" s="197"/>
      <c r="AO5037" s="236"/>
      <c r="AQ5037" s="236"/>
    </row>
    <row r="5038" spans="39:43" x14ac:dyDescent="0.25">
      <c r="AM5038" s="197"/>
      <c r="AO5038" s="236"/>
      <c r="AQ5038" s="236"/>
    </row>
    <row r="5039" spans="39:43" x14ac:dyDescent="0.25">
      <c r="AM5039" s="197"/>
      <c r="AO5039" s="236"/>
      <c r="AQ5039" s="236"/>
    </row>
    <row r="5040" spans="39:43" x14ac:dyDescent="0.25">
      <c r="AM5040" s="197"/>
      <c r="AO5040" s="236"/>
      <c r="AQ5040" s="236"/>
    </row>
    <row r="5041" spans="39:43" x14ac:dyDescent="0.25">
      <c r="AM5041" s="197"/>
      <c r="AO5041" s="236"/>
      <c r="AQ5041" s="236"/>
    </row>
    <row r="5042" spans="39:43" x14ac:dyDescent="0.25">
      <c r="AM5042" s="197"/>
      <c r="AO5042" s="236"/>
      <c r="AQ5042" s="236"/>
    </row>
    <row r="5043" spans="39:43" x14ac:dyDescent="0.25">
      <c r="AM5043" s="197"/>
      <c r="AO5043" s="236"/>
      <c r="AQ5043" s="236"/>
    </row>
    <row r="5044" spans="39:43" x14ac:dyDescent="0.25">
      <c r="AM5044" s="197"/>
      <c r="AO5044" s="236"/>
      <c r="AQ5044" s="236"/>
    </row>
    <row r="5045" spans="39:43" x14ac:dyDescent="0.25">
      <c r="AM5045" s="197"/>
      <c r="AO5045" s="236"/>
      <c r="AQ5045" s="236"/>
    </row>
    <row r="5046" spans="39:43" x14ac:dyDescent="0.25">
      <c r="AM5046" s="197"/>
      <c r="AO5046" s="236"/>
      <c r="AQ5046" s="236"/>
    </row>
    <row r="5047" spans="39:43" x14ac:dyDescent="0.25">
      <c r="AM5047" s="197"/>
      <c r="AO5047" s="236"/>
      <c r="AQ5047" s="236"/>
    </row>
    <row r="5048" spans="39:43" x14ac:dyDescent="0.25">
      <c r="AM5048" s="197"/>
      <c r="AO5048" s="236"/>
      <c r="AQ5048" s="236"/>
    </row>
    <row r="5049" spans="39:43" x14ac:dyDescent="0.25">
      <c r="AM5049" s="197"/>
      <c r="AO5049" s="236"/>
      <c r="AQ5049" s="236"/>
    </row>
    <row r="5050" spans="39:43" x14ac:dyDescent="0.25">
      <c r="AM5050" s="197"/>
      <c r="AO5050" s="236"/>
      <c r="AQ5050" s="236"/>
    </row>
    <row r="5051" spans="39:43" x14ac:dyDescent="0.25">
      <c r="AM5051" s="197"/>
      <c r="AO5051" s="236"/>
      <c r="AQ5051" s="236"/>
    </row>
    <row r="5052" spans="39:43" x14ac:dyDescent="0.25">
      <c r="AM5052" s="197"/>
      <c r="AO5052" s="236"/>
      <c r="AQ5052" s="236"/>
    </row>
    <row r="5053" spans="39:43" x14ac:dyDescent="0.25">
      <c r="AM5053" s="197"/>
      <c r="AO5053" s="236"/>
      <c r="AQ5053" s="236"/>
    </row>
    <row r="5054" spans="39:43" x14ac:dyDescent="0.25">
      <c r="AM5054" s="197"/>
      <c r="AO5054" s="236"/>
      <c r="AQ5054" s="236"/>
    </row>
    <row r="5055" spans="39:43" x14ac:dyDescent="0.25">
      <c r="AM5055" s="197"/>
      <c r="AO5055" s="236"/>
      <c r="AQ5055" s="236"/>
    </row>
    <row r="5056" spans="39:43" x14ac:dyDescent="0.25">
      <c r="AM5056" s="197"/>
      <c r="AO5056" s="236"/>
      <c r="AQ5056" s="236"/>
    </row>
    <row r="5057" spans="39:43" x14ac:dyDescent="0.25">
      <c r="AM5057" s="197"/>
      <c r="AO5057" s="236"/>
      <c r="AQ5057" s="236"/>
    </row>
    <row r="5058" spans="39:43" x14ac:dyDescent="0.25">
      <c r="AM5058" s="197"/>
      <c r="AO5058" s="236"/>
      <c r="AQ5058" s="236"/>
    </row>
    <row r="5059" spans="39:43" x14ac:dyDescent="0.25">
      <c r="AM5059" s="197"/>
      <c r="AO5059" s="236"/>
      <c r="AQ5059" s="236"/>
    </row>
    <row r="5060" spans="39:43" x14ac:dyDescent="0.25">
      <c r="AM5060" s="197"/>
      <c r="AO5060" s="236"/>
      <c r="AQ5060" s="236"/>
    </row>
    <row r="5061" spans="39:43" x14ac:dyDescent="0.25">
      <c r="AM5061" s="197"/>
      <c r="AO5061" s="236"/>
      <c r="AQ5061" s="236"/>
    </row>
    <row r="5062" spans="39:43" x14ac:dyDescent="0.25">
      <c r="AM5062" s="197"/>
      <c r="AO5062" s="236"/>
      <c r="AQ5062" s="236"/>
    </row>
    <row r="5063" spans="39:43" x14ac:dyDescent="0.25">
      <c r="AM5063" s="197"/>
      <c r="AO5063" s="236"/>
      <c r="AQ5063" s="236"/>
    </row>
    <row r="5064" spans="39:43" x14ac:dyDescent="0.25">
      <c r="AM5064" s="197"/>
      <c r="AO5064" s="236"/>
      <c r="AQ5064" s="236"/>
    </row>
    <row r="5065" spans="39:43" x14ac:dyDescent="0.25">
      <c r="AM5065" s="197"/>
      <c r="AO5065" s="236"/>
      <c r="AQ5065" s="236"/>
    </row>
    <row r="5066" spans="39:43" x14ac:dyDescent="0.25">
      <c r="AM5066" s="197"/>
      <c r="AO5066" s="236"/>
      <c r="AQ5066" s="236"/>
    </row>
    <row r="5067" spans="39:43" x14ac:dyDescent="0.25">
      <c r="AM5067" s="197"/>
      <c r="AO5067" s="236"/>
      <c r="AQ5067" s="236"/>
    </row>
    <row r="5068" spans="39:43" x14ac:dyDescent="0.25">
      <c r="AM5068" s="197"/>
      <c r="AO5068" s="236"/>
      <c r="AQ5068" s="236"/>
    </row>
    <row r="5069" spans="39:43" x14ac:dyDescent="0.25">
      <c r="AM5069" s="197"/>
      <c r="AO5069" s="236"/>
      <c r="AQ5069" s="236"/>
    </row>
    <row r="5070" spans="39:43" x14ac:dyDescent="0.25">
      <c r="AM5070" s="197"/>
      <c r="AO5070" s="236"/>
      <c r="AQ5070" s="236"/>
    </row>
    <row r="5071" spans="39:43" x14ac:dyDescent="0.25">
      <c r="AM5071" s="197"/>
      <c r="AO5071" s="236"/>
      <c r="AQ5071" s="236"/>
    </row>
    <row r="5072" spans="39:43" x14ac:dyDescent="0.25">
      <c r="AM5072" s="197"/>
      <c r="AO5072" s="236"/>
      <c r="AQ5072" s="236"/>
    </row>
    <row r="5073" spans="39:43" x14ac:dyDescent="0.25">
      <c r="AM5073" s="197"/>
      <c r="AO5073" s="236"/>
      <c r="AQ5073" s="236"/>
    </row>
    <row r="5074" spans="39:43" x14ac:dyDescent="0.25">
      <c r="AM5074" s="197"/>
      <c r="AO5074" s="236"/>
      <c r="AQ5074" s="236"/>
    </row>
    <row r="5075" spans="39:43" x14ac:dyDescent="0.25">
      <c r="AM5075" s="197"/>
      <c r="AO5075" s="236"/>
      <c r="AQ5075" s="236"/>
    </row>
    <row r="5076" spans="39:43" x14ac:dyDescent="0.25">
      <c r="AM5076" s="197"/>
      <c r="AO5076" s="236"/>
      <c r="AQ5076" s="236"/>
    </row>
    <row r="5077" spans="39:43" x14ac:dyDescent="0.25">
      <c r="AM5077" s="197"/>
      <c r="AO5077" s="236"/>
      <c r="AQ5077" s="236"/>
    </row>
    <row r="5078" spans="39:43" x14ac:dyDescent="0.25">
      <c r="AM5078" s="197"/>
      <c r="AO5078" s="236"/>
      <c r="AQ5078" s="236"/>
    </row>
    <row r="5079" spans="39:43" x14ac:dyDescent="0.25">
      <c r="AM5079" s="197"/>
      <c r="AO5079" s="236"/>
      <c r="AQ5079" s="236"/>
    </row>
    <row r="5080" spans="39:43" x14ac:dyDescent="0.25">
      <c r="AM5080" s="197"/>
      <c r="AO5080" s="236"/>
      <c r="AQ5080" s="236"/>
    </row>
    <row r="5081" spans="39:43" x14ac:dyDescent="0.25">
      <c r="AM5081" s="197"/>
      <c r="AO5081" s="236"/>
      <c r="AQ5081" s="236"/>
    </row>
    <row r="5082" spans="39:43" x14ac:dyDescent="0.25">
      <c r="AM5082" s="197"/>
      <c r="AO5082" s="236"/>
      <c r="AQ5082" s="236"/>
    </row>
    <row r="5083" spans="39:43" x14ac:dyDescent="0.25">
      <c r="AM5083" s="197"/>
      <c r="AO5083" s="236"/>
      <c r="AQ5083" s="236"/>
    </row>
    <row r="5084" spans="39:43" x14ac:dyDescent="0.25">
      <c r="AM5084" s="197"/>
      <c r="AO5084" s="236"/>
      <c r="AQ5084" s="236"/>
    </row>
    <row r="5085" spans="39:43" x14ac:dyDescent="0.25">
      <c r="AM5085" s="197"/>
      <c r="AO5085" s="236"/>
      <c r="AQ5085" s="236"/>
    </row>
    <row r="5086" spans="39:43" x14ac:dyDescent="0.25">
      <c r="AM5086" s="197"/>
      <c r="AO5086" s="236"/>
      <c r="AQ5086" s="236"/>
    </row>
    <row r="5087" spans="39:43" x14ac:dyDescent="0.25">
      <c r="AM5087" s="197"/>
      <c r="AO5087" s="236"/>
      <c r="AQ5087" s="236"/>
    </row>
    <row r="5088" spans="39:43" x14ac:dyDescent="0.25">
      <c r="AM5088" s="197"/>
      <c r="AO5088" s="236"/>
      <c r="AQ5088" s="236"/>
    </row>
    <row r="5089" spans="39:43" x14ac:dyDescent="0.25">
      <c r="AM5089" s="197"/>
      <c r="AO5089" s="236"/>
      <c r="AQ5089" s="236"/>
    </row>
    <row r="5090" spans="39:43" x14ac:dyDescent="0.25">
      <c r="AM5090" s="197"/>
      <c r="AO5090" s="236"/>
      <c r="AQ5090" s="236"/>
    </row>
    <row r="5091" spans="39:43" x14ac:dyDescent="0.25">
      <c r="AM5091" s="197"/>
      <c r="AO5091" s="236"/>
      <c r="AQ5091" s="236"/>
    </row>
    <row r="5092" spans="39:43" x14ac:dyDescent="0.25">
      <c r="AM5092" s="197"/>
      <c r="AO5092" s="236"/>
      <c r="AQ5092" s="236"/>
    </row>
    <row r="5093" spans="39:43" x14ac:dyDescent="0.25">
      <c r="AM5093" s="197"/>
      <c r="AO5093" s="236"/>
      <c r="AQ5093" s="236"/>
    </row>
    <row r="5094" spans="39:43" x14ac:dyDescent="0.25">
      <c r="AM5094" s="197"/>
      <c r="AO5094" s="236"/>
      <c r="AQ5094" s="236"/>
    </row>
    <row r="5095" spans="39:43" x14ac:dyDescent="0.25">
      <c r="AM5095" s="197"/>
      <c r="AO5095" s="236"/>
      <c r="AQ5095" s="236"/>
    </row>
    <row r="5096" spans="39:43" x14ac:dyDescent="0.25">
      <c r="AM5096" s="197"/>
      <c r="AO5096" s="236"/>
      <c r="AQ5096" s="236"/>
    </row>
    <row r="5097" spans="39:43" x14ac:dyDescent="0.25">
      <c r="AM5097" s="197"/>
      <c r="AO5097" s="236"/>
      <c r="AQ5097" s="236"/>
    </row>
    <row r="5098" spans="39:43" x14ac:dyDescent="0.25">
      <c r="AM5098" s="197"/>
      <c r="AO5098" s="236"/>
      <c r="AQ5098" s="236"/>
    </row>
    <row r="5099" spans="39:43" x14ac:dyDescent="0.25">
      <c r="AM5099" s="197"/>
      <c r="AO5099" s="236"/>
      <c r="AQ5099" s="236"/>
    </row>
    <row r="5100" spans="39:43" x14ac:dyDescent="0.25">
      <c r="AM5100" s="197"/>
      <c r="AO5100" s="236"/>
      <c r="AQ5100" s="236"/>
    </row>
    <row r="5101" spans="39:43" x14ac:dyDescent="0.25">
      <c r="AM5101" s="197"/>
      <c r="AO5101" s="236"/>
      <c r="AQ5101" s="236"/>
    </row>
    <row r="5102" spans="39:43" x14ac:dyDescent="0.25">
      <c r="AM5102" s="197"/>
      <c r="AO5102" s="236"/>
      <c r="AQ5102" s="236"/>
    </row>
    <row r="5103" spans="39:43" x14ac:dyDescent="0.25">
      <c r="AM5103" s="197"/>
      <c r="AO5103" s="236"/>
      <c r="AQ5103" s="236"/>
    </row>
    <row r="5104" spans="39:43" x14ac:dyDescent="0.25">
      <c r="AM5104" s="197"/>
      <c r="AO5104" s="236"/>
      <c r="AQ5104" s="236"/>
    </row>
    <row r="5105" spans="39:43" x14ac:dyDescent="0.25">
      <c r="AM5105" s="197"/>
      <c r="AO5105" s="236"/>
      <c r="AQ5105" s="236"/>
    </row>
    <row r="5106" spans="39:43" x14ac:dyDescent="0.25">
      <c r="AM5106" s="197"/>
      <c r="AO5106" s="236"/>
      <c r="AQ5106" s="236"/>
    </row>
    <row r="5107" spans="39:43" x14ac:dyDescent="0.25">
      <c r="AM5107" s="197"/>
      <c r="AO5107" s="236"/>
      <c r="AQ5107" s="236"/>
    </row>
    <row r="5108" spans="39:43" x14ac:dyDescent="0.25">
      <c r="AM5108" s="197"/>
      <c r="AO5108" s="236"/>
      <c r="AQ5108" s="236"/>
    </row>
    <row r="5109" spans="39:43" x14ac:dyDescent="0.25">
      <c r="AM5109" s="197"/>
      <c r="AO5109" s="236"/>
      <c r="AQ5109" s="236"/>
    </row>
    <row r="5110" spans="39:43" x14ac:dyDescent="0.25">
      <c r="AM5110" s="197"/>
      <c r="AO5110" s="236"/>
      <c r="AQ5110" s="236"/>
    </row>
    <row r="5111" spans="39:43" x14ac:dyDescent="0.25">
      <c r="AM5111" s="197"/>
      <c r="AO5111" s="236"/>
      <c r="AQ5111" s="236"/>
    </row>
    <row r="5112" spans="39:43" x14ac:dyDescent="0.25">
      <c r="AM5112" s="197"/>
      <c r="AO5112" s="236"/>
      <c r="AQ5112" s="236"/>
    </row>
    <row r="5113" spans="39:43" x14ac:dyDescent="0.25">
      <c r="AM5113" s="197"/>
      <c r="AO5113" s="236"/>
      <c r="AQ5113" s="236"/>
    </row>
    <row r="5114" spans="39:43" x14ac:dyDescent="0.25">
      <c r="AM5114" s="197"/>
      <c r="AO5114" s="236"/>
      <c r="AQ5114" s="236"/>
    </row>
    <row r="5115" spans="39:43" x14ac:dyDescent="0.25">
      <c r="AM5115" s="197"/>
      <c r="AO5115" s="236"/>
      <c r="AQ5115" s="236"/>
    </row>
    <row r="5116" spans="39:43" x14ac:dyDescent="0.25">
      <c r="AM5116" s="197"/>
      <c r="AO5116" s="236"/>
      <c r="AQ5116" s="236"/>
    </row>
    <row r="5117" spans="39:43" x14ac:dyDescent="0.25">
      <c r="AM5117" s="197"/>
      <c r="AO5117" s="236"/>
      <c r="AQ5117" s="236"/>
    </row>
    <row r="5118" spans="39:43" x14ac:dyDescent="0.25">
      <c r="AM5118" s="197"/>
      <c r="AO5118" s="236"/>
      <c r="AQ5118" s="236"/>
    </row>
    <row r="5119" spans="39:43" x14ac:dyDescent="0.25">
      <c r="AM5119" s="197"/>
      <c r="AO5119" s="236"/>
      <c r="AQ5119" s="236"/>
    </row>
    <row r="5120" spans="39:43" x14ac:dyDescent="0.25">
      <c r="AM5120" s="197"/>
      <c r="AO5120" s="236"/>
      <c r="AQ5120" s="236"/>
    </row>
    <row r="5121" spans="39:43" x14ac:dyDescent="0.25">
      <c r="AM5121" s="197"/>
      <c r="AO5121" s="236"/>
      <c r="AQ5121" s="236"/>
    </row>
    <row r="5122" spans="39:43" x14ac:dyDescent="0.25">
      <c r="AM5122" s="197"/>
      <c r="AO5122" s="236"/>
      <c r="AQ5122" s="236"/>
    </row>
    <row r="5123" spans="39:43" x14ac:dyDescent="0.25">
      <c r="AM5123" s="197"/>
      <c r="AO5123" s="236"/>
      <c r="AQ5123" s="236"/>
    </row>
    <row r="5124" spans="39:43" x14ac:dyDescent="0.25">
      <c r="AM5124" s="197"/>
      <c r="AO5124" s="236"/>
      <c r="AQ5124" s="236"/>
    </row>
    <row r="5125" spans="39:43" x14ac:dyDescent="0.25">
      <c r="AM5125" s="197"/>
      <c r="AO5125" s="236"/>
      <c r="AQ5125" s="236"/>
    </row>
    <row r="5126" spans="39:43" x14ac:dyDescent="0.25">
      <c r="AM5126" s="197"/>
      <c r="AO5126" s="236"/>
      <c r="AQ5126" s="236"/>
    </row>
    <row r="5127" spans="39:43" x14ac:dyDescent="0.25">
      <c r="AM5127" s="197"/>
      <c r="AO5127" s="236"/>
      <c r="AQ5127" s="236"/>
    </row>
    <row r="5128" spans="39:43" x14ac:dyDescent="0.25">
      <c r="AM5128" s="197"/>
      <c r="AO5128" s="236"/>
      <c r="AQ5128" s="236"/>
    </row>
    <row r="5129" spans="39:43" x14ac:dyDescent="0.25">
      <c r="AM5129" s="197"/>
      <c r="AO5129" s="236"/>
      <c r="AQ5129" s="236"/>
    </row>
    <row r="5130" spans="39:43" x14ac:dyDescent="0.25">
      <c r="AM5130" s="197"/>
      <c r="AO5130" s="236"/>
      <c r="AQ5130" s="236"/>
    </row>
    <row r="5131" spans="39:43" x14ac:dyDescent="0.25">
      <c r="AM5131" s="197"/>
      <c r="AO5131" s="236"/>
      <c r="AQ5131" s="236"/>
    </row>
    <row r="5132" spans="39:43" x14ac:dyDescent="0.25">
      <c r="AM5132" s="197"/>
      <c r="AO5132" s="236"/>
      <c r="AQ5132" s="236"/>
    </row>
    <row r="5133" spans="39:43" x14ac:dyDescent="0.25">
      <c r="AM5133" s="197"/>
      <c r="AO5133" s="236"/>
      <c r="AQ5133" s="236"/>
    </row>
    <row r="5134" spans="39:43" x14ac:dyDescent="0.25">
      <c r="AM5134" s="197"/>
      <c r="AO5134" s="236"/>
      <c r="AQ5134" s="236"/>
    </row>
    <row r="5135" spans="39:43" x14ac:dyDescent="0.25">
      <c r="AM5135" s="197"/>
      <c r="AO5135" s="236"/>
      <c r="AQ5135" s="236"/>
    </row>
    <row r="5136" spans="39:43" x14ac:dyDescent="0.25">
      <c r="AM5136" s="197"/>
      <c r="AO5136" s="236"/>
      <c r="AQ5136" s="236"/>
    </row>
    <row r="5137" spans="39:43" x14ac:dyDescent="0.25">
      <c r="AM5137" s="197"/>
      <c r="AO5137" s="236"/>
      <c r="AQ5137" s="236"/>
    </row>
    <row r="5138" spans="39:43" x14ac:dyDescent="0.25">
      <c r="AM5138" s="197"/>
      <c r="AO5138" s="236"/>
      <c r="AQ5138" s="236"/>
    </row>
    <row r="5139" spans="39:43" x14ac:dyDescent="0.25">
      <c r="AM5139" s="197"/>
      <c r="AO5139" s="236"/>
      <c r="AQ5139" s="236"/>
    </row>
    <row r="5140" spans="39:43" x14ac:dyDescent="0.25">
      <c r="AM5140" s="197"/>
      <c r="AO5140" s="236"/>
      <c r="AQ5140" s="236"/>
    </row>
    <row r="5141" spans="39:43" x14ac:dyDescent="0.25">
      <c r="AM5141" s="197"/>
      <c r="AO5141" s="236"/>
      <c r="AQ5141" s="236"/>
    </row>
    <row r="5142" spans="39:43" x14ac:dyDescent="0.25">
      <c r="AM5142" s="197"/>
      <c r="AO5142" s="236"/>
      <c r="AQ5142" s="236"/>
    </row>
    <row r="5143" spans="39:43" x14ac:dyDescent="0.25">
      <c r="AM5143" s="197"/>
      <c r="AO5143" s="236"/>
      <c r="AQ5143" s="236"/>
    </row>
    <row r="5144" spans="39:43" x14ac:dyDescent="0.25">
      <c r="AM5144" s="197"/>
      <c r="AO5144" s="236"/>
      <c r="AQ5144" s="236"/>
    </row>
    <row r="5145" spans="39:43" x14ac:dyDescent="0.25">
      <c r="AM5145" s="197"/>
      <c r="AO5145" s="236"/>
      <c r="AQ5145" s="236"/>
    </row>
    <row r="5146" spans="39:43" x14ac:dyDescent="0.25">
      <c r="AM5146" s="197"/>
      <c r="AO5146" s="236"/>
      <c r="AQ5146" s="236"/>
    </row>
    <row r="5147" spans="39:43" x14ac:dyDescent="0.25">
      <c r="AM5147" s="197"/>
      <c r="AO5147" s="236"/>
      <c r="AQ5147" s="236"/>
    </row>
    <row r="5148" spans="39:43" x14ac:dyDescent="0.25">
      <c r="AM5148" s="197"/>
      <c r="AO5148" s="236"/>
      <c r="AQ5148" s="236"/>
    </row>
    <row r="5149" spans="39:43" x14ac:dyDescent="0.25">
      <c r="AM5149" s="197"/>
      <c r="AO5149" s="236"/>
      <c r="AQ5149" s="236"/>
    </row>
    <row r="5150" spans="39:43" x14ac:dyDescent="0.25">
      <c r="AM5150" s="197"/>
      <c r="AO5150" s="236"/>
      <c r="AQ5150" s="236"/>
    </row>
    <row r="5151" spans="39:43" x14ac:dyDescent="0.25">
      <c r="AM5151" s="197"/>
      <c r="AO5151" s="236"/>
      <c r="AQ5151" s="236"/>
    </row>
    <row r="5152" spans="39:43" x14ac:dyDescent="0.25">
      <c r="AM5152" s="197"/>
      <c r="AO5152" s="236"/>
      <c r="AQ5152" s="236"/>
    </row>
    <row r="5153" spans="39:43" x14ac:dyDescent="0.25">
      <c r="AM5153" s="197"/>
      <c r="AO5153" s="236"/>
      <c r="AQ5153" s="236"/>
    </row>
    <row r="5154" spans="39:43" x14ac:dyDescent="0.25">
      <c r="AM5154" s="197"/>
      <c r="AO5154" s="236"/>
      <c r="AQ5154" s="236"/>
    </row>
    <row r="5155" spans="39:43" x14ac:dyDescent="0.25">
      <c r="AM5155" s="197"/>
      <c r="AO5155" s="236"/>
      <c r="AQ5155" s="236"/>
    </row>
    <row r="5156" spans="39:43" x14ac:dyDescent="0.25">
      <c r="AM5156" s="197"/>
      <c r="AO5156" s="236"/>
      <c r="AQ5156" s="236"/>
    </row>
    <row r="5157" spans="39:43" x14ac:dyDescent="0.25">
      <c r="AM5157" s="197"/>
      <c r="AO5157" s="236"/>
      <c r="AQ5157" s="236"/>
    </row>
    <row r="5158" spans="39:43" x14ac:dyDescent="0.25">
      <c r="AM5158" s="197"/>
      <c r="AO5158" s="236"/>
      <c r="AQ5158" s="236"/>
    </row>
    <row r="5159" spans="39:43" x14ac:dyDescent="0.25">
      <c r="AM5159" s="197"/>
      <c r="AO5159" s="236"/>
      <c r="AQ5159" s="236"/>
    </row>
    <row r="5160" spans="39:43" x14ac:dyDescent="0.25">
      <c r="AM5160" s="197"/>
      <c r="AO5160" s="236"/>
      <c r="AQ5160" s="236"/>
    </row>
    <row r="5161" spans="39:43" x14ac:dyDescent="0.25">
      <c r="AM5161" s="197"/>
      <c r="AO5161" s="236"/>
      <c r="AQ5161" s="236"/>
    </row>
    <row r="5162" spans="39:43" x14ac:dyDescent="0.25">
      <c r="AM5162" s="197"/>
      <c r="AO5162" s="236"/>
      <c r="AQ5162" s="236"/>
    </row>
    <row r="5163" spans="39:43" x14ac:dyDescent="0.25">
      <c r="AM5163" s="197"/>
      <c r="AO5163" s="236"/>
      <c r="AQ5163" s="236"/>
    </row>
    <row r="5164" spans="39:43" x14ac:dyDescent="0.25">
      <c r="AM5164" s="197"/>
      <c r="AO5164" s="236"/>
      <c r="AQ5164" s="236"/>
    </row>
    <row r="5165" spans="39:43" x14ac:dyDescent="0.25">
      <c r="AM5165" s="197"/>
      <c r="AO5165" s="236"/>
      <c r="AQ5165" s="236"/>
    </row>
    <row r="5166" spans="39:43" x14ac:dyDescent="0.25">
      <c r="AM5166" s="197"/>
      <c r="AO5166" s="236"/>
      <c r="AQ5166" s="236"/>
    </row>
    <row r="5167" spans="39:43" x14ac:dyDescent="0.25">
      <c r="AM5167" s="197"/>
      <c r="AO5167" s="236"/>
      <c r="AQ5167" s="236"/>
    </row>
    <row r="5168" spans="39:43" x14ac:dyDescent="0.25">
      <c r="AM5168" s="197"/>
      <c r="AO5168" s="236"/>
      <c r="AQ5168" s="236"/>
    </row>
    <row r="5169" spans="39:43" x14ac:dyDescent="0.25">
      <c r="AM5169" s="197"/>
      <c r="AO5169" s="236"/>
      <c r="AQ5169" s="236"/>
    </row>
    <row r="5170" spans="39:43" x14ac:dyDescent="0.25">
      <c r="AM5170" s="197"/>
      <c r="AO5170" s="236"/>
      <c r="AQ5170" s="236"/>
    </row>
    <row r="5171" spans="39:43" x14ac:dyDescent="0.25">
      <c r="AM5171" s="197"/>
      <c r="AO5171" s="236"/>
      <c r="AQ5171" s="236"/>
    </row>
    <row r="5172" spans="39:43" x14ac:dyDescent="0.25">
      <c r="AM5172" s="197"/>
      <c r="AO5172" s="236"/>
      <c r="AQ5172" s="236"/>
    </row>
    <row r="5173" spans="39:43" x14ac:dyDescent="0.25">
      <c r="AM5173" s="197"/>
      <c r="AO5173" s="236"/>
      <c r="AQ5173" s="236"/>
    </row>
    <row r="5174" spans="39:43" x14ac:dyDescent="0.25">
      <c r="AM5174" s="197"/>
      <c r="AO5174" s="236"/>
      <c r="AQ5174" s="236"/>
    </row>
    <row r="5175" spans="39:43" x14ac:dyDescent="0.25">
      <c r="AM5175" s="197"/>
      <c r="AO5175" s="236"/>
      <c r="AQ5175" s="236"/>
    </row>
    <row r="5176" spans="39:43" x14ac:dyDescent="0.25">
      <c r="AM5176" s="197"/>
      <c r="AO5176" s="236"/>
      <c r="AQ5176" s="236"/>
    </row>
    <row r="5177" spans="39:43" x14ac:dyDescent="0.25">
      <c r="AM5177" s="197"/>
      <c r="AO5177" s="236"/>
      <c r="AQ5177" s="236"/>
    </row>
    <row r="5178" spans="39:43" x14ac:dyDescent="0.25">
      <c r="AM5178" s="197"/>
      <c r="AO5178" s="236"/>
      <c r="AQ5178" s="236"/>
    </row>
    <row r="5179" spans="39:43" x14ac:dyDescent="0.25">
      <c r="AM5179" s="197"/>
      <c r="AO5179" s="236"/>
      <c r="AQ5179" s="236"/>
    </row>
    <row r="5180" spans="39:43" x14ac:dyDescent="0.25">
      <c r="AM5180" s="197"/>
      <c r="AO5180" s="236"/>
      <c r="AQ5180" s="236"/>
    </row>
    <row r="5181" spans="39:43" x14ac:dyDescent="0.25">
      <c r="AM5181" s="197"/>
      <c r="AO5181" s="236"/>
      <c r="AQ5181" s="236"/>
    </row>
    <row r="5182" spans="39:43" x14ac:dyDescent="0.25">
      <c r="AM5182" s="197"/>
      <c r="AO5182" s="236"/>
      <c r="AQ5182" s="236"/>
    </row>
    <row r="5183" spans="39:43" x14ac:dyDescent="0.25">
      <c r="AM5183" s="197"/>
      <c r="AO5183" s="236"/>
      <c r="AQ5183" s="236"/>
    </row>
    <row r="5184" spans="39:43" x14ac:dyDescent="0.25">
      <c r="AM5184" s="197"/>
      <c r="AO5184" s="236"/>
      <c r="AQ5184" s="236"/>
    </row>
    <row r="5185" spans="39:43" x14ac:dyDescent="0.25">
      <c r="AM5185" s="197"/>
      <c r="AO5185" s="236"/>
      <c r="AQ5185" s="236"/>
    </row>
    <row r="5186" spans="39:43" x14ac:dyDescent="0.25">
      <c r="AM5186" s="197"/>
      <c r="AO5186" s="236"/>
      <c r="AQ5186" s="236"/>
    </row>
    <row r="5187" spans="39:43" x14ac:dyDescent="0.25">
      <c r="AM5187" s="197"/>
      <c r="AO5187" s="236"/>
      <c r="AQ5187" s="236"/>
    </row>
    <row r="5188" spans="39:43" x14ac:dyDescent="0.25">
      <c r="AM5188" s="197"/>
      <c r="AO5188" s="236"/>
      <c r="AQ5188" s="236"/>
    </row>
    <row r="5189" spans="39:43" x14ac:dyDescent="0.25">
      <c r="AM5189" s="197"/>
      <c r="AO5189" s="236"/>
      <c r="AQ5189" s="236"/>
    </row>
    <row r="5190" spans="39:43" x14ac:dyDescent="0.25">
      <c r="AM5190" s="197"/>
      <c r="AO5190" s="236"/>
      <c r="AQ5190" s="236"/>
    </row>
    <row r="5191" spans="39:43" x14ac:dyDescent="0.25">
      <c r="AM5191" s="197"/>
      <c r="AO5191" s="236"/>
      <c r="AQ5191" s="236"/>
    </row>
    <row r="5192" spans="39:43" x14ac:dyDescent="0.25">
      <c r="AM5192" s="197"/>
      <c r="AO5192" s="236"/>
      <c r="AQ5192" s="236"/>
    </row>
    <row r="5193" spans="39:43" x14ac:dyDescent="0.25">
      <c r="AM5193" s="197"/>
      <c r="AO5193" s="236"/>
      <c r="AQ5193" s="236"/>
    </row>
    <row r="5194" spans="39:43" x14ac:dyDescent="0.25">
      <c r="AM5194" s="197"/>
      <c r="AO5194" s="236"/>
      <c r="AQ5194" s="236"/>
    </row>
    <row r="5195" spans="39:43" x14ac:dyDescent="0.25">
      <c r="AM5195" s="197"/>
      <c r="AO5195" s="236"/>
      <c r="AQ5195" s="236"/>
    </row>
    <row r="5196" spans="39:43" x14ac:dyDescent="0.25">
      <c r="AM5196" s="197"/>
      <c r="AO5196" s="236"/>
      <c r="AQ5196" s="236"/>
    </row>
    <row r="5197" spans="39:43" x14ac:dyDescent="0.25">
      <c r="AM5197" s="197"/>
      <c r="AO5197" s="236"/>
      <c r="AQ5197" s="236"/>
    </row>
    <row r="5198" spans="39:43" x14ac:dyDescent="0.25">
      <c r="AM5198" s="197"/>
      <c r="AO5198" s="236"/>
      <c r="AQ5198" s="236"/>
    </row>
    <row r="5199" spans="39:43" x14ac:dyDescent="0.25">
      <c r="AM5199" s="197"/>
      <c r="AO5199" s="236"/>
      <c r="AQ5199" s="236"/>
    </row>
    <row r="5200" spans="39:43" x14ac:dyDescent="0.25">
      <c r="AM5200" s="197"/>
      <c r="AO5200" s="236"/>
      <c r="AQ5200" s="236"/>
    </row>
    <row r="5201" spans="39:43" x14ac:dyDescent="0.25">
      <c r="AM5201" s="197"/>
      <c r="AO5201" s="236"/>
      <c r="AQ5201" s="236"/>
    </row>
    <row r="5202" spans="39:43" x14ac:dyDescent="0.25">
      <c r="AM5202" s="197"/>
      <c r="AO5202" s="236"/>
      <c r="AQ5202" s="236"/>
    </row>
    <row r="5203" spans="39:43" x14ac:dyDescent="0.25">
      <c r="AM5203" s="197"/>
      <c r="AO5203" s="236"/>
      <c r="AQ5203" s="236"/>
    </row>
    <row r="5204" spans="39:43" x14ac:dyDescent="0.25">
      <c r="AM5204" s="197"/>
      <c r="AO5204" s="236"/>
      <c r="AQ5204" s="236"/>
    </row>
    <row r="5205" spans="39:43" x14ac:dyDescent="0.25">
      <c r="AM5205" s="197"/>
      <c r="AO5205" s="236"/>
      <c r="AQ5205" s="236"/>
    </row>
    <row r="5206" spans="39:43" x14ac:dyDescent="0.25">
      <c r="AM5206" s="197"/>
      <c r="AO5206" s="236"/>
      <c r="AQ5206" s="236"/>
    </row>
    <row r="5207" spans="39:43" x14ac:dyDescent="0.25">
      <c r="AM5207" s="197"/>
      <c r="AO5207" s="236"/>
      <c r="AQ5207" s="236"/>
    </row>
    <row r="5208" spans="39:43" x14ac:dyDescent="0.25">
      <c r="AM5208" s="197"/>
      <c r="AO5208" s="236"/>
      <c r="AQ5208" s="236"/>
    </row>
    <row r="5209" spans="39:43" x14ac:dyDescent="0.25">
      <c r="AM5209" s="197"/>
      <c r="AO5209" s="236"/>
      <c r="AQ5209" s="236"/>
    </row>
    <row r="5210" spans="39:43" x14ac:dyDescent="0.25">
      <c r="AM5210" s="197"/>
      <c r="AO5210" s="236"/>
      <c r="AQ5210" s="236"/>
    </row>
    <row r="5211" spans="39:43" x14ac:dyDescent="0.25">
      <c r="AM5211" s="197"/>
      <c r="AO5211" s="236"/>
      <c r="AQ5211" s="236"/>
    </row>
    <row r="5212" spans="39:43" x14ac:dyDescent="0.25">
      <c r="AM5212" s="197"/>
      <c r="AO5212" s="236"/>
      <c r="AQ5212" s="236"/>
    </row>
    <row r="5213" spans="39:43" x14ac:dyDescent="0.25">
      <c r="AM5213" s="197"/>
      <c r="AO5213" s="236"/>
      <c r="AQ5213" s="236"/>
    </row>
    <row r="5214" spans="39:43" x14ac:dyDescent="0.25">
      <c r="AM5214" s="197"/>
      <c r="AO5214" s="236"/>
      <c r="AQ5214" s="236"/>
    </row>
    <row r="5215" spans="39:43" x14ac:dyDescent="0.25">
      <c r="AM5215" s="197"/>
      <c r="AO5215" s="236"/>
      <c r="AQ5215" s="236"/>
    </row>
    <row r="5216" spans="39:43" x14ac:dyDescent="0.25">
      <c r="AM5216" s="197"/>
      <c r="AO5216" s="236"/>
      <c r="AQ5216" s="236"/>
    </row>
    <row r="5217" spans="39:43" x14ac:dyDescent="0.25">
      <c r="AM5217" s="197"/>
      <c r="AO5217" s="236"/>
      <c r="AQ5217" s="236"/>
    </row>
    <row r="5218" spans="39:43" x14ac:dyDescent="0.25">
      <c r="AM5218" s="197"/>
      <c r="AO5218" s="236"/>
      <c r="AQ5218" s="236"/>
    </row>
    <row r="5219" spans="39:43" x14ac:dyDescent="0.25">
      <c r="AM5219" s="197"/>
      <c r="AO5219" s="236"/>
      <c r="AQ5219" s="236"/>
    </row>
    <row r="5220" spans="39:43" x14ac:dyDescent="0.25">
      <c r="AM5220" s="197"/>
      <c r="AO5220" s="236"/>
      <c r="AQ5220" s="236"/>
    </row>
    <row r="5221" spans="39:43" x14ac:dyDescent="0.25">
      <c r="AM5221" s="197"/>
      <c r="AO5221" s="236"/>
      <c r="AQ5221" s="236"/>
    </row>
    <row r="5222" spans="39:43" x14ac:dyDescent="0.25">
      <c r="AM5222" s="197"/>
      <c r="AO5222" s="236"/>
      <c r="AQ5222" s="236"/>
    </row>
    <row r="5223" spans="39:43" x14ac:dyDescent="0.25">
      <c r="AM5223" s="197"/>
      <c r="AO5223" s="236"/>
      <c r="AQ5223" s="236"/>
    </row>
    <row r="5224" spans="39:43" x14ac:dyDescent="0.25">
      <c r="AM5224" s="197"/>
      <c r="AO5224" s="236"/>
      <c r="AQ5224" s="236"/>
    </row>
    <row r="5225" spans="39:43" x14ac:dyDescent="0.25">
      <c r="AM5225" s="197"/>
      <c r="AO5225" s="236"/>
      <c r="AQ5225" s="236"/>
    </row>
    <row r="5226" spans="39:43" x14ac:dyDescent="0.25">
      <c r="AM5226" s="197"/>
      <c r="AO5226" s="236"/>
      <c r="AQ5226" s="236"/>
    </row>
    <row r="5227" spans="39:43" x14ac:dyDescent="0.25">
      <c r="AM5227" s="197"/>
      <c r="AO5227" s="236"/>
      <c r="AQ5227" s="236"/>
    </row>
    <row r="5228" spans="39:43" x14ac:dyDescent="0.25">
      <c r="AM5228" s="197"/>
      <c r="AO5228" s="236"/>
      <c r="AQ5228" s="236"/>
    </row>
    <row r="5229" spans="39:43" x14ac:dyDescent="0.25">
      <c r="AM5229" s="197"/>
      <c r="AO5229" s="236"/>
      <c r="AQ5229" s="236"/>
    </row>
    <row r="5230" spans="39:43" x14ac:dyDescent="0.25">
      <c r="AM5230" s="197"/>
      <c r="AO5230" s="236"/>
      <c r="AQ5230" s="236"/>
    </row>
    <row r="5231" spans="39:43" x14ac:dyDescent="0.25">
      <c r="AM5231" s="197"/>
      <c r="AO5231" s="236"/>
      <c r="AQ5231" s="236"/>
    </row>
    <row r="5232" spans="39:43" x14ac:dyDescent="0.25">
      <c r="AM5232" s="197"/>
      <c r="AO5232" s="236"/>
      <c r="AQ5232" s="236"/>
    </row>
    <row r="5233" spans="39:43" x14ac:dyDescent="0.25">
      <c r="AM5233" s="197"/>
      <c r="AO5233" s="236"/>
      <c r="AQ5233" s="236"/>
    </row>
    <row r="5234" spans="39:43" x14ac:dyDescent="0.25">
      <c r="AM5234" s="197"/>
      <c r="AO5234" s="236"/>
      <c r="AQ5234" s="236"/>
    </row>
    <row r="5235" spans="39:43" x14ac:dyDescent="0.25">
      <c r="AM5235" s="197"/>
      <c r="AO5235" s="236"/>
      <c r="AQ5235" s="236"/>
    </row>
    <row r="5236" spans="39:43" x14ac:dyDescent="0.25">
      <c r="AM5236" s="197"/>
      <c r="AO5236" s="236"/>
      <c r="AQ5236" s="236"/>
    </row>
    <row r="5237" spans="39:43" x14ac:dyDescent="0.25">
      <c r="AM5237" s="197"/>
      <c r="AO5237" s="236"/>
      <c r="AQ5237" s="236"/>
    </row>
    <row r="5238" spans="39:43" x14ac:dyDescent="0.25">
      <c r="AM5238" s="197"/>
      <c r="AO5238" s="236"/>
      <c r="AQ5238" s="236"/>
    </row>
    <row r="5239" spans="39:43" x14ac:dyDescent="0.25">
      <c r="AM5239" s="197"/>
      <c r="AO5239" s="236"/>
      <c r="AQ5239" s="236"/>
    </row>
    <row r="5240" spans="39:43" x14ac:dyDescent="0.25">
      <c r="AM5240" s="197"/>
      <c r="AO5240" s="236"/>
      <c r="AQ5240" s="236"/>
    </row>
    <row r="5241" spans="39:43" x14ac:dyDescent="0.25">
      <c r="AM5241" s="197"/>
      <c r="AO5241" s="236"/>
      <c r="AQ5241" s="236"/>
    </row>
    <row r="5242" spans="39:43" x14ac:dyDescent="0.25">
      <c r="AM5242" s="197"/>
      <c r="AO5242" s="236"/>
      <c r="AQ5242" s="236"/>
    </row>
    <row r="5243" spans="39:43" x14ac:dyDescent="0.25">
      <c r="AM5243" s="197"/>
      <c r="AO5243" s="236"/>
      <c r="AQ5243" s="236"/>
    </row>
    <row r="5244" spans="39:43" x14ac:dyDescent="0.25">
      <c r="AM5244" s="197"/>
      <c r="AO5244" s="236"/>
      <c r="AQ5244" s="236"/>
    </row>
    <row r="5245" spans="39:43" x14ac:dyDescent="0.25">
      <c r="AM5245" s="197"/>
      <c r="AO5245" s="236"/>
      <c r="AQ5245" s="236"/>
    </row>
    <row r="5246" spans="39:43" x14ac:dyDescent="0.25">
      <c r="AM5246" s="197"/>
      <c r="AO5246" s="236"/>
      <c r="AQ5246" s="236"/>
    </row>
    <row r="5247" spans="39:43" x14ac:dyDescent="0.25">
      <c r="AM5247" s="197"/>
      <c r="AO5247" s="236"/>
      <c r="AQ5247" s="236"/>
    </row>
    <row r="5248" spans="39:43" x14ac:dyDescent="0.25">
      <c r="AM5248" s="197"/>
      <c r="AO5248" s="236"/>
      <c r="AQ5248" s="236"/>
    </row>
    <row r="5249" spans="39:43" x14ac:dyDescent="0.25">
      <c r="AM5249" s="197"/>
      <c r="AO5249" s="236"/>
      <c r="AQ5249" s="236"/>
    </row>
    <row r="5250" spans="39:43" x14ac:dyDescent="0.25">
      <c r="AM5250" s="197"/>
      <c r="AO5250" s="236"/>
      <c r="AQ5250" s="236"/>
    </row>
    <row r="5251" spans="39:43" x14ac:dyDescent="0.25">
      <c r="AM5251" s="197"/>
      <c r="AO5251" s="236"/>
      <c r="AQ5251" s="236"/>
    </row>
    <row r="5252" spans="39:43" x14ac:dyDescent="0.25">
      <c r="AM5252" s="197"/>
      <c r="AO5252" s="236"/>
      <c r="AQ5252" s="236"/>
    </row>
    <row r="5253" spans="39:43" x14ac:dyDescent="0.25">
      <c r="AM5253" s="197"/>
      <c r="AO5253" s="236"/>
      <c r="AQ5253" s="236"/>
    </row>
    <row r="5254" spans="39:43" x14ac:dyDescent="0.25">
      <c r="AM5254" s="197"/>
      <c r="AO5254" s="236"/>
      <c r="AQ5254" s="236"/>
    </row>
    <row r="5255" spans="39:43" x14ac:dyDescent="0.25">
      <c r="AM5255" s="197"/>
      <c r="AO5255" s="236"/>
      <c r="AQ5255" s="236"/>
    </row>
    <row r="5256" spans="39:43" x14ac:dyDescent="0.25">
      <c r="AM5256" s="197"/>
      <c r="AO5256" s="236"/>
      <c r="AQ5256" s="236"/>
    </row>
    <row r="5257" spans="39:43" x14ac:dyDescent="0.25">
      <c r="AM5257" s="197"/>
      <c r="AO5257" s="236"/>
      <c r="AQ5257" s="236"/>
    </row>
    <row r="5258" spans="39:43" x14ac:dyDescent="0.25">
      <c r="AM5258" s="197"/>
      <c r="AO5258" s="236"/>
      <c r="AQ5258" s="236"/>
    </row>
    <row r="5259" spans="39:43" x14ac:dyDescent="0.25">
      <c r="AM5259" s="197"/>
      <c r="AO5259" s="236"/>
      <c r="AQ5259" s="236"/>
    </row>
    <row r="5260" spans="39:43" x14ac:dyDescent="0.25">
      <c r="AM5260" s="197"/>
      <c r="AO5260" s="236"/>
      <c r="AQ5260" s="236"/>
    </row>
    <row r="5261" spans="39:43" x14ac:dyDescent="0.25">
      <c r="AM5261" s="197"/>
      <c r="AO5261" s="236"/>
      <c r="AQ5261" s="236"/>
    </row>
    <row r="5262" spans="39:43" x14ac:dyDescent="0.25">
      <c r="AM5262" s="197"/>
      <c r="AO5262" s="236"/>
      <c r="AQ5262" s="236"/>
    </row>
    <row r="5263" spans="39:43" x14ac:dyDescent="0.25">
      <c r="AM5263" s="197"/>
      <c r="AO5263" s="236"/>
      <c r="AQ5263" s="236"/>
    </row>
    <row r="5264" spans="39:43" x14ac:dyDescent="0.25">
      <c r="AM5264" s="197"/>
      <c r="AO5264" s="236"/>
      <c r="AQ5264" s="236"/>
    </row>
    <row r="5265" spans="39:43" x14ac:dyDescent="0.25">
      <c r="AM5265" s="197"/>
      <c r="AO5265" s="236"/>
      <c r="AQ5265" s="236"/>
    </row>
    <row r="5266" spans="39:43" x14ac:dyDescent="0.25">
      <c r="AM5266" s="197"/>
      <c r="AO5266" s="236"/>
      <c r="AQ5266" s="236"/>
    </row>
    <row r="5267" spans="39:43" x14ac:dyDescent="0.25">
      <c r="AM5267" s="197"/>
      <c r="AO5267" s="236"/>
      <c r="AQ5267" s="236"/>
    </row>
    <row r="5268" spans="39:43" x14ac:dyDescent="0.25">
      <c r="AM5268" s="197"/>
      <c r="AO5268" s="236"/>
      <c r="AQ5268" s="236"/>
    </row>
    <row r="5269" spans="39:43" x14ac:dyDescent="0.25">
      <c r="AM5269" s="197"/>
      <c r="AO5269" s="236"/>
      <c r="AQ5269" s="236"/>
    </row>
    <row r="5270" spans="39:43" x14ac:dyDescent="0.25">
      <c r="AM5270" s="197"/>
      <c r="AQ5270" s="236"/>
    </row>
    <row r="5271" spans="39:43" x14ac:dyDescent="0.25">
      <c r="AM5271" s="197"/>
      <c r="AQ5271" s="236"/>
    </row>
    <row r="5272" spans="39:43" x14ac:dyDescent="0.25">
      <c r="AM5272" s="197"/>
      <c r="AQ5272" s="236"/>
    </row>
    <row r="5273" spans="39:43" x14ac:dyDescent="0.25">
      <c r="AM5273" s="197"/>
      <c r="AQ5273" s="236"/>
    </row>
    <row r="5274" spans="39:43" x14ac:dyDescent="0.25">
      <c r="AM5274" s="197"/>
      <c r="AQ5274" s="236"/>
    </row>
    <row r="5275" spans="39:43" x14ac:dyDescent="0.25">
      <c r="AM5275" s="197"/>
      <c r="AQ5275" s="236"/>
    </row>
    <row r="5276" spans="39:43" x14ac:dyDescent="0.25">
      <c r="AM5276" s="197"/>
      <c r="AQ5276" s="236"/>
    </row>
    <row r="5277" spans="39:43" x14ac:dyDescent="0.25">
      <c r="AM5277" s="197"/>
      <c r="AQ5277" s="236"/>
    </row>
    <row r="5278" spans="39:43" x14ac:dyDescent="0.25">
      <c r="AM5278" s="197"/>
      <c r="AQ5278" s="236"/>
    </row>
    <row r="5279" spans="39:43" x14ac:dyDescent="0.25">
      <c r="AM5279" s="197"/>
      <c r="AQ5279" s="236"/>
    </row>
    <row r="5280" spans="39:43" x14ac:dyDescent="0.25">
      <c r="AM5280" s="197"/>
      <c r="AQ5280" s="236"/>
    </row>
    <row r="5281" spans="39:43" x14ac:dyDescent="0.25">
      <c r="AM5281" s="197"/>
      <c r="AQ5281" s="236"/>
    </row>
    <row r="5282" spans="39:43" x14ac:dyDescent="0.25">
      <c r="AM5282" s="197"/>
      <c r="AQ5282" s="236"/>
    </row>
    <row r="5283" spans="39:43" x14ac:dyDescent="0.25">
      <c r="AM5283" s="197"/>
      <c r="AQ5283" s="236"/>
    </row>
    <row r="5284" spans="39:43" x14ac:dyDescent="0.25">
      <c r="AM5284" s="197"/>
      <c r="AQ5284" s="236"/>
    </row>
    <row r="5285" spans="39:43" x14ac:dyDescent="0.25">
      <c r="AM5285" s="197"/>
      <c r="AQ5285" s="236"/>
    </row>
    <row r="5286" spans="39:43" x14ac:dyDescent="0.25">
      <c r="AM5286" s="197"/>
      <c r="AQ5286" s="236"/>
    </row>
    <row r="5287" spans="39:43" x14ac:dyDescent="0.25">
      <c r="AM5287" s="197"/>
      <c r="AQ5287" s="236"/>
    </row>
    <row r="5288" spans="39:43" x14ac:dyDescent="0.25">
      <c r="AM5288" s="197"/>
      <c r="AQ5288" s="236"/>
    </row>
    <row r="5289" spans="39:43" x14ac:dyDescent="0.25">
      <c r="AM5289" s="197"/>
      <c r="AQ5289" s="236"/>
    </row>
    <row r="5290" spans="39:43" x14ac:dyDescent="0.25">
      <c r="AM5290" s="197"/>
      <c r="AQ5290" s="236"/>
    </row>
    <row r="5291" spans="39:43" x14ac:dyDescent="0.25">
      <c r="AM5291" s="197"/>
      <c r="AQ5291" s="236"/>
    </row>
    <row r="5292" spans="39:43" x14ac:dyDescent="0.25">
      <c r="AM5292" s="197"/>
      <c r="AQ5292" s="236"/>
    </row>
    <row r="5293" spans="39:43" x14ac:dyDescent="0.25">
      <c r="AM5293" s="197"/>
      <c r="AQ5293" s="236"/>
    </row>
    <row r="5294" spans="39:43" x14ac:dyDescent="0.25">
      <c r="AM5294" s="197"/>
      <c r="AQ5294" s="236"/>
    </row>
    <row r="5295" spans="39:43" x14ac:dyDescent="0.25">
      <c r="AM5295" s="197"/>
      <c r="AQ5295" s="236"/>
    </row>
    <row r="5296" spans="39:43" x14ac:dyDescent="0.25">
      <c r="AM5296" s="197"/>
      <c r="AQ5296" s="236"/>
    </row>
    <row r="5297" spans="39:43" x14ac:dyDescent="0.25">
      <c r="AM5297" s="197"/>
      <c r="AQ5297" s="236"/>
    </row>
    <row r="5298" spans="39:43" x14ac:dyDescent="0.25">
      <c r="AM5298" s="197"/>
      <c r="AQ5298" s="236"/>
    </row>
    <row r="5299" spans="39:43" x14ac:dyDescent="0.25">
      <c r="AM5299" s="197"/>
      <c r="AQ5299" s="236"/>
    </row>
    <row r="5300" spans="39:43" x14ac:dyDescent="0.25">
      <c r="AM5300" s="197"/>
      <c r="AQ5300" s="236"/>
    </row>
    <row r="5301" spans="39:43" x14ac:dyDescent="0.25">
      <c r="AM5301" s="197"/>
      <c r="AQ5301" s="236"/>
    </row>
    <row r="5302" spans="39:43" x14ac:dyDescent="0.25">
      <c r="AM5302" s="197"/>
      <c r="AQ5302" s="236"/>
    </row>
    <row r="5303" spans="39:43" x14ac:dyDescent="0.25">
      <c r="AM5303" s="197"/>
      <c r="AQ5303" s="236"/>
    </row>
    <row r="5304" spans="39:43" x14ac:dyDescent="0.25">
      <c r="AM5304" s="197"/>
      <c r="AQ5304" s="236"/>
    </row>
    <row r="5305" spans="39:43" x14ac:dyDescent="0.25">
      <c r="AM5305" s="197"/>
      <c r="AQ5305" s="236"/>
    </row>
    <row r="5306" spans="39:43" x14ac:dyDescent="0.25">
      <c r="AM5306" s="197"/>
      <c r="AQ5306" s="236"/>
    </row>
    <row r="5307" spans="39:43" x14ac:dyDescent="0.25">
      <c r="AM5307" s="197"/>
      <c r="AQ5307" s="236"/>
    </row>
    <row r="5308" spans="39:43" x14ac:dyDescent="0.25">
      <c r="AM5308" s="197"/>
      <c r="AQ5308" s="236"/>
    </row>
    <row r="5309" spans="39:43" x14ac:dyDescent="0.25">
      <c r="AM5309" s="197"/>
      <c r="AQ5309" s="236"/>
    </row>
    <row r="5310" spans="39:43" x14ac:dyDescent="0.25">
      <c r="AM5310" s="197"/>
      <c r="AQ5310" s="236"/>
    </row>
    <row r="5311" spans="39:43" x14ac:dyDescent="0.25">
      <c r="AM5311" s="197"/>
      <c r="AQ5311" s="236"/>
    </row>
    <row r="5312" spans="39:43" x14ac:dyDescent="0.25">
      <c r="AM5312" s="197"/>
      <c r="AQ5312" s="236"/>
    </row>
    <row r="5313" spans="39:43" x14ac:dyDescent="0.25">
      <c r="AM5313" s="197"/>
      <c r="AQ5313" s="236"/>
    </row>
    <row r="5314" spans="39:43" x14ac:dyDescent="0.25">
      <c r="AM5314" s="197"/>
      <c r="AQ5314" s="236"/>
    </row>
    <row r="5315" spans="39:43" x14ac:dyDescent="0.25">
      <c r="AM5315" s="197"/>
      <c r="AQ5315" s="236"/>
    </row>
    <row r="5316" spans="39:43" x14ac:dyDescent="0.25">
      <c r="AM5316" s="197"/>
      <c r="AQ5316" s="236"/>
    </row>
    <row r="5317" spans="39:43" x14ac:dyDescent="0.25">
      <c r="AM5317" s="197"/>
      <c r="AQ5317" s="236"/>
    </row>
    <row r="5318" spans="39:43" x14ac:dyDescent="0.25">
      <c r="AM5318" s="197"/>
      <c r="AQ5318" s="236"/>
    </row>
    <row r="5319" spans="39:43" x14ac:dyDescent="0.25">
      <c r="AM5319" s="197"/>
      <c r="AQ5319" s="236"/>
    </row>
    <row r="5320" spans="39:43" x14ac:dyDescent="0.25">
      <c r="AM5320" s="197"/>
      <c r="AQ5320" s="236"/>
    </row>
    <row r="5321" spans="39:43" x14ac:dyDescent="0.25">
      <c r="AM5321" s="197"/>
      <c r="AQ5321" s="236"/>
    </row>
    <row r="5322" spans="39:43" x14ac:dyDescent="0.25">
      <c r="AM5322" s="197"/>
      <c r="AQ5322" s="236"/>
    </row>
    <row r="5323" spans="39:43" x14ac:dyDescent="0.25">
      <c r="AM5323" s="197"/>
      <c r="AQ5323" s="236"/>
    </row>
    <row r="5324" spans="39:43" x14ac:dyDescent="0.25">
      <c r="AM5324" s="197"/>
      <c r="AQ5324" s="236"/>
    </row>
    <row r="5325" spans="39:43" x14ac:dyDescent="0.25">
      <c r="AM5325" s="197"/>
      <c r="AQ5325" s="236"/>
    </row>
    <row r="5326" spans="39:43" x14ac:dyDescent="0.25">
      <c r="AM5326" s="197"/>
      <c r="AQ5326" s="236"/>
    </row>
    <row r="5327" spans="39:43" x14ac:dyDescent="0.25">
      <c r="AM5327" s="197"/>
      <c r="AQ5327" s="236"/>
    </row>
    <row r="5328" spans="39:43" x14ac:dyDescent="0.25">
      <c r="AM5328" s="197"/>
      <c r="AQ5328" s="236"/>
    </row>
    <row r="5329" spans="39:43" x14ac:dyDescent="0.25">
      <c r="AM5329" s="197"/>
      <c r="AQ5329" s="236"/>
    </row>
    <row r="5330" spans="39:43" x14ac:dyDescent="0.25">
      <c r="AM5330" s="197"/>
      <c r="AQ5330" s="236"/>
    </row>
    <row r="5331" spans="39:43" x14ac:dyDescent="0.25">
      <c r="AM5331" s="197"/>
      <c r="AQ5331" s="236"/>
    </row>
    <row r="5332" spans="39:43" x14ac:dyDescent="0.25">
      <c r="AM5332" s="197"/>
      <c r="AQ5332" s="236"/>
    </row>
    <row r="5333" spans="39:43" x14ac:dyDescent="0.25">
      <c r="AM5333" s="197"/>
      <c r="AQ5333" s="236"/>
    </row>
    <row r="5334" spans="39:43" x14ac:dyDescent="0.25">
      <c r="AM5334" s="197"/>
      <c r="AQ5334" s="236"/>
    </row>
    <row r="5335" spans="39:43" x14ac:dyDescent="0.25">
      <c r="AM5335" s="197"/>
      <c r="AQ5335" s="236"/>
    </row>
    <row r="5336" spans="39:43" x14ac:dyDescent="0.25">
      <c r="AM5336" s="197"/>
      <c r="AQ5336" s="236"/>
    </row>
    <row r="5337" spans="39:43" x14ac:dyDescent="0.25">
      <c r="AM5337" s="197"/>
      <c r="AQ5337" s="236"/>
    </row>
    <row r="5338" spans="39:43" x14ac:dyDescent="0.25">
      <c r="AM5338" s="197"/>
      <c r="AQ5338" s="236"/>
    </row>
    <row r="5339" spans="39:43" x14ac:dyDescent="0.25">
      <c r="AM5339" s="197"/>
      <c r="AQ5339" s="236"/>
    </row>
    <row r="5340" spans="39:43" x14ac:dyDescent="0.25">
      <c r="AM5340" s="197"/>
      <c r="AQ5340" s="236"/>
    </row>
    <row r="5341" spans="39:43" x14ac:dyDescent="0.25">
      <c r="AM5341" s="197"/>
      <c r="AQ5341" s="236"/>
    </row>
    <row r="5342" spans="39:43" x14ac:dyDescent="0.25">
      <c r="AM5342" s="197"/>
      <c r="AQ5342" s="236"/>
    </row>
    <row r="5343" spans="39:43" x14ac:dyDescent="0.25">
      <c r="AM5343" s="197"/>
      <c r="AQ5343" s="236"/>
    </row>
    <row r="5344" spans="39:43" x14ac:dyDescent="0.25">
      <c r="AM5344" s="197"/>
      <c r="AQ5344" s="236"/>
    </row>
    <row r="5345" spans="39:43" x14ac:dyDescent="0.25">
      <c r="AM5345" s="197"/>
      <c r="AQ5345" s="236"/>
    </row>
    <row r="5346" spans="39:43" x14ac:dyDescent="0.25">
      <c r="AM5346" s="197"/>
      <c r="AQ5346" s="236"/>
    </row>
    <row r="5347" spans="39:43" x14ac:dyDescent="0.25">
      <c r="AM5347" s="197"/>
      <c r="AQ5347" s="236"/>
    </row>
    <row r="5348" spans="39:43" x14ac:dyDescent="0.25">
      <c r="AM5348" s="197"/>
      <c r="AQ5348" s="236"/>
    </row>
    <row r="5349" spans="39:43" x14ac:dyDescent="0.25">
      <c r="AM5349" s="197"/>
      <c r="AQ5349" s="236"/>
    </row>
    <row r="5350" spans="39:43" x14ac:dyDescent="0.25">
      <c r="AM5350" s="197"/>
      <c r="AQ5350" s="236"/>
    </row>
    <row r="5351" spans="39:43" x14ac:dyDescent="0.25">
      <c r="AM5351" s="197"/>
      <c r="AQ5351" s="236"/>
    </row>
    <row r="5352" spans="39:43" x14ac:dyDescent="0.25">
      <c r="AM5352" s="197"/>
      <c r="AQ5352" s="236"/>
    </row>
    <row r="5353" spans="39:43" x14ac:dyDescent="0.25">
      <c r="AM5353" s="197"/>
      <c r="AQ5353" s="236"/>
    </row>
    <row r="5354" spans="39:43" x14ac:dyDescent="0.25">
      <c r="AM5354" s="197"/>
      <c r="AQ5354" s="236"/>
    </row>
    <row r="5355" spans="39:43" x14ac:dyDescent="0.25">
      <c r="AM5355" s="197"/>
      <c r="AQ5355" s="236"/>
    </row>
    <row r="5356" spans="39:43" x14ac:dyDescent="0.25">
      <c r="AM5356" s="197"/>
      <c r="AQ5356" s="236"/>
    </row>
    <row r="5357" spans="39:43" x14ac:dyDescent="0.25">
      <c r="AM5357" s="197"/>
      <c r="AQ5357" s="236"/>
    </row>
    <row r="5358" spans="39:43" x14ac:dyDescent="0.25">
      <c r="AM5358" s="197"/>
      <c r="AQ5358" s="236"/>
    </row>
    <row r="5359" spans="39:43" x14ac:dyDescent="0.25">
      <c r="AM5359" s="197"/>
      <c r="AQ5359" s="236"/>
    </row>
    <row r="5360" spans="39:43" x14ac:dyDescent="0.25">
      <c r="AM5360" s="197"/>
      <c r="AQ5360" s="236"/>
    </row>
    <row r="5361" spans="39:43" x14ac:dyDescent="0.25">
      <c r="AM5361" s="197"/>
      <c r="AQ5361" s="236"/>
    </row>
    <row r="5362" spans="39:43" x14ac:dyDescent="0.25">
      <c r="AM5362" s="197"/>
      <c r="AQ5362" s="236"/>
    </row>
    <row r="5363" spans="39:43" x14ac:dyDescent="0.25">
      <c r="AM5363" s="197"/>
      <c r="AQ5363" s="236"/>
    </row>
    <row r="5364" spans="39:43" x14ac:dyDescent="0.25">
      <c r="AM5364" s="197"/>
      <c r="AQ5364" s="236"/>
    </row>
    <row r="5365" spans="39:43" x14ac:dyDescent="0.25">
      <c r="AM5365" s="197"/>
      <c r="AQ5365" s="236"/>
    </row>
    <row r="5366" spans="39:43" x14ac:dyDescent="0.25">
      <c r="AM5366" s="197"/>
      <c r="AQ5366" s="236"/>
    </row>
    <row r="5367" spans="39:43" x14ac:dyDescent="0.25">
      <c r="AM5367" s="197"/>
      <c r="AQ5367" s="236"/>
    </row>
    <row r="5368" spans="39:43" x14ac:dyDescent="0.25">
      <c r="AM5368" s="197"/>
      <c r="AQ5368" s="236"/>
    </row>
    <row r="5369" spans="39:43" x14ac:dyDescent="0.25">
      <c r="AM5369" s="197"/>
      <c r="AQ5369" s="236"/>
    </row>
    <row r="5370" spans="39:43" x14ac:dyDescent="0.25">
      <c r="AM5370" s="197"/>
      <c r="AQ5370" s="236"/>
    </row>
    <row r="5371" spans="39:43" x14ac:dyDescent="0.25">
      <c r="AM5371" s="197"/>
      <c r="AQ5371" s="236"/>
    </row>
    <row r="5372" spans="39:43" x14ac:dyDescent="0.25">
      <c r="AM5372" s="197"/>
      <c r="AQ5372" s="236"/>
    </row>
    <row r="5373" spans="39:43" x14ac:dyDescent="0.25">
      <c r="AM5373" s="197"/>
      <c r="AQ5373" s="236"/>
    </row>
    <row r="5374" spans="39:43" x14ac:dyDescent="0.25">
      <c r="AM5374" s="197"/>
      <c r="AQ5374" s="236"/>
    </row>
    <row r="5375" spans="39:43" x14ac:dyDescent="0.25">
      <c r="AM5375" s="197"/>
      <c r="AQ5375" s="236"/>
    </row>
    <row r="5376" spans="39:43" x14ac:dyDescent="0.25">
      <c r="AM5376" s="197"/>
      <c r="AQ5376" s="236"/>
    </row>
    <row r="5377" spans="39:43" x14ac:dyDescent="0.25">
      <c r="AM5377" s="197"/>
      <c r="AQ5377" s="236"/>
    </row>
    <row r="5378" spans="39:43" x14ac:dyDescent="0.25">
      <c r="AM5378" s="197"/>
      <c r="AQ5378" s="236"/>
    </row>
    <row r="5379" spans="39:43" x14ac:dyDescent="0.25">
      <c r="AM5379" s="197"/>
      <c r="AQ5379" s="236"/>
    </row>
    <row r="5380" spans="39:43" x14ac:dyDescent="0.25">
      <c r="AM5380" s="197"/>
      <c r="AQ5380" s="236"/>
    </row>
    <row r="5381" spans="39:43" x14ac:dyDescent="0.25">
      <c r="AM5381" s="197"/>
      <c r="AQ5381" s="236"/>
    </row>
    <row r="5382" spans="39:43" x14ac:dyDescent="0.25">
      <c r="AM5382" s="197"/>
      <c r="AQ5382" s="236"/>
    </row>
    <row r="5383" spans="39:43" x14ac:dyDescent="0.25">
      <c r="AM5383" s="197"/>
      <c r="AQ5383" s="236"/>
    </row>
    <row r="5384" spans="39:43" x14ac:dyDescent="0.25">
      <c r="AM5384" s="197"/>
      <c r="AQ5384" s="236"/>
    </row>
    <row r="5385" spans="39:43" x14ac:dyDescent="0.25">
      <c r="AM5385" s="197"/>
      <c r="AQ5385" s="236"/>
    </row>
    <row r="5386" spans="39:43" x14ac:dyDescent="0.25">
      <c r="AM5386" s="197"/>
      <c r="AQ5386" s="236"/>
    </row>
    <row r="5387" spans="39:43" x14ac:dyDescent="0.25">
      <c r="AM5387" s="197"/>
      <c r="AQ5387" s="236"/>
    </row>
    <row r="5388" spans="39:43" x14ac:dyDescent="0.25">
      <c r="AM5388" s="197"/>
      <c r="AQ5388" s="236"/>
    </row>
    <row r="5389" spans="39:43" x14ac:dyDescent="0.25">
      <c r="AM5389" s="197"/>
      <c r="AQ5389" s="236"/>
    </row>
    <row r="5390" spans="39:43" x14ac:dyDescent="0.25">
      <c r="AM5390" s="197"/>
      <c r="AQ5390" s="236"/>
    </row>
    <row r="5391" spans="39:43" x14ac:dyDescent="0.25">
      <c r="AM5391" s="197"/>
      <c r="AQ5391" s="236"/>
    </row>
    <row r="5392" spans="39:43" x14ac:dyDescent="0.25">
      <c r="AM5392" s="197"/>
      <c r="AQ5392" s="236"/>
    </row>
    <row r="5393" spans="39:43" x14ac:dyDescent="0.25">
      <c r="AM5393" s="197"/>
      <c r="AQ5393" s="236"/>
    </row>
    <row r="5394" spans="39:43" x14ac:dyDescent="0.25">
      <c r="AM5394" s="197"/>
      <c r="AQ5394" s="236"/>
    </row>
    <row r="5395" spans="39:43" x14ac:dyDescent="0.25">
      <c r="AM5395" s="197"/>
      <c r="AQ5395" s="236"/>
    </row>
    <row r="5396" spans="39:43" x14ac:dyDescent="0.25">
      <c r="AM5396" s="197"/>
      <c r="AQ5396" s="236"/>
    </row>
    <row r="5397" spans="39:43" x14ac:dyDescent="0.25">
      <c r="AM5397" s="197"/>
      <c r="AQ5397" s="236"/>
    </row>
    <row r="5398" spans="39:43" x14ac:dyDescent="0.25">
      <c r="AM5398" s="197"/>
      <c r="AQ5398" s="236"/>
    </row>
    <row r="5399" spans="39:43" x14ac:dyDescent="0.25">
      <c r="AM5399" s="197"/>
      <c r="AQ5399" s="236"/>
    </row>
    <row r="5400" spans="39:43" x14ac:dyDescent="0.25">
      <c r="AM5400" s="197"/>
      <c r="AQ5400" s="236"/>
    </row>
    <row r="5401" spans="39:43" x14ac:dyDescent="0.25">
      <c r="AM5401" s="197"/>
      <c r="AQ5401" s="236"/>
    </row>
    <row r="5402" spans="39:43" x14ac:dyDescent="0.25">
      <c r="AM5402" s="197"/>
      <c r="AQ5402" s="236"/>
    </row>
    <row r="5403" spans="39:43" x14ac:dyDescent="0.25">
      <c r="AM5403" s="197"/>
      <c r="AQ5403" s="236"/>
    </row>
    <row r="5404" spans="39:43" x14ac:dyDescent="0.25">
      <c r="AM5404" s="197"/>
      <c r="AQ5404" s="236"/>
    </row>
    <row r="5405" spans="39:43" x14ac:dyDescent="0.25">
      <c r="AM5405" s="197"/>
      <c r="AQ5405" s="236"/>
    </row>
    <row r="5406" spans="39:43" x14ac:dyDescent="0.25">
      <c r="AM5406" s="197"/>
      <c r="AQ5406" s="236"/>
    </row>
    <row r="5407" spans="39:43" x14ac:dyDescent="0.25">
      <c r="AM5407" s="197"/>
      <c r="AQ5407" s="236"/>
    </row>
    <row r="5408" spans="39:43" x14ac:dyDescent="0.25">
      <c r="AM5408" s="197"/>
      <c r="AQ5408" s="236"/>
    </row>
    <row r="5409" spans="39:43" x14ac:dyDescent="0.25">
      <c r="AM5409" s="197"/>
      <c r="AQ5409" s="236"/>
    </row>
    <row r="5410" spans="39:43" x14ac:dyDescent="0.25">
      <c r="AM5410" s="197"/>
      <c r="AQ5410" s="236"/>
    </row>
    <row r="5411" spans="39:43" x14ac:dyDescent="0.25">
      <c r="AM5411" s="197"/>
      <c r="AQ5411" s="236"/>
    </row>
    <row r="5412" spans="39:43" x14ac:dyDescent="0.25">
      <c r="AM5412" s="197"/>
      <c r="AQ5412" s="236"/>
    </row>
    <row r="5413" spans="39:43" x14ac:dyDescent="0.25">
      <c r="AM5413" s="197"/>
      <c r="AQ5413" s="236"/>
    </row>
    <row r="5414" spans="39:43" x14ac:dyDescent="0.25">
      <c r="AM5414" s="197"/>
      <c r="AQ5414" s="236"/>
    </row>
    <row r="5415" spans="39:43" x14ac:dyDescent="0.25">
      <c r="AM5415" s="197"/>
      <c r="AQ5415" s="236"/>
    </row>
    <row r="5416" spans="39:43" x14ac:dyDescent="0.25">
      <c r="AM5416" s="197"/>
      <c r="AQ5416" s="236"/>
    </row>
    <row r="5417" spans="39:43" x14ac:dyDescent="0.25">
      <c r="AM5417" s="197"/>
      <c r="AQ5417" s="236"/>
    </row>
    <row r="5418" spans="39:43" x14ac:dyDescent="0.25">
      <c r="AM5418" s="197"/>
      <c r="AQ5418" s="236"/>
    </row>
    <row r="5419" spans="39:43" x14ac:dyDescent="0.25">
      <c r="AM5419" s="197"/>
      <c r="AQ5419" s="236"/>
    </row>
    <row r="5420" spans="39:43" x14ac:dyDescent="0.25">
      <c r="AM5420" s="197"/>
      <c r="AQ5420" s="236"/>
    </row>
    <row r="5421" spans="39:43" x14ac:dyDescent="0.25">
      <c r="AM5421" s="197"/>
      <c r="AQ5421" s="236"/>
    </row>
    <row r="5422" spans="39:43" x14ac:dyDescent="0.25">
      <c r="AM5422" s="197"/>
      <c r="AQ5422" s="236"/>
    </row>
    <row r="5423" spans="39:43" x14ac:dyDescent="0.25">
      <c r="AM5423" s="197"/>
      <c r="AQ5423" s="236"/>
    </row>
    <row r="5424" spans="39:43" x14ac:dyDescent="0.25">
      <c r="AM5424" s="197"/>
      <c r="AQ5424" s="236"/>
    </row>
    <row r="5425" spans="39:43" x14ac:dyDescent="0.25">
      <c r="AM5425" s="197"/>
      <c r="AQ5425" s="236"/>
    </row>
    <row r="5426" spans="39:43" x14ac:dyDescent="0.25">
      <c r="AM5426" s="197"/>
      <c r="AQ5426" s="236"/>
    </row>
    <row r="5427" spans="39:43" x14ac:dyDescent="0.25">
      <c r="AM5427" s="197"/>
      <c r="AQ5427" s="236"/>
    </row>
    <row r="5428" spans="39:43" x14ac:dyDescent="0.25">
      <c r="AM5428" s="197"/>
      <c r="AQ5428" s="236"/>
    </row>
    <row r="5429" spans="39:43" x14ac:dyDescent="0.25">
      <c r="AM5429" s="197"/>
      <c r="AQ5429" s="236"/>
    </row>
    <row r="5430" spans="39:43" x14ac:dyDescent="0.25">
      <c r="AM5430" s="197"/>
      <c r="AQ5430" s="236"/>
    </row>
    <row r="5431" spans="39:43" x14ac:dyDescent="0.25">
      <c r="AM5431" s="197"/>
      <c r="AQ5431" s="236"/>
    </row>
    <row r="5432" spans="39:43" x14ac:dyDescent="0.25">
      <c r="AM5432" s="197"/>
      <c r="AQ5432" s="236"/>
    </row>
    <row r="5433" spans="39:43" x14ac:dyDescent="0.25">
      <c r="AM5433" s="197"/>
      <c r="AQ5433" s="236"/>
    </row>
    <row r="5434" spans="39:43" x14ac:dyDescent="0.25">
      <c r="AM5434" s="197"/>
      <c r="AQ5434" s="236"/>
    </row>
    <row r="5435" spans="39:43" x14ac:dyDescent="0.25">
      <c r="AM5435" s="197"/>
      <c r="AQ5435" s="236"/>
    </row>
    <row r="5436" spans="39:43" x14ac:dyDescent="0.25">
      <c r="AM5436" s="197"/>
      <c r="AQ5436" s="236"/>
    </row>
    <row r="5437" spans="39:43" x14ac:dyDescent="0.25">
      <c r="AM5437" s="197"/>
      <c r="AQ5437" s="236"/>
    </row>
    <row r="5438" spans="39:43" x14ac:dyDescent="0.25">
      <c r="AM5438" s="197"/>
      <c r="AQ5438" s="236"/>
    </row>
    <row r="5439" spans="39:43" x14ac:dyDescent="0.25">
      <c r="AM5439" s="197"/>
      <c r="AQ5439" s="236"/>
    </row>
    <row r="5440" spans="39:43" x14ac:dyDescent="0.25">
      <c r="AM5440" s="197"/>
      <c r="AQ5440" s="236"/>
    </row>
    <row r="5441" spans="39:43" x14ac:dyDescent="0.25">
      <c r="AM5441" s="197"/>
      <c r="AQ5441" s="236"/>
    </row>
    <row r="5442" spans="39:43" x14ac:dyDescent="0.25">
      <c r="AM5442" s="197"/>
      <c r="AQ5442" s="236"/>
    </row>
    <row r="5443" spans="39:43" x14ac:dyDescent="0.25">
      <c r="AM5443" s="197"/>
      <c r="AQ5443" s="236"/>
    </row>
    <row r="5444" spans="39:43" x14ac:dyDescent="0.25">
      <c r="AM5444" s="197"/>
      <c r="AQ5444" s="236"/>
    </row>
    <row r="5445" spans="39:43" x14ac:dyDescent="0.25">
      <c r="AM5445" s="197"/>
      <c r="AQ5445" s="236"/>
    </row>
    <row r="5446" spans="39:43" x14ac:dyDescent="0.25">
      <c r="AM5446" s="197"/>
      <c r="AQ5446" s="236"/>
    </row>
    <row r="5447" spans="39:43" x14ac:dyDescent="0.25">
      <c r="AM5447" s="197"/>
      <c r="AQ5447" s="236"/>
    </row>
    <row r="5448" spans="39:43" x14ac:dyDescent="0.25">
      <c r="AM5448" s="197"/>
      <c r="AQ5448" s="236"/>
    </row>
    <row r="5449" spans="39:43" x14ac:dyDescent="0.25">
      <c r="AM5449" s="197"/>
      <c r="AQ5449" s="236"/>
    </row>
    <row r="5450" spans="39:43" x14ac:dyDescent="0.25">
      <c r="AM5450" s="197"/>
      <c r="AQ5450" s="236"/>
    </row>
    <row r="5451" spans="39:43" x14ac:dyDescent="0.25">
      <c r="AM5451" s="197"/>
      <c r="AQ5451" s="236"/>
    </row>
    <row r="5452" spans="39:43" x14ac:dyDescent="0.25">
      <c r="AM5452" s="197"/>
      <c r="AQ5452" s="236"/>
    </row>
    <row r="5453" spans="39:43" x14ac:dyDescent="0.25">
      <c r="AM5453" s="197"/>
      <c r="AQ5453" s="236"/>
    </row>
    <row r="5454" spans="39:43" x14ac:dyDescent="0.25">
      <c r="AM5454" s="197"/>
      <c r="AQ5454" s="236"/>
    </row>
    <row r="5455" spans="39:43" x14ac:dyDescent="0.25">
      <c r="AM5455" s="197"/>
      <c r="AQ5455" s="236"/>
    </row>
    <row r="5456" spans="39:43" x14ac:dyDescent="0.25">
      <c r="AM5456" s="197"/>
      <c r="AQ5456" s="236"/>
    </row>
    <row r="5457" spans="39:43" x14ac:dyDescent="0.25">
      <c r="AM5457" s="197"/>
      <c r="AQ5457" s="236"/>
    </row>
    <row r="5458" spans="39:43" x14ac:dyDescent="0.25">
      <c r="AM5458" s="197"/>
      <c r="AQ5458" s="236"/>
    </row>
    <row r="5459" spans="39:43" x14ac:dyDescent="0.25">
      <c r="AM5459" s="197"/>
      <c r="AQ5459" s="236"/>
    </row>
    <row r="5460" spans="39:43" x14ac:dyDescent="0.25">
      <c r="AM5460" s="197"/>
      <c r="AQ5460" s="236"/>
    </row>
    <row r="5461" spans="39:43" x14ac:dyDescent="0.25">
      <c r="AM5461" s="197"/>
      <c r="AQ5461" s="236"/>
    </row>
    <row r="5462" spans="39:43" x14ac:dyDescent="0.25">
      <c r="AM5462" s="197"/>
      <c r="AQ5462" s="236"/>
    </row>
    <row r="5463" spans="39:43" x14ac:dyDescent="0.25">
      <c r="AM5463" s="197"/>
      <c r="AQ5463" s="236"/>
    </row>
    <row r="5464" spans="39:43" x14ac:dyDescent="0.25">
      <c r="AM5464" s="197"/>
      <c r="AQ5464" s="236"/>
    </row>
    <row r="5465" spans="39:43" x14ac:dyDescent="0.25">
      <c r="AM5465" s="197"/>
      <c r="AQ5465" s="236"/>
    </row>
    <row r="5466" spans="39:43" x14ac:dyDescent="0.25">
      <c r="AM5466" s="197"/>
      <c r="AQ5466" s="236"/>
    </row>
    <row r="5467" spans="39:43" x14ac:dyDescent="0.25">
      <c r="AM5467" s="197"/>
      <c r="AQ5467" s="236"/>
    </row>
    <row r="5468" spans="39:43" x14ac:dyDescent="0.25">
      <c r="AM5468" s="197"/>
      <c r="AQ5468" s="236"/>
    </row>
    <row r="5469" spans="39:43" x14ac:dyDescent="0.25">
      <c r="AM5469" s="197"/>
      <c r="AQ5469" s="236"/>
    </row>
    <row r="5470" spans="39:43" x14ac:dyDescent="0.25">
      <c r="AM5470" s="197"/>
      <c r="AQ5470" s="236"/>
    </row>
    <row r="5471" spans="39:43" x14ac:dyDescent="0.25">
      <c r="AM5471" s="197"/>
      <c r="AQ5471" s="236"/>
    </row>
    <row r="5472" spans="39:43" x14ac:dyDescent="0.25">
      <c r="AM5472" s="197"/>
      <c r="AQ5472" s="236"/>
    </row>
    <row r="5473" spans="39:43" x14ac:dyDescent="0.25">
      <c r="AM5473" s="197"/>
      <c r="AQ5473" s="236"/>
    </row>
    <row r="5474" spans="39:43" x14ac:dyDescent="0.25">
      <c r="AM5474" s="197"/>
      <c r="AQ5474" s="236"/>
    </row>
    <row r="5475" spans="39:43" x14ac:dyDescent="0.25">
      <c r="AM5475" s="197"/>
      <c r="AQ5475" s="236"/>
    </row>
    <row r="5476" spans="39:43" x14ac:dyDescent="0.25">
      <c r="AM5476" s="197"/>
      <c r="AQ5476" s="236"/>
    </row>
    <row r="5477" spans="39:43" x14ac:dyDescent="0.25">
      <c r="AM5477" s="197"/>
      <c r="AQ5477" s="236"/>
    </row>
    <row r="5478" spans="39:43" x14ac:dyDescent="0.25">
      <c r="AM5478" s="197"/>
      <c r="AQ5478" s="236"/>
    </row>
    <row r="5479" spans="39:43" x14ac:dyDescent="0.25">
      <c r="AM5479" s="197"/>
      <c r="AQ5479" s="236"/>
    </row>
    <row r="5480" spans="39:43" x14ac:dyDescent="0.25">
      <c r="AM5480" s="197"/>
      <c r="AQ5480" s="236"/>
    </row>
    <row r="5481" spans="39:43" x14ac:dyDescent="0.25">
      <c r="AM5481" s="197"/>
      <c r="AQ5481" s="236"/>
    </row>
    <row r="5482" spans="39:43" x14ac:dyDescent="0.25">
      <c r="AM5482" s="197"/>
      <c r="AQ5482" s="236"/>
    </row>
    <row r="5483" spans="39:43" x14ac:dyDescent="0.25">
      <c r="AM5483" s="197"/>
      <c r="AQ5483" s="236"/>
    </row>
    <row r="5484" spans="39:43" x14ac:dyDescent="0.25">
      <c r="AM5484" s="197"/>
      <c r="AQ5484" s="236"/>
    </row>
    <row r="5485" spans="39:43" x14ac:dyDescent="0.25">
      <c r="AM5485" s="197"/>
      <c r="AQ5485" s="236"/>
    </row>
    <row r="5486" spans="39:43" x14ac:dyDescent="0.25">
      <c r="AM5486" s="197"/>
      <c r="AQ5486" s="236"/>
    </row>
    <row r="5487" spans="39:43" x14ac:dyDescent="0.25">
      <c r="AM5487" s="197"/>
      <c r="AQ5487" s="236"/>
    </row>
    <row r="5488" spans="39:43" x14ac:dyDescent="0.25">
      <c r="AM5488" s="197"/>
      <c r="AQ5488" s="236"/>
    </row>
    <row r="5489" spans="39:43" x14ac:dyDescent="0.25">
      <c r="AM5489" s="197"/>
      <c r="AQ5489" s="236"/>
    </row>
    <row r="5490" spans="39:43" x14ac:dyDescent="0.25">
      <c r="AM5490" s="197"/>
      <c r="AQ5490" s="236"/>
    </row>
    <row r="5491" spans="39:43" x14ac:dyDescent="0.25">
      <c r="AM5491" s="197"/>
      <c r="AQ5491" s="236"/>
    </row>
    <row r="5492" spans="39:43" x14ac:dyDescent="0.25">
      <c r="AM5492" s="197"/>
      <c r="AQ5492" s="236"/>
    </row>
    <row r="5493" spans="39:43" x14ac:dyDescent="0.25">
      <c r="AM5493" s="197"/>
      <c r="AQ5493" s="236"/>
    </row>
    <row r="5494" spans="39:43" x14ac:dyDescent="0.25">
      <c r="AM5494" s="197"/>
      <c r="AQ5494" s="236"/>
    </row>
    <row r="5495" spans="39:43" x14ac:dyDescent="0.25">
      <c r="AM5495" s="197"/>
      <c r="AQ5495" s="236"/>
    </row>
    <row r="5496" spans="39:43" x14ac:dyDescent="0.25">
      <c r="AM5496" s="197"/>
      <c r="AQ5496" s="236"/>
    </row>
    <row r="5497" spans="39:43" x14ac:dyDescent="0.25">
      <c r="AM5497" s="197"/>
      <c r="AQ5497" s="236"/>
    </row>
    <row r="5498" spans="39:43" x14ac:dyDescent="0.25">
      <c r="AM5498" s="197"/>
      <c r="AQ5498" s="236"/>
    </row>
    <row r="5499" spans="39:43" x14ac:dyDescent="0.25">
      <c r="AM5499" s="197"/>
      <c r="AQ5499" s="236"/>
    </row>
    <row r="5500" spans="39:43" x14ac:dyDescent="0.25">
      <c r="AM5500" s="197"/>
      <c r="AQ5500" s="236"/>
    </row>
    <row r="5501" spans="39:43" x14ac:dyDescent="0.25">
      <c r="AM5501" s="197"/>
      <c r="AQ5501" s="236"/>
    </row>
    <row r="5502" spans="39:43" x14ac:dyDescent="0.25">
      <c r="AM5502" s="197"/>
      <c r="AQ5502" s="236"/>
    </row>
    <row r="5503" spans="39:43" x14ac:dyDescent="0.25">
      <c r="AM5503" s="197"/>
      <c r="AQ5503" s="236"/>
    </row>
    <row r="5504" spans="39:43" x14ac:dyDescent="0.25">
      <c r="AM5504" s="197"/>
      <c r="AQ5504" s="236"/>
    </row>
    <row r="5505" spans="39:43" x14ac:dyDescent="0.25">
      <c r="AM5505" s="197"/>
      <c r="AQ5505" s="236"/>
    </row>
    <row r="5506" spans="39:43" x14ac:dyDescent="0.25">
      <c r="AM5506" s="197"/>
      <c r="AQ5506" s="236"/>
    </row>
    <row r="5507" spans="39:43" x14ac:dyDescent="0.25">
      <c r="AM5507" s="197"/>
      <c r="AQ5507" s="236"/>
    </row>
    <row r="5508" spans="39:43" x14ac:dyDescent="0.25">
      <c r="AM5508" s="197"/>
      <c r="AQ5508" s="236"/>
    </row>
    <row r="5509" spans="39:43" x14ac:dyDescent="0.25">
      <c r="AM5509" s="197"/>
      <c r="AQ5509" s="236"/>
    </row>
    <row r="5510" spans="39:43" x14ac:dyDescent="0.25">
      <c r="AM5510" s="197"/>
      <c r="AQ5510" s="236"/>
    </row>
    <row r="5511" spans="39:43" x14ac:dyDescent="0.25">
      <c r="AM5511" s="197"/>
      <c r="AQ5511" s="236"/>
    </row>
    <row r="5512" spans="39:43" x14ac:dyDescent="0.25">
      <c r="AM5512" s="197"/>
      <c r="AQ5512" s="236"/>
    </row>
    <row r="5513" spans="39:43" x14ac:dyDescent="0.25">
      <c r="AM5513" s="197"/>
      <c r="AQ5513" s="236"/>
    </row>
    <row r="5514" spans="39:43" x14ac:dyDescent="0.25">
      <c r="AM5514" s="197"/>
      <c r="AQ5514" s="236"/>
    </row>
    <row r="5515" spans="39:43" x14ac:dyDescent="0.25">
      <c r="AM5515" s="197"/>
      <c r="AQ5515" s="236"/>
    </row>
    <row r="5516" spans="39:43" x14ac:dyDescent="0.25">
      <c r="AM5516" s="197"/>
      <c r="AQ5516" s="236"/>
    </row>
    <row r="5517" spans="39:43" x14ac:dyDescent="0.25">
      <c r="AM5517" s="197"/>
      <c r="AQ5517" s="236"/>
    </row>
    <row r="5518" spans="39:43" x14ac:dyDescent="0.25">
      <c r="AM5518" s="197"/>
      <c r="AQ5518" s="236"/>
    </row>
    <row r="5519" spans="39:43" x14ac:dyDescent="0.25">
      <c r="AM5519" s="197"/>
      <c r="AQ5519" s="236"/>
    </row>
    <row r="5520" spans="39:43" x14ac:dyDescent="0.25">
      <c r="AM5520" s="197"/>
      <c r="AQ5520" s="236"/>
    </row>
    <row r="5521" spans="39:43" x14ac:dyDescent="0.25">
      <c r="AM5521" s="197"/>
      <c r="AQ5521" s="236"/>
    </row>
    <row r="5522" spans="39:43" x14ac:dyDescent="0.25">
      <c r="AM5522" s="197"/>
      <c r="AQ5522" s="236"/>
    </row>
    <row r="5523" spans="39:43" x14ac:dyDescent="0.25">
      <c r="AM5523" s="197"/>
      <c r="AQ5523" s="236"/>
    </row>
    <row r="5524" spans="39:43" x14ac:dyDescent="0.25">
      <c r="AM5524" s="197"/>
      <c r="AQ5524" s="236"/>
    </row>
    <row r="5525" spans="39:43" x14ac:dyDescent="0.25">
      <c r="AM5525" s="197"/>
      <c r="AQ5525" s="236"/>
    </row>
    <row r="5526" spans="39:43" x14ac:dyDescent="0.25">
      <c r="AM5526" s="197"/>
      <c r="AQ5526" s="236"/>
    </row>
    <row r="5527" spans="39:43" x14ac:dyDescent="0.25">
      <c r="AM5527" s="197"/>
      <c r="AQ5527" s="236"/>
    </row>
    <row r="5528" spans="39:43" x14ac:dyDescent="0.25">
      <c r="AM5528" s="197"/>
      <c r="AQ5528" s="236"/>
    </row>
    <row r="5529" spans="39:43" x14ac:dyDescent="0.25">
      <c r="AM5529" s="197"/>
      <c r="AQ5529" s="236"/>
    </row>
    <row r="5530" spans="39:43" x14ac:dyDescent="0.25">
      <c r="AM5530" s="197"/>
      <c r="AQ5530" s="236"/>
    </row>
    <row r="5531" spans="39:43" x14ac:dyDescent="0.25">
      <c r="AM5531" s="197"/>
      <c r="AQ5531" s="236"/>
    </row>
    <row r="5532" spans="39:43" x14ac:dyDescent="0.25">
      <c r="AM5532" s="197"/>
      <c r="AQ5532" s="236"/>
    </row>
    <row r="5533" spans="39:43" x14ac:dyDescent="0.25">
      <c r="AM5533" s="197"/>
      <c r="AQ5533" s="236"/>
    </row>
    <row r="5534" spans="39:43" x14ac:dyDescent="0.25">
      <c r="AM5534" s="197"/>
      <c r="AQ5534" s="236"/>
    </row>
    <row r="5535" spans="39:43" x14ac:dyDescent="0.25">
      <c r="AM5535" s="197"/>
      <c r="AQ5535" s="236"/>
    </row>
    <row r="5536" spans="39:43" x14ac:dyDescent="0.25">
      <c r="AM5536" s="197"/>
      <c r="AQ5536" s="236"/>
    </row>
    <row r="5537" spans="39:43" x14ac:dyDescent="0.25">
      <c r="AM5537" s="197"/>
      <c r="AQ5537" s="236"/>
    </row>
    <row r="5538" spans="39:43" x14ac:dyDescent="0.25">
      <c r="AM5538" s="197"/>
      <c r="AQ5538" s="236"/>
    </row>
    <row r="5539" spans="39:43" x14ac:dyDescent="0.25">
      <c r="AM5539" s="197"/>
      <c r="AQ5539" s="236"/>
    </row>
    <row r="5540" spans="39:43" x14ac:dyDescent="0.25">
      <c r="AM5540" s="197"/>
      <c r="AQ5540" s="236"/>
    </row>
    <row r="5541" spans="39:43" x14ac:dyDescent="0.25">
      <c r="AM5541" s="197"/>
      <c r="AQ5541" s="236"/>
    </row>
    <row r="5542" spans="39:43" x14ac:dyDescent="0.25">
      <c r="AM5542" s="197"/>
      <c r="AQ5542" s="236"/>
    </row>
    <row r="5543" spans="39:43" x14ac:dyDescent="0.25">
      <c r="AM5543" s="197"/>
      <c r="AQ5543" s="236"/>
    </row>
    <row r="5544" spans="39:43" x14ac:dyDescent="0.25">
      <c r="AM5544" s="197"/>
      <c r="AQ5544" s="236"/>
    </row>
    <row r="5545" spans="39:43" x14ac:dyDescent="0.25">
      <c r="AM5545" s="197"/>
      <c r="AQ5545" s="236"/>
    </row>
    <row r="5546" spans="39:43" x14ac:dyDescent="0.25">
      <c r="AM5546" s="197"/>
      <c r="AQ5546" s="236"/>
    </row>
    <row r="5547" spans="39:43" x14ac:dyDescent="0.25">
      <c r="AM5547" s="197"/>
      <c r="AQ5547" s="236"/>
    </row>
    <row r="5548" spans="39:43" x14ac:dyDescent="0.25">
      <c r="AM5548" s="197"/>
      <c r="AQ5548" s="236"/>
    </row>
    <row r="5549" spans="39:43" x14ac:dyDescent="0.25">
      <c r="AM5549" s="197"/>
      <c r="AQ5549" s="236"/>
    </row>
    <row r="5550" spans="39:43" x14ac:dyDescent="0.25">
      <c r="AM5550" s="197"/>
      <c r="AQ5550" s="236"/>
    </row>
    <row r="5551" spans="39:43" x14ac:dyDescent="0.25">
      <c r="AM5551" s="197"/>
      <c r="AQ5551" s="236"/>
    </row>
    <row r="5552" spans="39:43" x14ac:dyDescent="0.25">
      <c r="AM5552" s="197"/>
      <c r="AQ5552" s="236"/>
    </row>
    <row r="5553" spans="39:43" x14ac:dyDescent="0.25">
      <c r="AM5553" s="197"/>
      <c r="AQ5553" s="236"/>
    </row>
    <row r="5554" spans="39:43" x14ac:dyDescent="0.25">
      <c r="AM5554" s="197"/>
      <c r="AQ5554" s="236"/>
    </row>
    <row r="5555" spans="39:43" x14ac:dyDescent="0.25">
      <c r="AM5555" s="197"/>
      <c r="AQ5555" s="236"/>
    </row>
    <row r="5556" spans="39:43" x14ac:dyDescent="0.25">
      <c r="AM5556" s="197"/>
      <c r="AQ5556" s="236"/>
    </row>
    <row r="5557" spans="39:43" x14ac:dyDescent="0.25">
      <c r="AM5557" s="197"/>
      <c r="AQ5557" s="236"/>
    </row>
    <row r="5558" spans="39:43" x14ac:dyDescent="0.25">
      <c r="AM5558" s="197"/>
      <c r="AQ5558" s="236"/>
    </row>
    <row r="5559" spans="39:43" x14ac:dyDescent="0.25">
      <c r="AM5559" s="197"/>
      <c r="AQ5559" s="236"/>
    </row>
    <row r="5560" spans="39:43" x14ac:dyDescent="0.25">
      <c r="AM5560" s="197"/>
      <c r="AQ5560" s="236"/>
    </row>
    <row r="5561" spans="39:43" x14ac:dyDescent="0.25">
      <c r="AM5561" s="197"/>
      <c r="AQ5561" s="236"/>
    </row>
    <row r="5562" spans="39:43" x14ac:dyDescent="0.25">
      <c r="AM5562" s="197"/>
      <c r="AQ5562" s="236"/>
    </row>
    <row r="5563" spans="39:43" x14ac:dyDescent="0.25">
      <c r="AM5563" s="197"/>
      <c r="AQ5563" s="236"/>
    </row>
    <row r="5564" spans="39:43" x14ac:dyDescent="0.25">
      <c r="AM5564" s="197"/>
      <c r="AQ5564" s="236"/>
    </row>
    <row r="5565" spans="39:43" x14ac:dyDescent="0.25">
      <c r="AM5565" s="197"/>
      <c r="AQ5565" s="236"/>
    </row>
    <row r="5566" spans="39:43" x14ac:dyDescent="0.25">
      <c r="AM5566" s="197"/>
      <c r="AQ5566" s="236"/>
    </row>
    <row r="5567" spans="39:43" x14ac:dyDescent="0.25">
      <c r="AM5567" s="197"/>
      <c r="AQ5567" s="236"/>
    </row>
    <row r="5568" spans="39:43" x14ac:dyDescent="0.25">
      <c r="AM5568" s="197"/>
      <c r="AQ5568" s="236"/>
    </row>
    <row r="5569" spans="39:43" x14ac:dyDescent="0.25">
      <c r="AM5569" s="197"/>
      <c r="AQ5569" s="236"/>
    </row>
    <row r="5570" spans="39:43" x14ac:dyDescent="0.25">
      <c r="AM5570" s="197"/>
      <c r="AQ5570" s="236"/>
    </row>
    <row r="5571" spans="39:43" x14ac:dyDescent="0.25">
      <c r="AM5571" s="197"/>
      <c r="AQ5571" s="236"/>
    </row>
    <row r="5572" spans="39:43" x14ac:dyDescent="0.25">
      <c r="AM5572" s="197"/>
      <c r="AQ5572" s="236"/>
    </row>
    <row r="5573" spans="39:43" x14ac:dyDescent="0.25">
      <c r="AM5573" s="197"/>
      <c r="AQ5573" s="236"/>
    </row>
    <row r="5574" spans="39:43" x14ac:dyDescent="0.25">
      <c r="AM5574" s="197"/>
      <c r="AQ5574" s="236"/>
    </row>
    <row r="5575" spans="39:43" x14ac:dyDescent="0.25">
      <c r="AM5575" s="197"/>
      <c r="AQ5575" s="236"/>
    </row>
    <row r="5576" spans="39:43" x14ac:dyDescent="0.25">
      <c r="AM5576" s="197"/>
      <c r="AQ5576" s="236"/>
    </row>
    <row r="5577" spans="39:43" x14ac:dyDescent="0.25">
      <c r="AM5577" s="197"/>
      <c r="AQ5577" s="236"/>
    </row>
    <row r="5578" spans="39:43" x14ac:dyDescent="0.25">
      <c r="AM5578" s="197"/>
      <c r="AQ5578" s="236"/>
    </row>
    <row r="5579" spans="39:43" x14ac:dyDescent="0.25">
      <c r="AM5579" s="197"/>
      <c r="AQ5579" s="236"/>
    </row>
    <row r="5580" spans="39:43" x14ac:dyDescent="0.25">
      <c r="AM5580" s="197"/>
      <c r="AQ5580" s="236"/>
    </row>
    <row r="5581" spans="39:43" x14ac:dyDescent="0.25">
      <c r="AM5581" s="197"/>
      <c r="AQ5581" s="236"/>
    </row>
    <row r="5582" spans="39:43" x14ac:dyDescent="0.25">
      <c r="AM5582" s="197"/>
      <c r="AQ5582" s="236"/>
    </row>
    <row r="5583" spans="39:43" x14ac:dyDescent="0.25">
      <c r="AM5583" s="197"/>
      <c r="AQ5583" s="236"/>
    </row>
    <row r="5584" spans="39:43" x14ac:dyDescent="0.25">
      <c r="AM5584" s="197"/>
      <c r="AQ5584" s="236"/>
    </row>
    <row r="5585" spans="39:43" x14ac:dyDescent="0.25">
      <c r="AM5585" s="197"/>
      <c r="AQ5585" s="236"/>
    </row>
    <row r="5586" spans="39:43" x14ac:dyDescent="0.25">
      <c r="AM5586" s="197"/>
      <c r="AQ5586" s="236"/>
    </row>
    <row r="5587" spans="39:43" x14ac:dyDescent="0.25">
      <c r="AM5587" s="197"/>
      <c r="AQ5587" s="236"/>
    </row>
    <row r="5588" spans="39:43" x14ac:dyDescent="0.25">
      <c r="AM5588" s="197"/>
      <c r="AQ5588" s="236"/>
    </row>
    <row r="5589" spans="39:43" x14ac:dyDescent="0.25">
      <c r="AM5589" s="197"/>
      <c r="AQ5589" s="236"/>
    </row>
    <row r="5590" spans="39:43" x14ac:dyDescent="0.25">
      <c r="AM5590" s="197"/>
      <c r="AQ5590" s="236"/>
    </row>
    <row r="5591" spans="39:43" x14ac:dyDescent="0.25">
      <c r="AM5591" s="197"/>
      <c r="AQ5591" s="236"/>
    </row>
    <row r="5592" spans="39:43" x14ac:dyDescent="0.25">
      <c r="AM5592" s="197"/>
      <c r="AQ5592" s="236"/>
    </row>
    <row r="5593" spans="39:43" x14ac:dyDescent="0.25">
      <c r="AM5593" s="197"/>
      <c r="AQ5593" s="236"/>
    </row>
    <row r="5594" spans="39:43" x14ac:dyDescent="0.25">
      <c r="AM5594" s="197"/>
      <c r="AQ5594" s="236"/>
    </row>
    <row r="5595" spans="39:43" x14ac:dyDescent="0.25">
      <c r="AM5595" s="197"/>
      <c r="AQ5595" s="236"/>
    </row>
    <row r="5596" spans="39:43" x14ac:dyDescent="0.25">
      <c r="AM5596" s="197"/>
      <c r="AQ5596" s="236"/>
    </row>
    <row r="5597" spans="39:43" x14ac:dyDescent="0.25">
      <c r="AM5597" s="197"/>
      <c r="AQ5597" s="236"/>
    </row>
    <row r="5598" spans="39:43" x14ac:dyDescent="0.25">
      <c r="AM5598" s="197"/>
      <c r="AQ5598" s="236"/>
    </row>
    <row r="5599" spans="39:43" x14ac:dyDescent="0.25">
      <c r="AM5599" s="197"/>
      <c r="AQ5599" s="236"/>
    </row>
    <row r="5600" spans="39:43" x14ac:dyDescent="0.25">
      <c r="AM5600" s="197"/>
      <c r="AQ5600" s="236"/>
    </row>
    <row r="5601" spans="39:43" x14ac:dyDescent="0.25">
      <c r="AM5601" s="197"/>
      <c r="AQ5601" s="236"/>
    </row>
    <row r="5602" spans="39:43" x14ac:dyDescent="0.25">
      <c r="AM5602" s="197"/>
      <c r="AQ5602" s="236"/>
    </row>
    <row r="5603" spans="39:43" x14ac:dyDescent="0.25">
      <c r="AM5603" s="197"/>
      <c r="AQ5603" s="236"/>
    </row>
    <row r="5604" spans="39:43" x14ac:dyDescent="0.25">
      <c r="AM5604" s="197"/>
      <c r="AQ5604" s="236"/>
    </row>
    <row r="5605" spans="39:43" x14ac:dyDescent="0.25">
      <c r="AM5605" s="197"/>
      <c r="AQ5605" s="236"/>
    </row>
    <row r="5606" spans="39:43" x14ac:dyDescent="0.25">
      <c r="AM5606" s="197"/>
      <c r="AQ5606" s="236"/>
    </row>
    <row r="5607" spans="39:43" x14ac:dyDescent="0.25">
      <c r="AM5607" s="197"/>
      <c r="AQ5607" s="236"/>
    </row>
    <row r="5608" spans="39:43" x14ac:dyDescent="0.25">
      <c r="AM5608" s="197"/>
      <c r="AQ5608" s="236"/>
    </row>
    <row r="5609" spans="39:43" x14ac:dyDescent="0.25">
      <c r="AM5609" s="197"/>
      <c r="AQ5609" s="236"/>
    </row>
    <row r="5610" spans="39:43" x14ac:dyDescent="0.25">
      <c r="AM5610" s="197"/>
      <c r="AQ5610" s="236"/>
    </row>
    <row r="5611" spans="39:43" x14ac:dyDescent="0.25">
      <c r="AM5611" s="197"/>
      <c r="AQ5611" s="236"/>
    </row>
    <row r="5612" spans="39:43" x14ac:dyDescent="0.25">
      <c r="AM5612" s="197"/>
      <c r="AQ5612" s="236"/>
    </row>
    <row r="5613" spans="39:43" x14ac:dyDescent="0.25">
      <c r="AM5613" s="197"/>
      <c r="AQ5613" s="236"/>
    </row>
    <row r="5614" spans="39:43" x14ac:dyDescent="0.25">
      <c r="AM5614" s="197"/>
      <c r="AQ5614" s="236"/>
    </row>
    <row r="5615" spans="39:43" x14ac:dyDescent="0.25">
      <c r="AM5615" s="197"/>
      <c r="AQ5615" s="236"/>
    </row>
    <row r="5616" spans="39:43" x14ac:dyDescent="0.25">
      <c r="AM5616" s="197"/>
      <c r="AQ5616" s="236"/>
    </row>
    <row r="5617" spans="39:43" x14ac:dyDescent="0.25">
      <c r="AM5617" s="197"/>
      <c r="AQ5617" s="236"/>
    </row>
    <row r="5618" spans="39:43" x14ac:dyDescent="0.25">
      <c r="AM5618" s="197"/>
      <c r="AQ5618" s="236"/>
    </row>
    <row r="5619" spans="39:43" x14ac:dyDescent="0.25">
      <c r="AM5619" s="197"/>
      <c r="AQ5619" s="236"/>
    </row>
    <row r="5620" spans="39:43" x14ac:dyDescent="0.25">
      <c r="AM5620" s="197"/>
      <c r="AQ5620" s="236"/>
    </row>
    <row r="5621" spans="39:43" x14ac:dyDescent="0.25">
      <c r="AM5621" s="197"/>
      <c r="AQ5621" s="236"/>
    </row>
    <row r="5622" spans="39:43" x14ac:dyDescent="0.25">
      <c r="AM5622" s="197"/>
      <c r="AQ5622" s="236"/>
    </row>
    <row r="5623" spans="39:43" x14ac:dyDescent="0.25">
      <c r="AM5623" s="197"/>
      <c r="AQ5623" s="236"/>
    </row>
    <row r="5624" spans="39:43" x14ac:dyDescent="0.25">
      <c r="AM5624" s="197"/>
      <c r="AQ5624" s="236"/>
    </row>
    <row r="5625" spans="39:43" x14ac:dyDescent="0.25">
      <c r="AM5625" s="197"/>
      <c r="AQ5625" s="236"/>
    </row>
    <row r="5626" spans="39:43" x14ac:dyDescent="0.25">
      <c r="AM5626" s="197"/>
      <c r="AQ5626" s="236"/>
    </row>
    <row r="5627" spans="39:43" x14ac:dyDescent="0.25">
      <c r="AM5627" s="197"/>
      <c r="AQ5627" s="236"/>
    </row>
    <row r="5628" spans="39:43" x14ac:dyDescent="0.25">
      <c r="AM5628" s="197"/>
      <c r="AQ5628" s="236"/>
    </row>
    <row r="5629" spans="39:43" x14ac:dyDescent="0.25">
      <c r="AM5629" s="197"/>
      <c r="AQ5629" s="236"/>
    </row>
    <row r="5630" spans="39:43" x14ac:dyDescent="0.25">
      <c r="AM5630" s="197"/>
      <c r="AQ5630" s="236"/>
    </row>
    <row r="5631" spans="39:43" x14ac:dyDescent="0.25">
      <c r="AM5631" s="197"/>
      <c r="AQ5631" s="236"/>
    </row>
    <row r="5632" spans="39:43" x14ac:dyDescent="0.25">
      <c r="AM5632" s="197"/>
      <c r="AQ5632" s="236"/>
    </row>
    <row r="5633" spans="39:43" x14ac:dyDescent="0.25">
      <c r="AM5633" s="197"/>
      <c r="AQ5633" s="236"/>
    </row>
    <row r="5634" spans="39:43" x14ac:dyDescent="0.25">
      <c r="AM5634" s="197"/>
      <c r="AQ5634" s="236"/>
    </row>
    <row r="5635" spans="39:43" x14ac:dyDescent="0.25">
      <c r="AM5635" s="197"/>
      <c r="AQ5635" s="236"/>
    </row>
    <row r="5636" spans="39:43" x14ac:dyDescent="0.25">
      <c r="AM5636" s="197"/>
      <c r="AQ5636" s="236"/>
    </row>
    <row r="5637" spans="39:43" x14ac:dyDescent="0.25">
      <c r="AM5637" s="197"/>
      <c r="AQ5637" s="236"/>
    </row>
    <row r="5638" spans="39:43" x14ac:dyDescent="0.25">
      <c r="AM5638" s="197"/>
      <c r="AQ5638" s="236"/>
    </row>
    <row r="5639" spans="39:43" x14ac:dyDescent="0.25">
      <c r="AM5639" s="197"/>
      <c r="AQ5639" s="236"/>
    </row>
    <row r="5640" spans="39:43" x14ac:dyDescent="0.25">
      <c r="AM5640" s="197"/>
      <c r="AQ5640" s="236"/>
    </row>
    <row r="5641" spans="39:43" x14ac:dyDescent="0.25">
      <c r="AM5641" s="197"/>
      <c r="AQ5641" s="236"/>
    </row>
    <row r="5642" spans="39:43" x14ac:dyDescent="0.25">
      <c r="AM5642" s="197"/>
      <c r="AQ5642" s="236"/>
    </row>
    <row r="5643" spans="39:43" x14ac:dyDescent="0.25">
      <c r="AM5643" s="197"/>
      <c r="AQ5643" s="236"/>
    </row>
    <row r="5644" spans="39:43" x14ac:dyDescent="0.25">
      <c r="AM5644" s="197"/>
      <c r="AQ5644" s="236"/>
    </row>
    <row r="5645" spans="39:43" x14ac:dyDescent="0.25">
      <c r="AM5645" s="197"/>
      <c r="AQ5645" s="236"/>
    </row>
    <row r="5646" spans="39:43" x14ac:dyDescent="0.25">
      <c r="AM5646" s="197"/>
      <c r="AQ5646" s="236"/>
    </row>
    <row r="5647" spans="39:43" x14ac:dyDescent="0.25">
      <c r="AM5647" s="197"/>
      <c r="AQ5647" s="236"/>
    </row>
    <row r="5648" spans="39:43" x14ac:dyDescent="0.25">
      <c r="AM5648" s="197"/>
      <c r="AQ5648" s="236"/>
    </row>
    <row r="5649" spans="39:43" x14ac:dyDescent="0.25">
      <c r="AM5649" s="197"/>
      <c r="AQ5649" s="236"/>
    </row>
    <row r="5650" spans="39:43" x14ac:dyDescent="0.25">
      <c r="AM5650" s="197"/>
      <c r="AQ5650" s="236"/>
    </row>
    <row r="5651" spans="39:43" x14ac:dyDescent="0.25">
      <c r="AM5651" s="197"/>
      <c r="AQ5651" s="236"/>
    </row>
    <row r="5652" spans="39:43" x14ac:dyDescent="0.25">
      <c r="AM5652" s="197"/>
      <c r="AQ5652" s="236"/>
    </row>
    <row r="5653" spans="39:43" x14ac:dyDescent="0.25">
      <c r="AM5653" s="197"/>
      <c r="AQ5653" s="236"/>
    </row>
    <row r="5654" spans="39:43" x14ac:dyDescent="0.25">
      <c r="AM5654" s="197"/>
      <c r="AQ5654" s="236"/>
    </row>
    <row r="5655" spans="39:43" x14ac:dyDescent="0.25">
      <c r="AM5655" s="197"/>
      <c r="AQ5655" s="236"/>
    </row>
    <row r="5656" spans="39:43" x14ac:dyDescent="0.25">
      <c r="AM5656" s="197"/>
      <c r="AQ5656" s="236"/>
    </row>
    <row r="5657" spans="39:43" x14ac:dyDescent="0.25">
      <c r="AM5657" s="197"/>
      <c r="AQ5657" s="236"/>
    </row>
    <row r="5658" spans="39:43" x14ac:dyDescent="0.25">
      <c r="AM5658" s="197"/>
      <c r="AQ5658" s="236"/>
    </row>
    <row r="5659" spans="39:43" x14ac:dyDescent="0.25">
      <c r="AM5659" s="197"/>
      <c r="AQ5659" s="236"/>
    </row>
    <row r="5660" spans="39:43" x14ac:dyDescent="0.25">
      <c r="AM5660" s="197"/>
      <c r="AQ5660" s="236"/>
    </row>
    <row r="5661" spans="39:43" x14ac:dyDescent="0.25">
      <c r="AM5661" s="197"/>
      <c r="AQ5661" s="236"/>
    </row>
    <row r="5662" spans="39:43" x14ac:dyDescent="0.25">
      <c r="AM5662" s="197"/>
      <c r="AQ5662" s="236"/>
    </row>
    <row r="5663" spans="39:43" x14ac:dyDescent="0.25">
      <c r="AM5663" s="197"/>
      <c r="AQ5663" s="236"/>
    </row>
    <row r="5664" spans="39:43" x14ac:dyDescent="0.25">
      <c r="AM5664" s="197"/>
      <c r="AQ5664" s="236"/>
    </row>
    <row r="5665" spans="39:43" x14ac:dyDescent="0.25">
      <c r="AM5665" s="197"/>
      <c r="AQ5665" s="236"/>
    </row>
    <row r="5666" spans="39:43" x14ac:dyDescent="0.25">
      <c r="AM5666" s="197"/>
      <c r="AQ5666" s="236"/>
    </row>
    <row r="5667" spans="39:43" x14ac:dyDescent="0.25">
      <c r="AM5667" s="197"/>
      <c r="AQ5667" s="236"/>
    </row>
    <row r="5668" spans="39:43" x14ac:dyDescent="0.25">
      <c r="AM5668" s="197"/>
      <c r="AQ5668" s="236"/>
    </row>
    <row r="5669" spans="39:43" x14ac:dyDescent="0.25">
      <c r="AM5669" s="197"/>
      <c r="AQ5669" s="236"/>
    </row>
    <row r="5670" spans="39:43" x14ac:dyDescent="0.25">
      <c r="AM5670" s="197"/>
      <c r="AQ5670" s="236"/>
    </row>
    <row r="5671" spans="39:43" x14ac:dyDescent="0.25">
      <c r="AM5671" s="197"/>
      <c r="AQ5671" s="236"/>
    </row>
    <row r="5672" spans="39:43" x14ac:dyDescent="0.25">
      <c r="AM5672" s="197"/>
      <c r="AQ5672" s="236"/>
    </row>
    <row r="5673" spans="39:43" x14ac:dyDescent="0.25">
      <c r="AM5673" s="197"/>
      <c r="AQ5673" s="236"/>
    </row>
    <row r="5674" spans="39:43" x14ac:dyDescent="0.25">
      <c r="AM5674" s="197"/>
      <c r="AQ5674" s="236"/>
    </row>
    <row r="5675" spans="39:43" x14ac:dyDescent="0.25">
      <c r="AM5675" s="197"/>
      <c r="AQ5675" s="236"/>
    </row>
    <row r="5676" spans="39:43" x14ac:dyDescent="0.25">
      <c r="AM5676" s="197"/>
      <c r="AQ5676" s="236"/>
    </row>
    <row r="5677" spans="39:43" x14ac:dyDescent="0.25">
      <c r="AM5677" s="197"/>
      <c r="AQ5677" s="236"/>
    </row>
    <row r="5678" spans="39:43" x14ac:dyDescent="0.25">
      <c r="AM5678" s="197"/>
      <c r="AQ5678" s="236"/>
    </row>
    <row r="5679" spans="39:43" x14ac:dyDescent="0.25">
      <c r="AM5679" s="197"/>
      <c r="AQ5679" s="236"/>
    </row>
    <row r="5680" spans="39:43" x14ac:dyDescent="0.25">
      <c r="AM5680" s="197"/>
      <c r="AQ5680" s="236"/>
    </row>
    <row r="5681" spans="39:43" x14ac:dyDescent="0.25">
      <c r="AM5681" s="197"/>
      <c r="AQ5681" s="236"/>
    </row>
    <row r="5682" spans="39:43" x14ac:dyDescent="0.25">
      <c r="AM5682" s="197"/>
      <c r="AQ5682" s="236"/>
    </row>
    <row r="5683" spans="39:43" x14ac:dyDescent="0.25">
      <c r="AM5683" s="197"/>
      <c r="AQ5683" s="236"/>
    </row>
    <row r="5684" spans="39:43" x14ac:dyDescent="0.25">
      <c r="AM5684" s="197"/>
      <c r="AQ5684" s="236"/>
    </row>
    <row r="5685" spans="39:43" x14ac:dyDescent="0.25">
      <c r="AM5685" s="197"/>
      <c r="AQ5685" s="236"/>
    </row>
    <row r="5686" spans="39:43" x14ac:dyDescent="0.25">
      <c r="AM5686" s="197"/>
      <c r="AQ5686" s="236"/>
    </row>
    <row r="5687" spans="39:43" x14ac:dyDescent="0.25">
      <c r="AM5687" s="197"/>
      <c r="AQ5687" s="236"/>
    </row>
    <row r="5688" spans="39:43" x14ac:dyDescent="0.25">
      <c r="AM5688" s="197"/>
      <c r="AQ5688" s="236"/>
    </row>
    <row r="5689" spans="39:43" x14ac:dyDescent="0.25">
      <c r="AM5689" s="197"/>
      <c r="AQ5689" s="236"/>
    </row>
    <row r="5690" spans="39:43" x14ac:dyDescent="0.25">
      <c r="AM5690" s="197"/>
      <c r="AQ5690" s="236"/>
    </row>
    <row r="5691" spans="39:43" x14ac:dyDescent="0.25">
      <c r="AM5691" s="197"/>
      <c r="AQ5691" s="236"/>
    </row>
    <row r="5692" spans="39:43" x14ac:dyDescent="0.25">
      <c r="AM5692" s="197"/>
      <c r="AQ5692" s="236"/>
    </row>
    <row r="5693" spans="39:43" x14ac:dyDescent="0.25">
      <c r="AM5693" s="197"/>
      <c r="AQ5693" s="236"/>
    </row>
    <row r="5694" spans="39:43" x14ac:dyDescent="0.25">
      <c r="AM5694" s="197"/>
      <c r="AQ5694" s="236"/>
    </row>
    <row r="5695" spans="39:43" x14ac:dyDescent="0.25">
      <c r="AM5695" s="197"/>
      <c r="AQ5695" s="236"/>
    </row>
    <row r="5696" spans="39:43" x14ac:dyDescent="0.25">
      <c r="AM5696" s="197"/>
      <c r="AQ5696" s="236"/>
    </row>
    <row r="5697" spans="39:43" x14ac:dyDescent="0.25">
      <c r="AM5697" s="197"/>
      <c r="AQ5697" s="236"/>
    </row>
    <row r="5698" spans="39:43" x14ac:dyDescent="0.25">
      <c r="AM5698" s="197"/>
      <c r="AQ5698" s="236"/>
    </row>
    <row r="5699" spans="39:43" x14ac:dyDescent="0.25">
      <c r="AM5699" s="197"/>
      <c r="AQ5699" s="236"/>
    </row>
    <row r="5700" spans="39:43" x14ac:dyDescent="0.25">
      <c r="AM5700" s="197"/>
      <c r="AQ5700" s="236"/>
    </row>
    <row r="5701" spans="39:43" x14ac:dyDescent="0.25">
      <c r="AM5701" s="197"/>
      <c r="AQ5701" s="236"/>
    </row>
    <row r="5702" spans="39:43" x14ac:dyDescent="0.25">
      <c r="AM5702" s="197"/>
      <c r="AQ5702" s="236"/>
    </row>
    <row r="5703" spans="39:43" x14ac:dyDescent="0.25">
      <c r="AM5703" s="197"/>
      <c r="AQ5703" s="236"/>
    </row>
    <row r="5704" spans="39:43" x14ac:dyDescent="0.25">
      <c r="AM5704" s="197"/>
      <c r="AQ5704" s="236"/>
    </row>
    <row r="5705" spans="39:43" x14ac:dyDescent="0.25">
      <c r="AM5705" s="197"/>
      <c r="AQ5705" s="236"/>
    </row>
    <row r="5706" spans="39:43" x14ac:dyDescent="0.25">
      <c r="AM5706" s="197"/>
      <c r="AQ5706" s="236"/>
    </row>
    <row r="5707" spans="39:43" x14ac:dyDescent="0.25">
      <c r="AM5707" s="197"/>
      <c r="AQ5707" s="236"/>
    </row>
    <row r="5708" spans="39:43" x14ac:dyDescent="0.25">
      <c r="AM5708" s="197"/>
      <c r="AQ5708" s="236"/>
    </row>
    <row r="5709" spans="39:43" x14ac:dyDescent="0.25">
      <c r="AM5709" s="197"/>
      <c r="AQ5709" s="236"/>
    </row>
    <row r="5710" spans="39:43" x14ac:dyDescent="0.25">
      <c r="AM5710" s="197"/>
      <c r="AQ5710" s="236"/>
    </row>
    <row r="5711" spans="39:43" x14ac:dyDescent="0.25">
      <c r="AM5711" s="197"/>
      <c r="AQ5711" s="236"/>
    </row>
    <row r="5712" spans="39:43" x14ac:dyDescent="0.25">
      <c r="AM5712" s="197"/>
      <c r="AQ5712" s="236"/>
    </row>
    <row r="5713" spans="39:43" x14ac:dyDescent="0.25">
      <c r="AM5713" s="197"/>
      <c r="AQ5713" s="236"/>
    </row>
    <row r="5714" spans="39:43" x14ac:dyDescent="0.25">
      <c r="AM5714" s="197"/>
      <c r="AQ5714" s="236"/>
    </row>
    <row r="5715" spans="39:43" x14ac:dyDescent="0.25">
      <c r="AM5715" s="197"/>
      <c r="AQ5715" s="236"/>
    </row>
    <row r="5716" spans="39:43" x14ac:dyDescent="0.25">
      <c r="AM5716" s="197"/>
      <c r="AQ5716" s="236"/>
    </row>
    <row r="5717" spans="39:43" x14ac:dyDescent="0.25">
      <c r="AM5717" s="197"/>
      <c r="AQ5717" s="236"/>
    </row>
    <row r="5718" spans="39:43" x14ac:dyDescent="0.25">
      <c r="AM5718" s="197"/>
      <c r="AQ5718" s="236"/>
    </row>
    <row r="5719" spans="39:43" x14ac:dyDescent="0.25">
      <c r="AM5719" s="197"/>
      <c r="AQ5719" s="236"/>
    </row>
    <row r="5720" spans="39:43" x14ac:dyDescent="0.25">
      <c r="AM5720" s="197"/>
      <c r="AQ5720" s="236"/>
    </row>
    <row r="5721" spans="39:43" x14ac:dyDescent="0.25">
      <c r="AM5721" s="197"/>
      <c r="AQ5721" s="236"/>
    </row>
    <row r="5722" spans="39:43" x14ac:dyDescent="0.25">
      <c r="AM5722" s="197"/>
      <c r="AQ5722" s="236"/>
    </row>
    <row r="5723" spans="39:43" x14ac:dyDescent="0.25">
      <c r="AM5723" s="197"/>
      <c r="AQ5723" s="236"/>
    </row>
    <row r="5724" spans="39:43" x14ac:dyDescent="0.25">
      <c r="AM5724" s="197"/>
      <c r="AQ5724" s="236"/>
    </row>
    <row r="5725" spans="39:43" x14ac:dyDescent="0.25">
      <c r="AM5725" s="197"/>
      <c r="AQ5725" s="236"/>
    </row>
    <row r="5726" spans="39:43" x14ac:dyDescent="0.25">
      <c r="AM5726" s="197"/>
      <c r="AQ5726" s="236"/>
    </row>
    <row r="5727" spans="39:43" x14ac:dyDescent="0.25">
      <c r="AM5727" s="197"/>
      <c r="AQ5727" s="236"/>
    </row>
    <row r="5728" spans="39:43" x14ac:dyDescent="0.25">
      <c r="AM5728" s="197"/>
      <c r="AQ5728" s="236"/>
    </row>
    <row r="5729" spans="39:43" x14ac:dyDescent="0.25">
      <c r="AM5729" s="197"/>
      <c r="AQ5729" s="236"/>
    </row>
    <row r="5730" spans="39:43" x14ac:dyDescent="0.25">
      <c r="AM5730" s="197"/>
      <c r="AQ5730" s="236"/>
    </row>
    <row r="5731" spans="39:43" x14ac:dyDescent="0.25">
      <c r="AM5731" s="197"/>
      <c r="AQ5731" s="236"/>
    </row>
    <row r="5732" spans="39:43" x14ac:dyDescent="0.25">
      <c r="AM5732" s="197"/>
      <c r="AQ5732" s="236"/>
    </row>
    <row r="5733" spans="39:43" x14ac:dyDescent="0.25">
      <c r="AM5733" s="197"/>
      <c r="AQ5733" s="236"/>
    </row>
    <row r="5734" spans="39:43" x14ac:dyDescent="0.25">
      <c r="AM5734" s="197"/>
      <c r="AQ5734" s="236"/>
    </row>
    <row r="5735" spans="39:43" x14ac:dyDescent="0.25">
      <c r="AM5735" s="197"/>
      <c r="AQ5735" s="236"/>
    </row>
    <row r="5736" spans="39:43" x14ac:dyDescent="0.25">
      <c r="AM5736" s="197"/>
      <c r="AQ5736" s="236"/>
    </row>
    <row r="5737" spans="39:43" x14ac:dyDescent="0.25">
      <c r="AM5737" s="197"/>
      <c r="AQ5737" s="236"/>
    </row>
    <row r="5738" spans="39:43" x14ac:dyDescent="0.25">
      <c r="AM5738" s="197"/>
      <c r="AQ5738" s="236"/>
    </row>
    <row r="5739" spans="39:43" x14ac:dyDescent="0.25">
      <c r="AM5739" s="197"/>
      <c r="AQ5739" s="236"/>
    </row>
    <row r="5740" spans="39:43" x14ac:dyDescent="0.25">
      <c r="AM5740" s="197"/>
      <c r="AQ5740" s="236"/>
    </row>
    <row r="5741" spans="39:43" x14ac:dyDescent="0.25">
      <c r="AM5741" s="197"/>
      <c r="AQ5741" s="236"/>
    </row>
    <row r="5742" spans="39:43" x14ac:dyDescent="0.25">
      <c r="AM5742" s="197"/>
      <c r="AQ5742" s="236"/>
    </row>
    <row r="5743" spans="39:43" x14ac:dyDescent="0.25">
      <c r="AM5743" s="197"/>
      <c r="AQ5743" s="236"/>
    </row>
    <row r="5744" spans="39:43" x14ac:dyDescent="0.25">
      <c r="AM5744" s="197"/>
      <c r="AQ5744" s="236"/>
    </row>
    <row r="5745" spans="39:43" x14ac:dyDescent="0.25">
      <c r="AM5745" s="197"/>
      <c r="AQ5745" s="236"/>
    </row>
    <row r="5746" spans="39:43" x14ac:dyDescent="0.25">
      <c r="AM5746" s="197"/>
      <c r="AQ5746" s="236"/>
    </row>
    <row r="5747" spans="39:43" x14ac:dyDescent="0.25">
      <c r="AM5747" s="197"/>
      <c r="AQ5747" s="236"/>
    </row>
    <row r="5748" spans="39:43" x14ac:dyDescent="0.25">
      <c r="AM5748" s="197"/>
      <c r="AQ5748" s="236"/>
    </row>
    <row r="5749" spans="39:43" x14ac:dyDescent="0.25">
      <c r="AM5749" s="197"/>
      <c r="AQ5749" s="236"/>
    </row>
    <row r="5750" spans="39:43" x14ac:dyDescent="0.25">
      <c r="AM5750" s="197"/>
      <c r="AQ5750" s="236"/>
    </row>
    <row r="5751" spans="39:43" x14ac:dyDescent="0.25">
      <c r="AM5751" s="197"/>
      <c r="AQ5751" s="236"/>
    </row>
    <row r="5752" spans="39:43" x14ac:dyDescent="0.25">
      <c r="AM5752" s="197"/>
      <c r="AQ5752" s="236"/>
    </row>
    <row r="5753" spans="39:43" x14ac:dyDescent="0.25">
      <c r="AM5753" s="197"/>
      <c r="AQ5753" s="236"/>
    </row>
    <row r="5754" spans="39:43" x14ac:dyDescent="0.25">
      <c r="AM5754" s="197"/>
      <c r="AQ5754" s="236"/>
    </row>
    <row r="5755" spans="39:43" x14ac:dyDescent="0.25">
      <c r="AM5755" s="197"/>
      <c r="AQ5755" s="236"/>
    </row>
    <row r="5756" spans="39:43" x14ac:dyDescent="0.25">
      <c r="AM5756" s="197"/>
      <c r="AQ5756" s="236"/>
    </row>
    <row r="5757" spans="39:43" x14ac:dyDescent="0.25">
      <c r="AM5757" s="197"/>
      <c r="AQ5757" s="236"/>
    </row>
    <row r="5758" spans="39:43" x14ac:dyDescent="0.25">
      <c r="AM5758" s="197"/>
      <c r="AQ5758" s="236"/>
    </row>
    <row r="5759" spans="39:43" x14ac:dyDescent="0.25">
      <c r="AM5759" s="197"/>
      <c r="AQ5759" s="236"/>
    </row>
    <row r="5760" spans="39:43" x14ac:dyDescent="0.25">
      <c r="AM5760" s="197"/>
      <c r="AQ5760" s="236"/>
    </row>
    <row r="5761" spans="39:43" x14ac:dyDescent="0.25">
      <c r="AM5761" s="197"/>
      <c r="AQ5761" s="236"/>
    </row>
    <row r="5762" spans="39:43" x14ac:dyDescent="0.25">
      <c r="AM5762" s="197"/>
      <c r="AQ5762" s="236"/>
    </row>
    <row r="5763" spans="39:43" x14ac:dyDescent="0.25">
      <c r="AM5763" s="197"/>
      <c r="AQ5763" s="236"/>
    </row>
    <row r="5764" spans="39:43" x14ac:dyDescent="0.25">
      <c r="AM5764" s="197"/>
      <c r="AQ5764" s="236"/>
    </row>
    <row r="5765" spans="39:43" x14ac:dyDescent="0.25">
      <c r="AM5765" s="197"/>
      <c r="AQ5765" s="236"/>
    </row>
    <row r="5766" spans="39:43" x14ac:dyDescent="0.25">
      <c r="AM5766" s="197"/>
      <c r="AQ5766" s="236"/>
    </row>
    <row r="5767" spans="39:43" x14ac:dyDescent="0.25">
      <c r="AM5767" s="197"/>
      <c r="AQ5767" s="236"/>
    </row>
    <row r="5768" spans="39:43" x14ac:dyDescent="0.25">
      <c r="AM5768" s="197"/>
      <c r="AQ5768" s="236"/>
    </row>
    <row r="5769" spans="39:43" x14ac:dyDescent="0.25">
      <c r="AM5769" s="197"/>
      <c r="AQ5769" s="236"/>
    </row>
    <row r="5770" spans="39:43" x14ac:dyDescent="0.25">
      <c r="AM5770" s="197"/>
      <c r="AQ5770" s="236"/>
    </row>
    <row r="5771" spans="39:43" x14ac:dyDescent="0.25">
      <c r="AM5771" s="197"/>
      <c r="AQ5771" s="236"/>
    </row>
    <row r="5772" spans="39:43" x14ac:dyDescent="0.25">
      <c r="AM5772" s="197"/>
      <c r="AQ5772" s="236"/>
    </row>
    <row r="5773" spans="39:43" x14ac:dyDescent="0.25">
      <c r="AM5773" s="197"/>
      <c r="AQ5773" s="236"/>
    </row>
    <row r="5774" spans="39:43" x14ac:dyDescent="0.25">
      <c r="AM5774" s="197"/>
      <c r="AQ5774" s="236"/>
    </row>
    <row r="5775" spans="39:43" x14ac:dyDescent="0.25">
      <c r="AM5775" s="197"/>
      <c r="AQ5775" s="236"/>
    </row>
    <row r="5776" spans="39:43" x14ac:dyDescent="0.25">
      <c r="AM5776" s="197"/>
      <c r="AQ5776" s="236"/>
    </row>
    <row r="5777" spans="39:43" x14ac:dyDescent="0.25">
      <c r="AM5777" s="197"/>
      <c r="AQ5777" s="236"/>
    </row>
    <row r="5778" spans="39:43" x14ac:dyDescent="0.25">
      <c r="AM5778" s="197"/>
      <c r="AQ5778" s="236"/>
    </row>
    <row r="5779" spans="39:43" x14ac:dyDescent="0.25">
      <c r="AM5779" s="197"/>
      <c r="AQ5779" s="236"/>
    </row>
    <row r="5780" spans="39:43" x14ac:dyDescent="0.25">
      <c r="AM5780" s="197"/>
      <c r="AQ5780" s="236"/>
    </row>
    <row r="5781" spans="39:43" x14ac:dyDescent="0.25">
      <c r="AM5781" s="197"/>
      <c r="AQ5781" s="236"/>
    </row>
    <row r="5782" spans="39:43" x14ac:dyDescent="0.25">
      <c r="AM5782" s="197"/>
      <c r="AQ5782" s="236"/>
    </row>
    <row r="5783" spans="39:43" x14ac:dyDescent="0.25">
      <c r="AM5783" s="197"/>
      <c r="AQ5783" s="236"/>
    </row>
    <row r="5784" spans="39:43" x14ac:dyDescent="0.25">
      <c r="AM5784" s="197"/>
      <c r="AQ5784" s="236"/>
    </row>
    <row r="5785" spans="39:43" x14ac:dyDescent="0.25">
      <c r="AM5785" s="197"/>
      <c r="AQ5785" s="236"/>
    </row>
    <row r="5786" spans="39:43" x14ac:dyDescent="0.25">
      <c r="AM5786" s="197"/>
      <c r="AQ5786" s="236"/>
    </row>
    <row r="5787" spans="39:43" x14ac:dyDescent="0.25">
      <c r="AM5787" s="197"/>
      <c r="AQ5787" s="236"/>
    </row>
    <row r="5788" spans="39:43" x14ac:dyDescent="0.25">
      <c r="AM5788" s="197"/>
      <c r="AQ5788" s="236"/>
    </row>
    <row r="5789" spans="39:43" x14ac:dyDescent="0.25">
      <c r="AM5789" s="197"/>
      <c r="AQ5789" s="236"/>
    </row>
    <row r="5790" spans="39:43" x14ac:dyDescent="0.25">
      <c r="AM5790" s="197"/>
      <c r="AQ5790" s="236"/>
    </row>
    <row r="5791" spans="39:43" x14ac:dyDescent="0.25">
      <c r="AM5791" s="197"/>
      <c r="AQ5791" s="236"/>
    </row>
    <row r="5792" spans="39:43" x14ac:dyDescent="0.25">
      <c r="AM5792" s="197"/>
      <c r="AQ5792" s="236"/>
    </row>
    <row r="5793" spans="39:43" x14ac:dyDescent="0.25">
      <c r="AM5793" s="197"/>
      <c r="AQ5793" s="236"/>
    </row>
    <row r="5794" spans="39:43" x14ac:dyDescent="0.25">
      <c r="AM5794" s="197"/>
      <c r="AQ5794" s="236"/>
    </row>
    <row r="5795" spans="39:43" x14ac:dyDescent="0.25">
      <c r="AM5795" s="197"/>
      <c r="AQ5795" s="236"/>
    </row>
    <row r="5796" spans="39:43" x14ac:dyDescent="0.25">
      <c r="AM5796" s="197"/>
      <c r="AQ5796" s="236"/>
    </row>
    <row r="5797" spans="39:43" x14ac:dyDescent="0.25">
      <c r="AM5797" s="197"/>
      <c r="AQ5797" s="236"/>
    </row>
    <row r="5798" spans="39:43" x14ac:dyDescent="0.25">
      <c r="AM5798" s="197"/>
      <c r="AQ5798" s="236"/>
    </row>
    <row r="5799" spans="39:43" x14ac:dyDescent="0.25">
      <c r="AM5799" s="197"/>
      <c r="AQ5799" s="236"/>
    </row>
    <row r="5800" spans="39:43" x14ac:dyDescent="0.25">
      <c r="AM5800" s="197"/>
      <c r="AQ5800" s="236"/>
    </row>
    <row r="5801" spans="39:43" x14ac:dyDescent="0.25">
      <c r="AM5801" s="197"/>
      <c r="AQ5801" s="236"/>
    </row>
    <row r="5802" spans="39:43" x14ac:dyDescent="0.25">
      <c r="AM5802" s="197"/>
      <c r="AQ5802" s="236"/>
    </row>
    <row r="5803" spans="39:43" x14ac:dyDescent="0.25">
      <c r="AM5803" s="197"/>
      <c r="AQ5803" s="236"/>
    </row>
    <row r="5804" spans="39:43" x14ac:dyDescent="0.25">
      <c r="AM5804" s="197"/>
      <c r="AQ5804" s="236"/>
    </row>
    <row r="5805" spans="39:43" x14ac:dyDescent="0.25">
      <c r="AM5805" s="197"/>
      <c r="AQ5805" s="236"/>
    </row>
    <row r="5806" spans="39:43" x14ac:dyDescent="0.25">
      <c r="AM5806" s="197"/>
      <c r="AQ5806" s="236"/>
    </row>
    <row r="5807" spans="39:43" x14ac:dyDescent="0.25">
      <c r="AM5807" s="197"/>
      <c r="AQ5807" s="236"/>
    </row>
    <row r="5808" spans="39:43" x14ac:dyDescent="0.25">
      <c r="AM5808" s="197"/>
      <c r="AQ5808" s="236"/>
    </row>
    <row r="5809" spans="39:43" x14ac:dyDescent="0.25">
      <c r="AM5809" s="197"/>
      <c r="AQ5809" s="236"/>
    </row>
    <row r="5810" spans="39:43" x14ac:dyDescent="0.25">
      <c r="AM5810" s="197"/>
      <c r="AQ5810" s="236"/>
    </row>
    <row r="5811" spans="39:43" x14ac:dyDescent="0.25">
      <c r="AM5811" s="197"/>
      <c r="AQ5811" s="236"/>
    </row>
    <row r="5812" spans="39:43" x14ac:dyDescent="0.25">
      <c r="AM5812" s="197"/>
      <c r="AQ5812" s="236"/>
    </row>
    <row r="5813" spans="39:43" x14ac:dyDescent="0.25">
      <c r="AM5813" s="197"/>
      <c r="AQ5813" s="236"/>
    </row>
    <row r="5814" spans="39:43" x14ac:dyDescent="0.25">
      <c r="AM5814" s="197"/>
      <c r="AQ5814" s="236"/>
    </row>
    <row r="5815" spans="39:43" x14ac:dyDescent="0.25">
      <c r="AM5815" s="197"/>
      <c r="AQ5815" s="236"/>
    </row>
    <row r="5816" spans="39:43" x14ac:dyDescent="0.25">
      <c r="AM5816" s="197"/>
      <c r="AQ5816" s="236"/>
    </row>
    <row r="5817" spans="39:43" x14ac:dyDescent="0.25">
      <c r="AM5817" s="197"/>
      <c r="AQ5817" s="236"/>
    </row>
    <row r="5818" spans="39:43" x14ac:dyDescent="0.25">
      <c r="AM5818" s="197"/>
      <c r="AQ5818" s="236"/>
    </row>
    <row r="5819" spans="39:43" x14ac:dyDescent="0.25">
      <c r="AM5819" s="197"/>
      <c r="AQ5819" s="236"/>
    </row>
    <row r="5820" spans="39:43" x14ac:dyDescent="0.25">
      <c r="AM5820" s="197"/>
      <c r="AQ5820" s="236"/>
    </row>
    <row r="5821" spans="39:43" x14ac:dyDescent="0.25">
      <c r="AM5821" s="197"/>
      <c r="AQ5821" s="236"/>
    </row>
    <row r="5822" spans="39:43" x14ac:dyDescent="0.25">
      <c r="AM5822" s="197"/>
      <c r="AQ5822" s="236"/>
    </row>
    <row r="5823" spans="39:43" x14ac:dyDescent="0.25">
      <c r="AM5823" s="197"/>
      <c r="AQ5823" s="236"/>
    </row>
    <row r="5824" spans="39:43" x14ac:dyDescent="0.25">
      <c r="AM5824" s="197"/>
      <c r="AQ5824" s="236"/>
    </row>
    <row r="5825" spans="39:43" x14ac:dyDescent="0.25">
      <c r="AM5825" s="197"/>
      <c r="AQ5825" s="236"/>
    </row>
    <row r="5826" spans="39:43" x14ac:dyDescent="0.25">
      <c r="AM5826" s="197"/>
      <c r="AQ5826" s="236"/>
    </row>
    <row r="5827" spans="39:43" x14ac:dyDescent="0.25">
      <c r="AM5827" s="197"/>
      <c r="AQ5827" s="236"/>
    </row>
    <row r="5828" spans="39:43" x14ac:dyDescent="0.25">
      <c r="AM5828" s="197"/>
      <c r="AQ5828" s="236"/>
    </row>
    <row r="5829" spans="39:43" x14ac:dyDescent="0.25">
      <c r="AM5829" s="197"/>
      <c r="AQ5829" s="236"/>
    </row>
    <row r="5830" spans="39:43" x14ac:dyDescent="0.25">
      <c r="AM5830" s="197"/>
      <c r="AQ5830" s="236"/>
    </row>
    <row r="5831" spans="39:43" x14ac:dyDescent="0.25">
      <c r="AM5831" s="197"/>
      <c r="AQ5831" s="236"/>
    </row>
    <row r="5832" spans="39:43" x14ac:dyDescent="0.25">
      <c r="AM5832" s="197"/>
      <c r="AQ5832" s="236"/>
    </row>
    <row r="5833" spans="39:43" x14ac:dyDescent="0.25">
      <c r="AM5833" s="197"/>
      <c r="AQ5833" s="236"/>
    </row>
    <row r="5834" spans="39:43" x14ac:dyDescent="0.25">
      <c r="AM5834" s="197"/>
      <c r="AQ5834" s="236"/>
    </row>
    <row r="5835" spans="39:43" x14ac:dyDescent="0.25">
      <c r="AM5835" s="197"/>
      <c r="AQ5835" s="236"/>
    </row>
    <row r="5836" spans="39:43" x14ac:dyDescent="0.25">
      <c r="AM5836" s="197"/>
      <c r="AQ5836" s="236"/>
    </row>
    <row r="5837" spans="39:43" x14ac:dyDescent="0.25">
      <c r="AM5837" s="197"/>
      <c r="AQ5837" s="236"/>
    </row>
    <row r="5838" spans="39:43" x14ac:dyDescent="0.25">
      <c r="AM5838" s="197"/>
      <c r="AQ5838" s="236"/>
    </row>
    <row r="5839" spans="39:43" x14ac:dyDescent="0.25">
      <c r="AM5839" s="197"/>
      <c r="AQ5839" s="236"/>
    </row>
    <row r="5840" spans="39:43" x14ac:dyDescent="0.25">
      <c r="AM5840" s="197"/>
      <c r="AQ5840" s="236"/>
    </row>
    <row r="5841" spans="39:43" x14ac:dyDescent="0.25">
      <c r="AM5841" s="197"/>
      <c r="AQ5841" s="236"/>
    </row>
    <row r="5842" spans="39:43" x14ac:dyDescent="0.25">
      <c r="AM5842" s="197"/>
      <c r="AQ5842" s="236"/>
    </row>
    <row r="5843" spans="39:43" x14ac:dyDescent="0.25">
      <c r="AM5843" s="197"/>
      <c r="AQ5843" s="236"/>
    </row>
    <row r="5844" spans="39:43" x14ac:dyDescent="0.25">
      <c r="AM5844" s="197"/>
      <c r="AQ5844" s="236"/>
    </row>
    <row r="5845" spans="39:43" x14ac:dyDescent="0.25">
      <c r="AM5845" s="197"/>
      <c r="AQ5845" s="236"/>
    </row>
    <row r="5846" spans="39:43" x14ac:dyDescent="0.25">
      <c r="AM5846" s="197"/>
      <c r="AQ5846" s="236"/>
    </row>
    <row r="5847" spans="39:43" x14ac:dyDescent="0.25">
      <c r="AM5847" s="197"/>
      <c r="AQ5847" s="236"/>
    </row>
    <row r="5848" spans="39:43" x14ac:dyDescent="0.25">
      <c r="AM5848" s="197"/>
      <c r="AQ5848" s="236"/>
    </row>
    <row r="5849" spans="39:43" x14ac:dyDescent="0.25">
      <c r="AM5849" s="197"/>
      <c r="AQ5849" s="236"/>
    </row>
    <row r="5850" spans="39:43" x14ac:dyDescent="0.25">
      <c r="AM5850" s="197"/>
      <c r="AQ5850" s="236"/>
    </row>
    <row r="5851" spans="39:43" x14ac:dyDescent="0.25">
      <c r="AM5851" s="197"/>
      <c r="AQ5851" s="236"/>
    </row>
    <row r="5852" spans="39:43" x14ac:dyDescent="0.25">
      <c r="AM5852" s="197"/>
      <c r="AQ5852" s="236"/>
    </row>
    <row r="5853" spans="39:43" x14ac:dyDescent="0.25">
      <c r="AM5853" s="197"/>
      <c r="AQ5853" s="236"/>
    </row>
    <row r="5854" spans="39:43" x14ac:dyDescent="0.25">
      <c r="AM5854" s="197"/>
      <c r="AQ5854" s="236"/>
    </row>
    <row r="5855" spans="39:43" x14ac:dyDescent="0.25">
      <c r="AM5855" s="197"/>
      <c r="AQ5855" s="236"/>
    </row>
    <row r="5856" spans="39:43" x14ac:dyDescent="0.25">
      <c r="AM5856" s="197"/>
      <c r="AQ5856" s="236"/>
    </row>
    <row r="5857" spans="39:43" x14ac:dyDescent="0.25">
      <c r="AM5857" s="197"/>
      <c r="AQ5857" s="236"/>
    </row>
    <row r="5858" spans="39:43" x14ac:dyDescent="0.25">
      <c r="AM5858" s="197"/>
      <c r="AQ5858" s="236"/>
    </row>
    <row r="5859" spans="39:43" x14ac:dyDescent="0.25">
      <c r="AM5859" s="197"/>
      <c r="AQ5859" s="236"/>
    </row>
    <row r="5860" spans="39:43" x14ac:dyDescent="0.25">
      <c r="AM5860" s="197"/>
      <c r="AQ5860" s="236"/>
    </row>
    <row r="5861" spans="39:43" x14ac:dyDescent="0.25">
      <c r="AM5861" s="197"/>
      <c r="AQ5861" s="236"/>
    </row>
    <row r="5862" spans="39:43" x14ac:dyDescent="0.25">
      <c r="AM5862" s="197"/>
      <c r="AQ5862" s="236"/>
    </row>
    <row r="5863" spans="39:43" x14ac:dyDescent="0.25">
      <c r="AM5863" s="197"/>
      <c r="AQ5863" s="236"/>
    </row>
    <row r="5864" spans="39:43" x14ac:dyDescent="0.25">
      <c r="AM5864" s="197"/>
      <c r="AQ5864" s="236"/>
    </row>
    <row r="5865" spans="39:43" x14ac:dyDescent="0.25">
      <c r="AM5865" s="197"/>
      <c r="AQ5865" s="236"/>
    </row>
    <row r="5866" spans="39:43" x14ac:dyDescent="0.25">
      <c r="AM5866" s="197"/>
      <c r="AQ5866" s="236"/>
    </row>
    <row r="5867" spans="39:43" x14ac:dyDescent="0.25">
      <c r="AM5867" s="197"/>
      <c r="AQ5867" s="236"/>
    </row>
    <row r="5868" spans="39:43" x14ac:dyDescent="0.25">
      <c r="AM5868" s="197"/>
      <c r="AQ5868" s="236"/>
    </row>
    <row r="5869" spans="39:43" x14ac:dyDescent="0.25">
      <c r="AM5869" s="197"/>
      <c r="AQ5869" s="236"/>
    </row>
    <row r="5870" spans="39:43" x14ac:dyDescent="0.25">
      <c r="AM5870" s="197"/>
      <c r="AQ5870" s="236"/>
    </row>
    <row r="5871" spans="39:43" x14ac:dyDescent="0.25">
      <c r="AM5871" s="197"/>
      <c r="AQ5871" s="236"/>
    </row>
    <row r="5872" spans="39:43" x14ac:dyDescent="0.25">
      <c r="AM5872" s="197"/>
      <c r="AQ5872" s="236"/>
    </row>
    <row r="5873" spans="39:43" x14ac:dyDescent="0.25">
      <c r="AM5873" s="197"/>
      <c r="AQ5873" s="236"/>
    </row>
    <row r="5874" spans="39:43" x14ac:dyDescent="0.25">
      <c r="AM5874" s="197"/>
      <c r="AQ5874" s="236"/>
    </row>
    <row r="5875" spans="39:43" x14ac:dyDescent="0.25">
      <c r="AM5875" s="197"/>
      <c r="AQ5875" s="236"/>
    </row>
    <row r="5876" spans="39:43" x14ac:dyDescent="0.25">
      <c r="AM5876" s="197"/>
      <c r="AQ5876" s="236"/>
    </row>
    <row r="5877" spans="39:43" x14ac:dyDescent="0.25">
      <c r="AM5877" s="197"/>
      <c r="AQ5877" s="236"/>
    </row>
    <row r="5878" spans="39:43" x14ac:dyDescent="0.25">
      <c r="AM5878" s="197"/>
      <c r="AQ5878" s="236"/>
    </row>
    <row r="5879" spans="39:43" x14ac:dyDescent="0.25">
      <c r="AM5879" s="197"/>
      <c r="AQ5879" s="236"/>
    </row>
    <row r="5880" spans="39:43" x14ac:dyDescent="0.25">
      <c r="AM5880" s="197"/>
      <c r="AQ5880" s="236"/>
    </row>
    <row r="5881" spans="39:43" x14ac:dyDescent="0.25">
      <c r="AM5881" s="197"/>
      <c r="AQ5881" s="236"/>
    </row>
    <row r="5882" spans="39:43" x14ac:dyDescent="0.25">
      <c r="AM5882" s="197"/>
      <c r="AQ5882" s="236"/>
    </row>
    <row r="5883" spans="39:43" x14ac:dyDescent="0.25">
      <c r="AM5883" s="197"/>
      <c r="AQ5883" s="236"/>
    </row>
    <row r="5884" spans="39:43" x14ac:dyDescent="0.25">
      <c r="AM5884" s="197"/>
      <c r="AQ5884" s="236"/>
    </row>
    <row r="5885" spans="39:43" x14ac:dyDescent="0.25">
      <c r="AM5885" s="197"/>
      <c r="AQ5885" s="236"/>
    </row>
    <row r="5886" spans="39:43" x14ac:dyDescent="0.25">
      <c r="AM5886" s="197"/>
      <c r="AQ5886" s="236"/>
    </row>
    <row r="5887" spans="39:43" x14ac:dyDescent="0.25">
      <c r="AM5887" s="197"/>
      <c r="AQ5887" s="236"/>
    </row>
    <row r="5888" spans="39:43" x14ac:dyDescent="0.25">
      <c r="AM5888" s="197"/>
      <c r="AQ5888" s="236"/>
    </row>
    <row r="5889" spans="39:43" x14ac:dyDescent="0.25">
      <c r="AM5889" s="197"/>
      <c r="AQ5889" s="236"/>
    </row>
    <row r="5890" spans="39:43" x14ac:dyDescent="0.25">
      <c r="AM5890" s="197"/>
      <c r="AQ5890" s="236"/>
    </row>
    <row r="5891" spans="39:43" x14ac:dyDescent="0.25">
      <c r="AM5891" s="197"/>
      <c r="AQ5891" s="236"/>
    </row>
    <row r="5892" spans="39:43" x14ac:dyDescent="0.25">
      <c r="AM5892" s="197"/>
      <c r="AQ5892" s="236"/>
    </row>
    <row r="5893" spans="39:43" x14ac:dyDescent="0.25">
      <c r="AM5893" s="197"/>
      <c r="AQ5893" s="236"/>
    </row>
    <row r="5894" spans="39:43" x14ac:dyDescent="0.25">
      <c r="AM5894" s="197"/>
      <c r="AQ5894" s="236"/>
    </row>
    <row r="5895" spans="39:43" x14ac:dyDescent="0.25">
      <c r="AM5895" s="197"/>
      <c r="AQ5895" s="236"/>
    </row>
    <row r="5896" spans="39:43" x14ac:dyDescent="0.25">
      <c r="AM5896" s="197"/>
      <c r="AQ5896" s="236"/>
    </row>
    <row r="5897" spans="39:43" x14ac:dyDescent="0.25">
      <c r="AM5897" s="197"/>
      <c r="AQ5897" s="236"/>
    </row>
    <row r="5898" spans="39:43" x14ac:dyDescent="0.25">
      <c r="AM5898" s="197"/>
      <c r="AQ5898" s="236"/>
    </row>
    <row r="5899" spans="39:43" x14ac:dyDescent="0.25">
      <c r="AM5899" s="197"/>
      <c r="AQ5899" s="236"/>
    </row>
    <row r="5900" spans="39:43" x14ac:dyDescent="0.25">
      <c r="AM5900" s="197"/>
      <c r="AQ5900" s="236"/>
    </row>
    <row r="5901" spans="39:43" x14ac:dyDescent="0.25">
      <c r="AM5901" s="197"/>
      <c r="AQ5901" s="236"/>
    </row>
    <row r="5902" spans="39:43" x14ac:dyDescent="0.25">
      <c r="AM5902" s="197"/>
      <c r="AQ5902" s="236"/>
    </row>
    <row r="5903" spans="39:43" x14ac:dyDescent="0.25">
      <c r="AM5903" s="197"/>
      <c r="AQ5903" s="236"/>
    </row>
    <row r="5904" spans="39:43" x14ac:dyDescent="0.25">
      <c r="AM5904" s="197"/>
      <c r="AQ5904" s="236"/>
    </row>
    <row r="5905" spans="39:43" x14ac:dyDescent="0.25">
      <c r="AM5905" s="197"/>
      <c r="AQ5905" s="236"/>
    </row>
    <row r="5906" spans="39:43" x14ac:dyDescent="0.25">
      <c r="AM5906" s="197"/>
      <c r="AQ5906" s="236"/>
    </row>
    <row r="5907" spans="39:43" x14ac:dyDescent="0.25">
      <c r="AM5907" s="197"/>
      <c r="AQ5907" s="236"/>
    </row>
    <row r="5908" spans="39:43" x14ac:dyDescent="0.25">
      <c r="AM5908" s="197"/>
      <c r="AQ5908" s="236"/>
    </row>
    <row r="5909" spans="39:43" x14ac:dyDescent="0.25">
      <c r="AM5909" s="197"/>
      <c r="AQ5909" s="236"/>
    </row>
    <row r="5910" spans="39:43" x14ac:dyDescent="0.25">
      <c r="AM5910" s="197"/>
      <c r="AQ5910" s="236"/>
    </row>
    <row r="5911" spans="39:43" x14ac:dyDescent="0.25">
      <c r="AM5911" s="197"/>
      <c r="AQ5911" s="236"/>
    </row>
    <row r="5912" spans="39:43" x14ac:dyDescent="0.25">
      <c r="AM5912" s="197"/>
      <c r="AQ5912" s="236"/>
    </row>
    <row r="5913" spans="39:43" x14ac:dyDescent="0.25">
      <c r="AM5913" s="197"/>
      <c r="AQ5913" s="236"/>
    </row>
    <row r="5914" spans="39:43" x14ac:dyDescent="0.25">
      <c r="AM5914" s="197"/>
      <c r="AQ5914" s="236"/>
    </row>
    <row r="5915" spans="39:43" x14ac:dyDescent="0.25">
      <c r="AM5915" s="197"/>
      <c r="AQ5915" s="236"/>
    </row>
    <row r="5916" spans="39:43" x14ac:dyDescent="0.25">
      <c r="AM5916" s="197"/>
      <c r="AQ5916" s="236"/>
    </row>
    <row r="5917" spans="39:43" x14ac:dyDescent="0.25">
      <c r="AM5917" s="197"/>
      <c r="AQ5917" s="236"/>
    </row>
    <row r="5918" spans="39:43" x14ac:dyDescent="0.25">
      <c r="AM5918" s="197"/>
      <c r="AQ5918" s="236"/>
    </row>
    <row r="5919" spans="39:43" x14ac:dyDescent="0.25">
      <c r="AM5919" s="197"/>
      <c r="AQ5919" s="236"/>
    </row>
    <row r="5920" spans="39:43" x14ac:dyDescent="0.25">
      <c r="AM5920" s="197"/>
      <c r="AQ5920" s="236"/>
    </row>
    <row r="5921" spans="39:43" x14ac:dyDescent="0.25">
      <c r="AM5921" s="197"/>
      <c r="AQ5921" s="236"/>
    </row>
    <row r="5922" spans="39:43" x14ac:dyDescent="0.25">
      <c r="AM5922" s="197"/>
      <c r="AQ5922" s="236"/>
    </row>
    <row r="5923" spans="39:43" x14ac:dyDescent="0.25">
      <c r="AM5923" s="197"/>
      <c r="AQ5923" s="236"/>
    </row>
    <row r="5924" spans="39:43" x14ac:dyDescent="0.25">
      <c r="AM5924" s="197"/>
      <c r="AQ5924" s="236"/>
    </row>
    <row r="5925" spans="39:43" x14ac:dyDescent="0.25">
      <c r="AM5925" s="197"/>
      <c r="AQ5925" s="236"/>
    </row>
    <row r="5926" spans="39:43" x14ac:dyDescent="0.25">
      <c r="AM5926" s="197"/>
      <c r="AQ5926" s="236"/>
    </row>
    <row r="5927" spans="39:43" x14ac:dyDescent="0.25">
      <c r="AM5927" s="197"/>
      <c r="AQ5927" s="236"/>
    </row>
    <row r="5928" spans="39:43" x14ac:dyDescent="0.25">
      <c r="AM5928" s="197"/>
      <c r="AQ5928" s="236"/>
    </row>
    <row r="5929" spans="39:43" x14ac:dyDescent="0.25">
      <c r="AM5929" s="197"/>
      <c r="AQ5929" s="236"/>
    </row>
    <row r="5930" spans="39:43" x14ac:dyDescent="0.25">
      <c r="AM5930" s="197"/>
      <c r="AQ5930" s="236"/>
    </row>
    <row r="5931" spans="39:43" x14ac:dyDescent="0.25">
      <c r="AM5931" s="197"/>
      <c r="AQ5931" s="236"/>
    </row>
    <row r="5932" spans="39:43" x14ac:dyDescent="0.25">
      <c r="AM5932" s="197"/>
      <c r="AQ5932" s="236"/>
    </row>
    <row r="5933" spans="39:43" x14ac:dyDescent="0.25">
      <c r="AM5933" s="197"/>
      <c r="AQ5933" s="236"/>
    </row>
    <row r="5934" spans="39:43" x14ac:dyDescent="0.25">
      <c r="AM5934" s="197"/>
      <c r="AQ5934" s="236"/>
    </row>
    <row r="5935" spans="39:43" x14ac:dyDescent="0.25">
      <c r="AM5935" s="197"/>
      <c r="AQ5935" s="236"/>
    </row>
    <row r="5936" spans="39:43" x14ac:dyDescent="0.25">
      <c r="AM5936" s="197"/>
      <c r="AQ5936" s="236"/>
    </row>
    <row r="5937" spans="39:43" x14ac:dyDescent="0.25">
      <c r="AM5937" s="197"/>
      <c r="AQ5937" s="236"/>
    </row>
    <row r="5938" spans="39:43" x14ac:dyDescent="0.25">
      <c r="AM5938" s="197"/>
      <c r="AQ5938" s="236"/>
    </row>
    <row r="5939" spans="39:43" x14ac:dyDescent="0.25">
      <c r="AM5939" s="197"/>
      <c r="AQ5939" s="236"/>
    </row>
    <row r="5940" spans="39:43" x14ac:dyDescent="0.25">
      <c r="AM5940" s="197"/>
      <c r="AQ5940" s="236"/>
    </row>
    <row r="5941" spans="39:43" x14ac:dyDescent="0.25">
      <c r="AM5941" s="197"/>
      <c r="AQ5941" s="236"/>
    </row>
    <row r="5942" spans="39:43" x14ac:dyDescent="0.25">
      <c r="AM5942" s="197"/>
      <c r="AQ5942" s="236"/>
    </row>
    <row r="5943" spans="39:43" x14ac:dyDescent="0.25">
      <c r="AM5943" s="197"/>
      <c r="AQ5943" s="236"/>
    </row>
    <row r="5944" spans="39:43" x14ac:dyDescent="0.25">
      <c r="AM5944" s="197"/>
      <c r="AQ5944" s="236"/>
    </row>
    <row r="5945" spans="39:43" x14ac:dyDescent="0.25">
      <c r="AM5945" s="197"/>
      <c r="AQ5945" s="236"/>
    </row>
    <row r="5946" spans="39:43" x14ac:dyDescent="0.25">
      <c r="AM5946" s="197"/>
      <c r="AQ5946" s="236"/>
    </row>
    <row r="5947" spans="39:43" x14ac:dyDescent="0.25">
      <c r="AM5947" s="197"/>
      <c r="AQ5947" s="236"/>
    </row>
    <row r="5948" spans="39:43" x14ac:dyDescent="0.25">
      <c r="AM5948" s="197"/>
      <c r="AQ5948" s="236"/>
    </row>
    <row r="5949" spans="39:43" x14ac:dyDescent="0.25">
      <c r="AM5949" s="197"/>
      <c r="AQ5949" s="236"/>
    </row>
    <row r="5950" spans="39:43" x14ac:dyDescent="0.25">
      <c r="AM5950" s="197"/>
      <c r="AQ5950" s="236"/>
    </row>
    <row r="5951" spans="39:43" x14ac:dyDescent="0.25">
      <c r="AM5951" s="197"/>
      <c r="AQ5951" s="236"/>
    </row>
    <row r="5952" spans="39:43" x14ac:dyDescent="0.25">
      <c r="AM5952" s="197"/>
      <c r="AQ5952" s="236"/>
    </row>
    <row r="5953" spans="39:43" x14ac:dyDescent="0.25">
      <c r="AM5953" s="197"/>
      <c r="AQ5953" s="236"/>
    </row>
    <row r="5954" spans="39:43" x14ac:dyDescent="0.25">
      <c r="AM5954" s="197"/>
      <c r="AQ5954" s="236"/>
    </row>
    <row r="5955" spans="39:43" x14ac:dyDescent="0.25">
      <c r="AM5955" s="197"/>
      <c r="AQ5955" s="236"/>
    </row>
    <row r="5956" spans="39:43" x14ac:dyDescent="0.25">
      <c r="AM5956" s="197"/>
      <c r="AQ5956" s="236"/>
    </row>
    <row r="5957" spans="39:43" x14ac:dyDescent="0.25">
      <c r="AM5957" s="197"/>
      <c r="AQ5957" s="236"/>
    </row>
    <row r="5958" spans="39:43" x14ac:dyDescent="0.25">
      <c r="AM5958" s="197"/>
      <c r="AQ5958" s="236"/>
    </row>
    <row r="5959" spans="39:43" x14ac:dyDescent="0.25">
      <c r="AM5959" s="197"/>
      <c r="AQ5959" s="236"/>
    </row>
    <row r="5960" spans="39:43" x14ac:dyDescent="0.25">
      <c r="AM5960" s="197"/>
      <c r="AQ5960" s="236"/>
    </row>
    <row r="5961" spans="39:43" x14ac:dyDescent="0.25">
      <c r="AM5961" s="197"/>
      <c r="AQ5961" s="236"/>
    </row>
    <row r="5962" spans="39:43" x14ac:dyDescent="0.25">
      <c r="AM5962" s="197"/>
      <c r="AQ5962" s="236"/>
    </row>
    <row r="5963" spans="39:43" x14ac:dyDescent="0.25">
      <c r="AM5963" s="197"/>
      <c r="AQ5963" s="236"/>
    </row>
    <row r="5964" spans="39:43" x14ac:dyDescent="0.25">
      <c r="AM5964" s="197"/>
      <c r="AQ5964" s="236"/>
    </row>
    <row r="5965" spans="39:43" x14ac:dyDescent="0.25">
      <c r="AM5965" s="197"/>
      <c r="AQ5965" s="236"/>
    </row>
    <row r="5966" spans="39:43" x14ac:dyDescent="0.25">
      <c r="AM5966" s="197"/>
      <c r="AQ5966" s="236"/>
    </row>
    <row r="5967" spans="39:43" x14ac:dyDescent="0.25">
      <c r="AM5967" s="197"/>
      <c r="AQ5967" s="236"/>
    </row>
    <row r="5968" spans="39:43" x14ac:dyDescent="0.25">
      <c r="AM5968" s="197"/>
      <c r="AQ5968" s="236"/>
    </row>
    <row r="5969" spans="39:43" x14ac:dyDescent="0.25">
      <c r="AM5969" s="197"/>
      <c r="AQ5969" s="236"/>
    </row>
    <row r="5970" spans="39:43" x14ac:dyDescent="0.25">
      <c r="AM5970" s="197"/>
      <c r="AQ5970" s="236"/>
    </row>
    <row r="5971" spans="39:43" x14ac:dyDescent="0.25">
      <c r="AM5971" s="197"/>
      <c r="AQ5971" s="236"/>
    </row>
    <row r="5972" spans="39:43" x14ac:dyDescent="0.25">
      <c r="AM5972" s="197"/>
      <c r="AQ5972" s="236"/>
    </row>
    <row r="5973" spans="39:43" x14ac:dyDescent="0.25">
      <c r="AM5973" s="197"/>
      <c r="AQ5973" s="236"/>
    </row>
    <row r="5974" spans="39:43" x14ac:dyDescent="0.25">
      <c r="AM5974" s="197"/>
      <c r="AQ5974" s="236"/>
    </row>
    <row r="5975" spans="39:43" x14ac:dyDescent="0.25">
      <c r="AM5975" s="197"/>
      <c r="AQ5975" s="236"/>
    </row>
    <row r="5976" spans="39:43" x14ac:dyDescent="0.25">
      <c r="AM5976" s="197"/>
      <c r="AQ5976" s="236"/>
    </row>
    <row r="5977" spans="39:43" x14ac:dyDescent="0.25">
      <c r="AM5977" s="197"/>
      <c r="AQ5977" s="236"/>
    </row>
    <row r="5978" spans="39:43" x14ac:dyDescent="0.25">
      <c r="AM5978" s="197"/>
      <c r="AQ5978" s="236"/>
    </row>
    <row r="5979" spans="39:43" x14ac:dyDescent="0.25">
      <c r="AM5979" s="197"/>
      <c r="AQ5979" s="236"/>
    </row>
    <row r="5980" spans="39:43" x14ac:dyDescent="0.25">
      <c r="AM5980" s="197"/>
      <c r="AQ5980" s="236"/>
    </row>
    <row r="5981" spans="39:43" x14ac:dyDescent="0.25">
      <c r="AM5981" s="197"/>
      <c r="AQ5981" s="236"/>
    </row>
    <row r="5982" spans="39:43" x14ac:dyDescent="0.25">
      <c r="AM5982" s="197"/>
      <c r="AQ5982" s="236"/>
    </row>
    <row r="5983" spans="39:43" x14ac:dyDescent="0.25">
      <c r="AM5983" s="197"/>
      <c r="AQ5983" s="236"/>
    </row>
    <row r="5984" spans="39:43" x14ac:dyDescent="0.25">
      <c r="AM5984" s="197"/>
      <c r="AQ5984" s="236"/>
    </row>
    <row r="5985" spans="39:43" x14ac:dyDescent="0.25">
      <c r="AM5985" s="197"/>
      <c r="AQ5985" s="236"/>
    </row>
    <row r="5986" spans="39:43" x14ac:dyDescent="0.25">
      <c r="AM5986" s="197"/>
      <c r="AQ5986" s="236"/>
    </row>
    <row r="5987" spans="39:43" x14ac:dyDescent="0.25">
      <c r="AM5987" s="197"/>
      <c r="AQ5987" s="236"/>
    </row>
    <row r="5988" spans="39:43" x14ac:dyDescent="0.25">
      <c r="AM5988" s="197"/>
      <c r="AQ5988" s="236"/>
    </row>
    <row r="5989" spans="39:43" x14ac:dyDescent="0.25">
      <c r="AM5989" s="197"/>
      <c r="AQ5989" s="236"/>
    </row>
    <row r="5990" spans="39:43" x14ac:dyDescent="0.25">
      <c r="AM5990" s="197"/>
      <c r="AQ5990" s="236"/>
    </row>
    <row r="5991" spans="39:43" x14ac:dyDescent="0.25">
      <c r="AM5991" s="197"/>
      <c r="AQ5991" s="236"/>
    </row>
    <row r="5992" spans="39:43" x14ac:dyDescent="0.25">
      <c r="AM5992" s="197"/>
      <c r="AQ5992" s="236"/>
    </row>
    <row r="5993" spans="39:43" x14ac:dyDescent="0.25">
      <c r="AM5993" s="197"/>
      <c r="AQ5993" s="236"/>
    </row>
    <row r="5994" spans="39:43" x14ac:dyDescent="0.25">
      <c r="AM5994" s="197"/>
      <c r="AQ5994" s="236"/>
    </row>
    <row r="5995" spans="39:43" x14ac:dyDescent="0.25">
      <c r="AM5995" s="197"/>
      <c r="AQ5995" s="236"/>
    </row>
    <row r="5996" spans="39:43" x14ac:dyDescent="0.25">
      <c r="AM5996" s="197"/>
      <c r="AQ5996" s="236"/>
    </row>
    <row r="5997" spans="39:43" x14ac:dyDescent="0.25">
      <c r="AM5997" s="197"/>
      <c r="AQ5997" s="236"/>
    </row>
    <row r="5998" spans="39:43" x14ac:dyDescent="0.25">
      <c r="AM5998" s="197"/>
      <c r="AQ5998" s="236"/>
    </row>
    <row r="5999" spans="39:43" x14ac:dyDescent="0.25">
      <c r="AM5999" s="197"/>
      <c r="AQ5999" s="236"/>
    </row>
    <row r="6000" spans="39:43" x14ac:dyDescent="0.25">
      <c r="AM6000" s="197"/>
      <c r="AQ6000" s="236"/>
    </row>
    <row r="6001" spans="39:43" x14ac:dyDescent="0.25">
      <c r="AM6001" s="197"/>
      <c r="AQ6001" s="236"/>
    </row>
    <row r="6002" spans="39:43" x14ac:dyDescent="0.25">
      <c r="AM6002" s="197"/>
      <c r="AQ6002" s="236"/>
    </row>
    <row r="6003" spans="39:43" x14ac:dyDescent="0.25">
      <c r="AM6003" s="197"/>
      <c r="AQ6003" s="236"/>
    </row>
    <row r="6004" spans="39:43" x14ac:dyDescent="0.25">
      <c r="AM6004" s="197"/>
      <c r="AQ6004" s="236"/>
    </row>
    <row r="6005" spans="39:43" x14ac:dyDescent="0.25">
      <c r="AM6005" s="197"/>
      <c r="AQ6005" s="236"/>
    </row>
    <row r="6006" spans="39:43" x14ac:dyDescent="0.25">
      <c r="AM6006" s="197"/>
      <c r="AQ6006" s="236"/>
    </row>
    <row r="6007" spans="39:43" x14ac:dyDescent="0.25">
      <c r="AM6007" s="197"/>
      <c r="AQ6007" s="236"/>
    </row>
    <row r="6008" spans="39:43" x14ac:dyDescent="0.25">
      <c r="AM6008" s="197"/>
      <c r="AQ6008" s="236"/>
    </row>
    <row r="6009" spans="39:43" x14ac:dyDescent="0.25">
      <c r="AM6009" s="197"/>
      <c r="AQ6009" s="236"/>
    </row>
    <row r="6010" spans="39:43" x14ac:dyDescent="0.25">
      <c r="AM6010" s="197"/>
      <c r="AQ6010" s="236"/>
    </row>
    <row r="6011" spans="39:43" x14ac:dyDescent="0.25">
      <c r="AM6011" s="197"/>
      <c r="AQ6011" s="236"/>
    </row>
    <row r="6012" spans="39:43" x14ac:dyDescent="0.25">
      <c r="AM6012" s="197"/>
      <c r="AQ6012" s="236"/>
    </row>
    <row r="6013" spans="39:43" x14ac:dyDescent="0.25">
      <c r="AM6013" s="197"/>
      <c r="AQ6013" s="236"/>
    </row>
    <row r="6014" spans="39:43" x14ac:dyDescent="0.25">
      <c r="AM6014" s="197"/>
      <c r="AQ6014" s="236"/>
    </row>
    <row r="6015" spans="39:43" x14ac:dyDescent="0.25">
      <c r="AM6015" s="197"/>
      <c r="AQ6015" s="236"/>
    </row>
    <row r="6016" spans="39:43" x14ac:dyDescent="0.25">
      <c r="AM6016" s="197"/>
      <c r="AQ6016" s="236"/>
    </row>
    <row r="6017" spans="39:43" x14ac:dyDescent="0.25">
      <c r="AM6017" s="197"/>
      <c r="AQ6017" s="236"/>
    </row>
    <row r="6018" spans="39:43" x14ac:dyDescent="0.25">
      <c r="AM6018" s="197"/>
      <c r="AQ6018" s="236"/>
    </row>
    <row r="6019" spans="39:43" x14ac:dyDescent="0.25">
      <c r="AM6019" s="197"/>
      <c r="AQ6019" s="236"/>
    </row>
    <row r="6020" spans="39:43" x14ac:dyDescent="0.25">
      <c r="AM6020" s="197"/>
      <c r="AQ6020" s="236"/>
    </row>
    <row r="6021" spans="39:43" x14ac:dyDescent="0.25">
      <c r="AM6021" s="197"/>
      <c r="AQ6021" s="236"/>
    </row>
    <row r="6022" spans="39:43" x14ac:dyDescent="0.25">
      <c r="AM6022" s="197"/>
      <c r="AQ6022" s="236"/>
    </row>
    <row r="6023" spans="39:43" x14ac:dyDescent="0.25">
      <c r="AM6023" s="197"/>
      <c r="AQ6023" s="236"/>
    </row>
    <row r="6024" spans="39:43" x14ac:dyDescent="0.25">
      <c r="AM6024" s="197"/>
      <c r="AQ6024" s="236"/>
    </row>
    <row r="6025" spans="39:43" x14ac:dyDescent="0.25">
      <c r="AM6025" s="197"/>
      <c r="AQ6025" s="236"/>
    </row>
    <row r="6026" spans="39:43" x14ac:dyDescent="0.25">
      <c r="AM6026" s="197"/>
      <c r="AQ6026" s="236"/>
    </row>
    <row r="6027" spans="39:43" x14ac:dyDescent="0.25">
      <c r="AM6027" s="197"/>
      <c r="AQ6027" s="236"/>
    </row>
    <row r="6028" spans="39:43" x14ac:dyDescent="0.25">
      <c r="AM6028" s="197"/>
      <c r="AQ6028" s="236"/>
    </row>
    <row r="6029" spans="39:43" x14ac:dyDescent="0.25">
      <c r="AM6029" s="197"/>
      <c r="AQ6029" s="236"/>
    </row>
    <row r="6030" spans="39:43" x14ac:dyDescent="0.25">
      <c r="AM6030" s="197"/>
      <c r="AQ6030" s="236"/>
    </row>
    <row r="6031" spans="39:43" x14ac:dyDescent="0.25">
      <c r="AM6031" s="197"/>
      <c r="AQ6031" s="236"/>
    </row>
    <row r="6032" spans="39:43" x14ac:dyDescent="0.25">
      <c r="AM6032" s="197"/>
      <c r="AQ6032" s="236"/>
    </row>
    <row r="6033" spans="39:43" x14ac:dyDescent="0.25">
      <c r="AM6033" s="197"/>
      <c r="AQ6033" s="236"/>
    </row>
    <row r="6034" spans="39:43" x14ac:dyDescent="0.25">
      <c r="AM6034" s="197"/>
      <c r="AQ6034" s="236"/>
    </row>
    <row r="6035" spans="39:43" x14ac:dyDescent="0.25">
      <c r="AM6035" s="197"/>
      <c r="AQ6035" s="236"/>
    </row>
    <row r="6036" spans="39:43" x14ac:dyDescent="0.25">
      <c r="AM6036" s="197"/>
      <c r="AQ6036" s="236"/>
    </row>
    <row r="6037" spans="39:43" x14ac:dyDescent="0.25">
      <c r="AM6037" s="197"/>
      <c r="AQ6037" s="236"/>
    </row>
    <row r="6038" spans="39:43" x14ac:dyDescent="0.25">
      <c r="AM6038" s="197"/>
      <c r="AQ6038" s="236"/>
    </row>
    <row r="6039" spans="39:43" x14ac:dyDescent="0.25">
      <c r="AM6039" s="197"/>
      <c r="AQ6039" s="236"/>
    </row>
    <row r="6040" spans="39:43" x14ac:dyDescent="0.25">
      <c r="AM6040" s="197"/>
      <c r="AQ6040" s="236"/>
    </row>
    <row r="6041" spans="39:43" x14ac:dyDescent="0.25">
      <c r="AM6041" s="197"/>
      <c r="AQ6041" s="236"/>
    </row>
    <row r="6042" spans="39:43" x14ac:dyDescent="0.25">
      <c r="AM6042" s="197"/>
      <c r="AQ6042" s="236"/>
    </row>
    <row r="6043" spans="39:43" x14ac:dyDescent="0.25">
      <c r="AM6043" s="197"/>
      <c r="AQ6043" s="236"/>
    </row>
    <row r="6044" spans="39:43" x14ac:dyDescent="0.25">
      <c r="AM6044" s="197"/>
      <c r="AQ6044" s="236"/>
    </row>
    <row r="6045" spans="39:43" x14ac:dyDescent="0.25">
      <c r="AM6045" s="197"/>
      <c r="AQ6045" s="236"/>
    </row>
    <row r="6046" spans="39:43" x14ac:dyDescent="0.25">
      <c r="AM6046" s="197"/>
      <c r="AQ6046" s="236"/>
    </row>
    <row r="6047" spans="39:43" x14ac:dyDescent="0.25">
      <c r="AM6047" s="197"/>
      <c r="AQ6047" s="236"/>
    </row>
    <row r="6048" spans="39:43" x14ac:dyDescent="0.25">
      <c r="AM6048" s="197"/>
      <c r="AQ6048" s="236"/>
    </row>
    <row r="6049" spans="39:43" x14ac:dyDescent="0.25">
      <c r="AM6049" s="197"/>
      <c r="AQ6049" s="236"/>
    </row>
    <row r="6050" spans="39:43" x14ac:dyDescent="0.25">
      <c r="AM6050" s="197"/>
      <c r="AQ6050" s="236"/>
    </row>
    <row r="6051" spans="39:43" x14ac:dyDescent="0.25">
      <c r="AM6051" s="197"/>
      <c r="AQ6051" s="236"/>
    </row>
    <row r="6052" spans="39:43" x14ac:dyDescent="0.25">
      <c r="AM6052" s="197"/>
      <c r="AQ6052" s="236"/>
    </row>
    <row r="6053" spans="39:43" x14ac:dyDescent="0.25">
      <c r="AM6053" s="197"/>
      <c r="AQ6053" s="236"/>
    </row>
    <row r="6054" spans="39:43" x14ac:dyDescent="0.25">
      <c r="AM6054" s="197"/>
      <c r="AQ6054" s="236"/>
    </row>
    <row r="6055" spans="39:43" x14ac:dyDescent="0.25">
      <c r="AM6055" s="197"/>
      <c r="AQ6055" s="236"/>
    </row>
    <row r="6056" spans="39:43" x14ac:dyDescent="0.25">
      <c r="AM6056" s="197"/>
      <c r="AQ6056" s="236"/>
    </row>
    <row r="6057" spans="39:43" x14ac:dyDescent="0.25">
      <c r="AM6057" s="197"/>
      <c r="AQ6057" s="236"/>
    </row>
    <row r="6058" spans="39:43" x14ac:dyDescent="0.25">
      <c r="AM6058" s="197"/>
      <c r="AQ6058" s="236"/>
    </row>
    <row r="6059" spans="39:43" x14ac:dyDescent="0.25">
      <c r="AM6059" s="197"/>
      <c r="AQ6059" s="236"/>
    </row>
    <row r="6060" spans="39:43" x14ac:dyDescent="0.25">
      <c r="AM6060" s="197"/>
      <c r="AQ6060" s="236"/>
    </row>
    <row r="6061" spans="39:43" x14ac:dyDescent="0.25">
      <c r="AM6061" s="197"/>
      <c r="AQ6061" s="236"/>
    </row>
    <row r="6062" spans="39:43" x14ac:dyDescent="0.25">
      <c r="AM6062" s="197"/>
      <c r="AQ6062" s="236"/>
    </row>
    <row r="6063" spans="39:43" x14ac:dyDescent="0.25">
      <c r="AM6063" s="197"/>
      <c r="AQ6063" s="236"/>
    </row>
    <row r="6064" spans="39:43" x14ac:dyDescent="0.25">
      <c r="AM6064" s="197"/>
      <c r="AQ6064" s="236"/>
    </row>
    <row r="6065" spans="39:43" x14ac:dyDescent="0.25">
      <c r="AM6065" s="197"/>
      <c r="AQ6065" s="236"/>
    </row>
    <row r="6066" spans="39:43" x14ac:dyDescent="0.25">
      <c r="AM6066" s="197"/>
      <c r="AQ6066" s="236"/>
    </row>
    <row r="6067" spans="39:43" x14ac:dyDescent="0.25">
      <c r="AM6067" s="197"/>
      <c r="AQ6067" s="236"/>
    </row>
    <row r="6068" spans="39:43" x14ac:dyDescent="0.25">
      <c r="AM6068" s="197"/>
      <c r="AQ6068" s="236"/>
    </row>
    <row r="6069" spans="39:43" x14ac:dyDescent="0.25">
      <c r="AM6069" s="197"/>
      <c r="AQ6069" s="236"/>
    </row>
    <row r="6070" spans="39:43" x14ac:dyDescent="0.25">
      <c r="AM6070" s="197"/>
      <c r="AQ6070" s="236"/>
    </row>
    <row r="6071" spans="39:43" x14ac:dyDescent="0.25">
      <c r="AM6071" s="197"/>
      <c r="AQ6071" s="236"/>
    </row>
    <row r="6072" spans="39:43" x14ac:dyDescent="0.25">
      <c r="AM6072" s="197"/>
      <c r="AQ6072" s="236"/>
    </row>
    <row r="6073" spans="39:43" x14ac:dyDescent="0.25">
      <c r="AM6073" s="197"/>
      <c r="AQ6073" s="236"/>
    </row>
    <row r="6074" spans="39:43" x14ac:dyDescent="0.25">
      <c r="AM6074" s="197"/>
      <c r="AQ6074" s="236"/>
    </row>
    <row r="6075" spans="39:43" x14ac:dyDescent="0.25">
      <c r="AM6075" s="197"/>
      <c r="AQ6075" s="236"/>
    </row>
    <row r="6076" spans="39:43" x14ac:dyDescent="0.25">
      <c r="AM6076" s="197"/>
      <c r="AQ6076" s="236"/>
    </row>
    <row r="6077" spans="39:43" x14ac:dyDescent="0.25">
      <c r="AM6077" s="197"/>
      <c r="AQ6077" s="236"/>
    </row>
    <row r="6078" spans="39:43" x14ac:dyDescent="0.25">
      <c r="AM6078" s="197"/>
      <c r="AQ6078" s="236"/>
    </row>
    <row r="6079" spans="39:43" x14ac:dyDescent="0.25">
      <c r="AM6079" s="197"/>
      <c r="AQ6079" s="236"/>
    </row>
    <row r="6080" spans="39:43" x14ac:dyDescent="0.25">
      <c r="AM6080" s="197"/>
      <c r="AQ6080" s="236"/>
    </row>
    <row r="6081" spans="39:43" x14ac:dyDescent="0.25">
      <c r="AM6081" s="197"/>
      <c r="AQ6081" s="236"/>
    </row>
    <row r="6082" spans="39:43" x14ac:dyDescent="0.25">
      <c r="AM6082" s="197"/>
      <c r="AQ6082" s="236"/>
    </row>
    <row r="6083" spans="39:43" x14ac:dyDescent="0.25">
      <c r="AM6083" s="197"/>
      <c r="AQ6083" s="236"/>
    </row>
    <row r="6084" spans="39:43" x14ac:dyDescent="0.25">
      <c r="AM6084" s="197"/>
      <c r="AQ6084" s="236"/>
    </row>
    <row r="6085" spans="39:43" x14ac:dyDescent="0.25">
      <c r="AM6085" s="197"/>
      <c r="AQ6085" s="236"/>
    </row>
    <row r="6086" spans="39:43" x14ac:dyDescent="0.25">
      <c r="AM6086" s="197"/>
      <c r="AQ6086" s="236"/>
    </row>
    <row r="6087" spans="39:43" x14ac:dyDescent="0.25">
      <c r="AM6087" s="197"/>
      <c r="AQ6087" s="236"/>
    </row>
    <row r="6088" spans="39:43" x14ac:dyDescent="0.25">
      <c r="AM6088" s="197"/>
      <c r="AQ6088" s="236"/>
    </row>
    <row r="6089" spans="39:43" x14ac:dyDescent="0.25">
      <c r="AM6089" s="197"/>
      <c r="AQ6089" s="236"/>
    </row>
    <row r="6090" spans="39:43" x14ac:dyDescent="0.25">
      <c r="AM6090" s="197"/>
      <c r="AQ6090" s="236"/>
    </row>
    <row r="6091" spans="39:43" x14ac:dyDescent="0.25">
      <c r="AM6091" s="197"/>
      <c r="AQ6091" s="236"/>
    </row>
    <row r="6092" spans="39:43" x14ac:dyDescent="0.25">
      <c r="AM6092" s="197"/>
      <c r="AQ6092" s="236"/>
    </row>
    <row r="6093" spans="39:43" x14ac:dyDescent="0.25">
      <c r="AM6093" s="197"/>
      <c r="AQ6093" s="236"/>
    </row>
    <row r="6094" spans="39:43" x14ac:dyDescent="0.25">
      <c r="AM6094" s="197"/>
      <c r="AQ6094" s="236"/>
    </row>
    <row r="6095" spans="39:43" x14ac:dyDescent="0.25">
      <c r="AM6095" s="197"/>
      <c r="AQ6095" s="236"/>
    </row>
    <row r="6096" spans="39:43" x14ac:dyDescent="0.25">
      <c r="AM6096" s="197"/>
      <c r="AQ6096" s="236"/>
    </row>
    <row r="6097" spans="39:43" x14ac:dyDescent="0.25">
      <c r="AM6097" s="197"/>
      <c r="AQ6097" s="236"/>
    </row>
    <row r="6098" spans="39:43" x14ac:dyDescent="0.25">
      <c r="AM6098" s="197"/>
      <c r="AQ6098" s="236"/>
    </row>
    <row r="6099" spans="39:43" x14ac:dyDescent="0.25">
      <c r="AM6099" s="197"/>
      <c r="AQ6099" s="236"/>
    </row>
    <row r="6100" spans="39:43" x14ac:dyDescent="0.25">
      <c r="AM6100" s="197"/>
      <c r="AQ6100" s="236"/>
    </row>
    <row r="6101" spans="39:43" x14ac:dyDescent="0.25">
      <c r="AM6101" s="197"/>
      <c r="AQ6101" s="236"/>
    </row>
    <row r="6102" spans="39:43" x14ac:dyDescent="0.25">
      <c r="AM6102" s="197"/>
      <c r="AQ6102" s="236"/>
    </row>
    <row r="6103" spans="39:43" x14ac:dyDescent="0.25">
      <c r="AM6103" s="197"/>
      <c r="AQ6103" s="236"/>
    </row>
    <row r="6104" spans="39:43" x14ac:dyDescent="0.25">
      <c r="AM6104" s="197"/>
      <c r="AQ6104" s="236"/>
    </row>
    <row r="6105" spans="39:43" x14ac:dyDescent="0.25">
      <c r="AM6105" s="197"/>
      <c r="AQ6105" s="236"/>
    </row>
    <row r="6106" spans="39:43" x14ac:dyDescent="0.25">
      <c r="AM6106" s="197"/>
      <c r="AQ6106" s="236"/>
    </row>
    <row r="6107" spans="39:43" x14ac:dyDescent="0.25">
      <c r="AM6107" s="197"/>
      <c r="AQ6107" s="236"/>
    </row>
    <row r="6108" spans="39:43" x14ac:dyDescent="0.25">
      <c r="AM6108" s="197"/>
      <c r="AQ6108" s="236"/>
    </row>
    <row r="6109" spans="39:43" x14ac:dyDescent="0.25">
      <c r="AM6109" s="197"/>
      <c r="AQ6109" s="236"/>
    </row>
    <row r="6110" spans="39:43" x14ac:dyDescent="0.25">
      <c r="AM6110" s="197"/>
      <c r="AQ6110" s="236"/>
    </row>
    <row r="6111" spans="39:43" x14ac:dyDescent="0.25">
      <c r="AM6111" s="197"/>
      <c r="AQ6111" s="236"/>
    </row>
    <row r="6112" spans="39:43" x14ac:dyDescent="0.25">
      <c r="AM6112" s="197"/>
      <c r="AQ6112" s="236"/>
    </row>
    <row r="6113" spans="39:43" x14ac:dyDescent="0.25">
      <c r="AM6113" s="197"/>
      <c r="AQ6113" s="236"/>
    </row>
    <row r="6114" spans="39:43" x14ac:dyDescent="0.25">
      <c r="AM6114" s="197"/>
      <c r="AQ6114" s="236"/>
    </row>
    <row r="6115" spans="39:43" x14ac:dyDescent="0.25">
      <c r="AM6115" s="197"/>
      <c r="AQ6115" s="236"/>
    </row>
    <row r="6116" spans="39:43" x14ac:dyDescent="0.25">
      <c r="AM6116" s="197"/>
      <c r="AQ6116" s="236"/>
    </row>
    <row r="6117" spans="39:43" x14ac:dyDescent="0.25">
      <c r="AM6117" s="197"/>
      <c r="AQ6117" s="236"/>
    </row>
    <row r="6118" spans="39:43" x14ac:dyDescent="0.25">
      <c r="AM6118" s="197"/>
      <c r="AQ6118" s="236"/>
    </row>
    <row r="6119" spans="39:43" x14ac:dyDescent="0.25">
      <c r="AM6119" s="197"/>
      <c r="AQ6119" s="236"/>
    </row>
    <row r="6120" spans="39:43" x14ac:dyDescent="0.25">
      <c r="AM6120" s="197"/>
      <c r="AQ6120" s="236"/>
    </row>
    <row r="6121" spans="39:43" x14ac:dyDescent="0.25">
      <c r="AM6121" s="197"/>
      <c r="AQ6121" s="236"/>
    </row>
    <row r="6122" spans="39:43" x14ac:dyDescent="0.25">
      <c r="AM6122" s="197"/>
      <c r="AQ6122" s="236"/>
    </row>
    <row r="6123" spans="39:43" x14ac:dyDescent="0.25">
      <c r="AM6123" s="197"/>
      <c r="AQ6123" s="236"/>
    </row>
    <row r="6124" spans="39:43" x14ac:dyDescent="0.25">
      <c r="AM6124" s="197"/>
      <c r="AQ6124" s="236"/>
    </row>
    <row r="6125" spans="39:43" x14ac:dyDescent="0.25">
      <c r="AM6125" s="197"/>
      <c r="AQ6125" s="236"/>
    </row>
    <row r="6126" spans="39:43" x14ac:dyDescent="0.25">
      <c r="AM6126" s="197"/>
      <c r="AQ6126" s="236"/>
    </row>
    <row r="6127" spans="39:43" x14ac:dyDescent="0.25">
      <c r="AM6127" s="197"/>
      <c r="AQ6127" s="236"/>
    </row>
    <row r="6128" spans="39:43" x14ac:dyDescent="0.25">
      <c r="AM6128" s="197"/>
      <c r="AQ6128" s="236"/>
    </row>
    <row r="6129" spans="39:43" x14ac:dyDescent="0.25">
      <c r="AM6129" s="197"/>
      <c r="AQ6129" s="236"/>
    </row>
    <row r="6130" spans="39:43" x14ac:dyDescent="0.25">
      <c r="AM6130" s="197"/>
      <c r="AQ6130" s="236"/>
    </row>
    <row r="6131" spans="39:43" x14ac:dyDescent="0.25">
      <c r="AM6131" s="197"/>
      <c r="AQ6131" s="236"/>
    </row>
    <row r="6132" spans="39:43" x14ac:dyDescent="0.25">
      <c r="AM6132" s="197"/>
      <c r="AQ6132" s="236"/>
    </row>
    <row r="6133" spans="39:43" x14ac:dyDescent="0.25">
      <c r="AM6133" s="197"/>
      <c r="AQ6133" s="236"/>
    </row>
    <row r="6134" spans="39:43" x14ac:dyDescent="0.25">
      <c r="AM6134" s="197"/>
      <c r="AQ6134" s="236"/>
    </row>
    <row r="6135" spans="39:43" x14ac:dyDescent="0.25">
      <c r="AM6135" s="197"/>
      <c r="AQ6135" s="236"/>
    </row>
    <row r="6136" spans="39:43" x14ac:dyDescent="0.25">
      <c r="AM6136" s="197"/>
      <c r="AQ6136" s="236"/>
    </row>
    <row r="6137" spans="39:43" x14ac:dyDescent="0.25">
      <c r="AM6137" s="197"/>
      <c r="AQ6137" s="236"/>
    </row>
    <row r="6138" spans="39:43" x14ac:dyDescent="0.25">
      <c r="AM6138" s="197"/>
      <c r="AQ6138" s="236"/>
    </row>
    <row r="6139" spans="39:43" x14ac:dyDescent="0.25">
      <c r="AM6139" s="197"/>
      <c r="AQ6139" s="236"/>
    </row>
    <row r="6140" spans="39:43" x14ac:dyDescent="0.25">
      <c r="AM6140" s="197"/>
      <c r="AQ6140" s="236"/>
    </row>
    <row r="6141" spans="39:43" x14ac:dyDescent="0.25">
      <c r="AM6141" s="197"/>
      <c r="AQ6141" s="236"/>
    </row>
    <row r="6142" spans="39:43" x14ac:dyDescent="0.25">
      <c r="AM6142" s="197"/>
      <c r="AQ6142" s="236"/>
    </row>
    <row r="6143" spans="39:43" x14ac:dyDescent="0.25">
      <c r="AM6143" s="197"/>
      <c r="AQ6143" s="236"/>
    </row>
    <row r="6144" spans="39:43" x14ac:dyDescent="0.25">
      <c r="AM6144" s="197"/>
      <c r="AQ6144" s="236"/>
    </row>
    <row r="6145" spans="39:43" x14ac:dyDescent="0.25">
      <c r="AM6145" s="197"/>
      <c r="AQ6145" s="236"/>
    </row>
    <row r="6146" spans="39:43" x14ac:dyDescent="0.25">
      <c r="AM6146" s="197"/>
      <c r="AQ6146" s="236"/>
    </row>
    <row r="6147" spans="39:43" x14ac:dyDescent="0.25">
      <c r="AM6147" s="197"/>
      <c r="AQ6147" s="236"/>
    </row>
    <row r="6148" spans="39:43" x14ac:dyDescent="0.25">
      <c r="AM6148" s="197"/>
      <c r="AQ6148" s="236"/>
    </row>
    <row r="6149" spans="39:43" x14ac:dyDescent="0.25">
      <c r="AM6149" s="197"/>
      <c r="AQ6149" s="236"/>
    </row>
    <row r="6150" spans="39:43" x14ac:dyDescent="0.25">
      <c r="AM6150" s="197"/>
      <c r="AQ6150" s="236"/>
    </row>
    <row r="6151" spans="39:43" x14ac:dyDescent="0.25">
      <c r="AM6151" s="197"/>
      <c r="AQ6151" s="236"/>
    </row>
    <row r="6152" spans="39:43" x14ac:dyDescent="0.25">
      <c r="AM6152" s="197"/>
      <c r="AQ6152" s="236"/>
    </row>
    <row r="6153" spans="39:43" x14ac:dyDescent="0.25">
      <c r="AM6153" s="197"/>
      <c r="AQ6153" s="236"/>
    </row>
    <row r="6154" spans="39:43" x14ac:dyDescent="0.25">
      <c r="AM6154" s="197"/>
      <c r="AQ6154" s="236"/>
    </row>
    <row r="6155" spans="39:43" x14ac:dyDescent="0.25">
      <c r="AM6155" s="197"/>
      <c r="AQ6155" s="236"/>
    </row>
    <row r="6156" spans="39:43" x14ac:dyDescent="0.25">
      <c r="AM6156" s="197"/>
      <c r="AQ6156" s="236"/>
    </row>
    <row r="6157" spans="39:43" x14ac:dyDescent="0.25">
      <c r="AM6157" s="197"/>
      <c r="AQ6157" s="236"/>
    </row>
    <row r="6158" spans="39:43" x14ac:dyDescent="0.25">
      <c r="AM6158" s="197"/>
      <c r="AQ6158" s="236"/>
    </row>
    <row r="6159" spans="39:43" x14ac:dyDescent="0.25">
      <c r="AM6159" s="197"/>
      <c r="AQ6159" s="236"/>
    </row>
    <row r="6160" spans="39:43" x14ac:dyDescent="0.25">
      <c r="AM6160" s="197"/>
      <c r="AQ6160" s="236"/>
    </row>
    <row r="6161" spans="39:43" x14ac:dyDescent="0.25">
      <c r="AM6161" s="197"/>
      <c r="AQ6161" s="236"/>
    </row>
    <row r="6162" spans="39:43" x14ac:dyDescent="0.25">
      <c r="AM6162" s="197"/>
      <c r="AQ6162" s="236"/>
    </row>
    <row r="6163" spans="39:43" x14ac:dyDescent="0.25">
      <c r="AM6163" s="197"/>
      <c r="AQ6163" s="236"/>
    </row>
    <row r="6164" spans="39:43" x14ac:dyDescent="0.25">
      <c r="AM6164" s="197"/>
      <c r="AQ6164" s="236"/>
    </row>
    <row r="6165" spans="39:43" x14ac:dyDescent="0.25">
      <c r="AM6165" s="197"/>
      <c r="AQ6165" s="236"/>
    </row>
    <row r="6166" spans="39:43" x14ac:dyDescent="0.25">
      <c r="AM6166" s="197"/>
      <c r="AQ6166" s="236"/>
    </row>
    <row r="6167" spans="39:43" x14ac:dyDescent="0.25">
      <c r="AM6167" s="197"/>
      <c r="AQ6167" s="236"/>
    </row>
    <row r="6168" spans="39:43" x14ac:dyDescent="0.25">
      <c r="AM6168" s="197"/>
      <c r="AQ6168" s="236"/>
    </row>
    <row r="6169" spans="39:43" x14ac:dyDescent="0.25">
      <c r="AM6169" s="197"/>
      <c r="AQ6169" s="236"/>
    </row>
    <row r="6170" spans="39:43" x14ac:dyDescent="0.25">
      <c r="AM6170" s="197"/>
      <c r="AQ6170" s="236"/>
    </row>
    <row r="6171" spans="39:43" x14ac:dyDescent="0.25">
      <c r="AM6171" s="197"/>
      <c r="AQ6171" s="236"/>
    </row>
    <row r="6172" spans="39:43" x14ac:dyDescent="0.25">
      <c r="AM6172" s="197"/>
      <c r="AQ6172" s="236"/>
    </row>
    <row r="6173" spans="39:43" x14ac:dyDescent="0.25">
      <c r="AM6173" s="197"/>
      <c r="AQ6173" s="236"/>
    </row>
    <row r="6174" spans="39:43" x14ac:dyDescent="0.25">
      <c r="AM6174" s="197"/>
      <c r="AQ6174" s="236"/>
    </row>
    <row r="6175" spans="39:43" x14ac:dyDescent="0.25">
      <c r="AM6175" s="197"/>
      <c r="AQ6175" s="236"/>
    </row>
    <row r="6176" spans="39:43" x14ac:dyDescent="0.25">
      <c r="AM6176" s="197"/>
      <c r="AQ6176" s="236"/>
    </row>
    <row r="6177" spans="39:43" x14ac:dyDescent="0.25">
      <c r="AM6177" s="197"/>
      <c r="AQ6177" s="236"/>
    </row>
    <row r="6178" spans="39:43" x14ac:dyDescent="0.25">
      <c r="AM6178" s="197"/>
      <c r="AQ6178" s="236"/>
    </row>
    <row r="6179" spans="39:43" x14ac:dyDescent="0.25">
      <c r="AM6179" s="197"/>
      <c r="AQ6179" s="236"/>
    </row>
    <row r="6180" spans="39:43" x14ac:dyDescent="0.25">
      <c r="AM6180" s="197"/>
      <c r="AQ6180" s="236"/>
    </row>
    <row r="6181" spans="39:43" x14ac:dyDescent="0.25">
      <c r="AM6181" s="197"/>
      <c r="AQ6181" s="236"/>
    </row>
    <row r="6182" spans="39:43" x14ac:dyDescent="0.25">
      <c r="AM6182" s="197"/>
      <c r="AQ6182" s="236"/>
    </row>
    <row r="6183" spans="39:43" x14ac:dyDescent="0.25">
      <c r="AM6183" s="197"/>
      <c r="AQ6183" s="236"/>
    </row>
    <row r="6184" spans="39:43" x14ac:dyDescent="0.25">
      <c r="AM6184" s="197"/>
      <c r="AQ6184" s="236"/>
    </row>
    <row r="6185" spans="39:43" x14ac:dyDescent="0.25">
      <c r="AM6185" s="197"/>
      <c r="AQ6185" s="236"/>
    </row>
    <row r="6186" spans="39:43" x14ac:dyDescent="0.25">
      <c r="AM6186" s="197"/>
      <c r="AQ6186" s="236"/>
    </row>
    <row r="6187" spans="39:43" x14ac:dyDescent="0.25">
      <c r="AM6187" s="197"/>
      <c r="AQ6187" s="236"/>
    </row>
    <row r="6188" spans="39:43" x14ac:dyDescent="0.25">
      <c r="AM6188" s="197"/>
      <c r="AQ6188" s="236"/>
    </row>
    <row r="6189" spans="39:43" x14ac:dyDescent="0.25">
      <c r="AM6189" s="197"/>
      <c r="AQ6189" s="236"/>
    </row>
    <row r="6190" spans="39:43" x14ac:dyDescent="0.25">
      <c r="AM6190" s="197"/>
      <c r="AQ6190" s="236"/>
    </row>
    <row r="6191" spans="39:43" x14ac:dyDescent="0.25">
      <c r="AM6191" s="197"/>
      <c r="AQ6191" s="236"/>
    </row>
    <row r="6192" spans="39:43" x14ac:dyDescent="0.25">
      <c r="AM6192" s="197"/>
      <c r="AQ6192" s="236"/>
    </row>
    <row r="6193" spans="39:43" x14ac:dyDescent="0.25">
      <c r="AM6193" s="197"/>
      <c r="AQ6193" s="236"/>
    </row>
    <row r="6194" spans="39:43" x14ac:dyDescent="0.25">
      <c r="AM6194" s="197"/>
      <c r="AQ6194" s="236"/>
    </row>
    <row r="6195" spans="39:43" x14ac:dyDescent="0.25">
      <c r="AM6195" s="197"/>
      <c r="AQ6195" s="236"/>
    </row>
    <row r="6196" spans="39:43" x14ac:dyDescent="0.25">
      <c r="AM6196" s="197"/>
      <c r="AQ6196" s="236"/>
    </row>
    <row r="6197" spans="39:43" x14ac:dyDescent="0.25">
      <c r="AM6197" s="197"/>
      <c r="AQ6197" s="236"/>
    </row>
    <row r="6198" spans="39:43" x14ac:dyDescent="0.25">
      <c r="AM6198" s="197"/>
      <c r="AQ6198" s="236"/>
    </row>
    <row r="6199" spans="39:43" x14ac:dyDescent="0.25">
      <c r="AM6199" s="197"/>
      <c r="AQ6199" s="236"/>
    </row>
    <row r="6200" spans="39:43" x14ac:dyDescent="0.25">
      <c r="AM6200" s="197"/>
      <c r="AQ6200" s="236"/>
    </row>
    <row r="6201" spans="39:43" x14ac:dyDescent="0.25">
      <c r="AM6201" s="197"/>
      <c r="AQ6201" s="236"/>
    </row>
    <row r="6202" spans="39:43" x14ac:dyDescent="0.25">
      <c r="AM6202" s="197"/>
      <c r="AQ6202" s="236"/>
    </row>
    <row r="6203" spans="39:43" x14ac:dyDescent="0.25">
      <c r="AM6203" s="197"/>
      <c r="AQ6203" s="236"/>
    </row>
    <row r="6204" spans="39:43" x14ac:dyDescent="0.25">
      <c r="AM6204" s="197"/>
      <c r="AQ6204" s="236"/>
    </row>
    <row r="6205" spans="39:43" x14ac:dyDescent="0.25">
      <c r="AM6205" s="197"/>
      <c r="AQ6205" s="236"/>
    </row>
    <row r="6206" spans="39:43" x14ac:dyDescent="0.25">
      <c r="AM6206" s="197"/>
      <c r="AQ6206" s="236"/>
    </row>
    <row r="6207" spans="39:43" x14ac:dyDescent="0.25">
      <c r="AM6207" s="197"/>
      <c r="AQ6207" s="236"/>
    </row>
    <row r="6208" spans="39:43" x14ac:dyDescent="0.25">
      <c r="AM6208" s="197"/>
      <c r="AQ6208" s="236"/>
    </row>
    <row r="6209" spans="39:43" x14ac:dyDescent="0.25">
      <c r="AM6209" s="197"/>
      <c r="AQ6209" s="236"/>
    </row>
    <row r="6210" spans="39:43" x14ac:dyDescent="0.25">
      <c r="AM6210" s="197"/>
      <c r="AQ6210" s="236"/>
    </row>
    <row r="6211" spans="39:43" x14ac:dyDescent="0.25">
      <c r="AM6211" s="197"/>
      <c r="AQ6211" s="236"/>
    </row>
    <row r="6212" spans="39:43" x14ac:dyDescent="0.25">
      <c r="AM6212" s="197"/>
      <c r="AQ6212" s="236"/>
    </row>
    <row r="6213" spans="39:43" x14ac:dyDescent="0.25">
      <c r="AM6213" s="197"/>
      <c r="AQ6213" s="236"/>
    </row>
    <row r="6214" spans="39:43" x14ac:dyDescent="0.25">
      <c r="AM6214" s="197"/>
      <c r="AQ6214" s="236"/>
    </row>
    <row r="6215" spans="39:43" x14ac:dyDescent="0.25">
      <c r="AM6215" s="197"/>
      <c r="AQ6215" s="236"/>
    </row>
    <row r="6216" spans="39:43" x14ac:dyDescent="0.25">
      <c r="AM6216" s="197"/>
      <c r="AQ6216" s="236"/>
    </row>
    <row r="6217" spans="39:43" x14ac:dyDescent="0.25">
      <c r="AM6217" s="197"/>
      <c r="AQ6217" s="236"/>
    </row>
    <row r="6218" spans="39:43" x14ac:dyDescent="0.25">
      <c r="AM6218" s="197"/>
      <c r="AQ6218" s="236"/>
    </row>
    <row r="6219" spans="39:43" x14ac:dyDescent="0.25">
      <c r="AM6219" s="197"/>
      <c r="AQ6219" s="236"/>
    </row>
    <row r="6220" spans="39:43" x14ac:dyDescent="0.25">
      <c r="AM6220" s="197"/>
      <c r="AQ6220" s="236"/>
    </row>
    <row r="6221" spans="39:43" x14ac:dyDescent="0.25">
      <c r="AM6221" s="197"/>
      <c r="AQ6221" s="236"/>
    </row>
    <row r="6222" spans="39:43" x14ac:dyDescent="0.25">
      <c r="AM6222" s="197"/>
      <c r="AQ6222" s="236"/>
    </row>
    <row r="6223" spans="39:43" x14ac:dyDescent="0.25">
      <c r="AM6223" s="197"/>
      <c r="AQ6223" s="236"/>
    </row>
    <row r="6224" spans="39:43" x14ac:dyDescent="0.25">
      <c r="AM6224" s="197"/>
      <c r="AQ6224" s="236"/>
    </row>
    <row r="6225" spans="39:43" x14ac:dyDescent="0.25">
      <c r="AM6225" s="197"/>
      <c r="AQ6225" s="236"/>
    </row>
    <row r="6226" spans="39:43" x14ac:dyDescent="0.25">
      <c r="AM6226" s="197"/>
      <c r="AQ6226" s="236"/>
    </row>
    <row r="6227" spans="39:43" x14ac:dyDescent="0.25">
      <c r="AM6227" s="197"/>
      <c r="AQ6227" s="236"/>
    </row>
    <row r="6228" spans="39:43" x14ac:dyDescent="0.25">
      <c r="AM6228" s="197"/>
      <c r="AQ6228" s="236"/>
    </row>
    <row r="6229" spans="39:43" x14ac:dyDescent="0.25">
      <c r="AM6229" s="197"/>
      <c r="AQ6229" s="236"/>
    </row>
    <row r="6230" spans="39:43" x14ac:dyDescent="0.25">
      <c r="AM6230" s="197"/>
      <c r="AQ6230" s="236"/>
    </row>
    <row r="6231" spans="39:43" x14ac:dyDescent="0.25">
      <c r="AM6231" s="197"/>
      <c r="AQ6231" s="236"/>
    </row>
    <row r="6232" spans="39:43" x14ac:dyDescent="0.25">
      <c r="AM6232" s="197"/>
      <c r="AQ6232" s="236"/>
    </row>
    <row r="6233" spans="39:43" x14ac:dyDescent="0.25">
      <c r="AM6233" s="197"/>
      <c r="AQ6233" s="236"/>
    </row>
    <row r="6234" spans="39:43" x14ac:dyDescent="0.25">
      <c r="AM6234" s="197"/>
      <c r="AQ6234" s="236"/>
    </row>
    <row r="6235" spans="39:43" x14ac:dyDescent="0.25">
      <c r="AM6235" s="197"/>
      <c r="AQ6235" s="236"/>
    </row>
    <row r="6236" spans="39:43" x14ac:dyDescent="0.25">
      <c r="AM6236" s="197"/>
      <c r="AQ6236" s="236"/>
    </row>
    <row r="6237" spans="39:43" x14ac:dyDescent="0.25">
      <c r="AM6237" s="197"/>
      <c r="AQ6237" s="236"/>
    </row>
    <row r="6238" spans="39:43" x14ac:dyDescent="0.25">
      <c r="AM6238" s="197"/>
      <c r="AQ6238" s="236"/>
    </row>
    <row r="6239" spans="39:43" x14ac:dyDescent="0.25">
      <c r="AM6239" s="197"/>
      <c r="AQ6239" s="236"/>
    </row>
    <row r="6240" spans="39:43" x14ac:dyDescent="0.25">
      <c r="AM6240" s="197"/>
      <c r="AQ6240" s="236"/>
    </row>
    <row r="6241" spans="39:43" x14ac:dyDescent="0.25">
      <c r="AM6241" s="197"/>
      <c r="AQ6241" s="236"/>
    </row>
    <row r="6242" spans="39:43" x14ac:dyDescent="0.25">
      <c r="AM6242" s="197"/>
      <c r="AQ6242" s="236"/>
    </row>
    <row r="6243" spans="39:43" x14ac:dyDescent="0.25">
      <c r="AM6243" s="197"/>
      <c r="AQ6243" s="236"/>
    </row>
    <row r="6244" spans="39:43" x14ac:dyDescent="0.25">
      <c r="AM6244" s="197"/>
      <c r="AQ6244" s="236"/>
    </row>
    <row r="6245" spans="39:43" x14ac:dyDescent="0.25">
      <c r="AM6245" s="197"/>
      <c r="AQ6245" s="236"/>
    </row>
    <row r="6246" spans="39:43" x14ac:dyDescent="0.25">
      <c r="AM6246" s="197"/>
      <c r="AQ6246" s="236"/>
    </row>
    <row r="6247" spans="39:43" x14ac:dyDescent="0.25">
      <c r="AM6247" s="197"/>
      <c r="AQ6247" s="236"/>
    </row>
    <row r="6248" spans="39:43" x14ac:dyDescent="0.25">
      <c r="AM6248" s="197"/>
      <c r="AQ6248" s="236"/>
    </row>
    <row r="6249" spans="39:43" x14ac:dyDescent="0.25">
      <c r="AM6249" s="197"/>
      <c r="AQ6249" s="236"/>
    </row>
    <row r="6250" spans="39:43" x14ac:dyDescent="0.25">
      <c r="AM6250" s="197"/>
      <c r="AQ6250" s="236"/>
    </row>
    <row r="6251" spans="39:43" x14ac:dyDescent="0.25">
      <c r="AM6251" s="197"/>
      <c r="AQ6251" s="236"/>
    </row>
    <row r="6252" spans="39:43" x14ac:dyDescent="0.25">
      <c r="AM6252" s="197"/>
      <c r="AQ6252" s="236"/>
    </row>
    <row r="6253" spans="39:43" x14ac:dyDescent="0.25">
      <c r="AM6253" s="197"/>
      <c r="AQ6253" s="236"/>
    </row>
    <row r="6254" spans="39:43" x14ac:dyDescent="0.25">
      <c r="AM6254" s="197"/>
      <c r="AQ6254" s="236"/>
    </row>
    <row r="6255" spans="39:43" x14ac:dyDescent="0.25">
      <c r="AM6255" s="197"/>
      <c r="AQ6255" s="236"/>
    </row>
    <row r="6256" spans="39:43" x14ac:dyDescent="0.25">
      <c r="AM6256" s="197"/>
      <c r="AQ6256" s="236"/>
    </row>
    <row r="6257" spans="39:43" x14ac:dyDescent="0.25">
      <c r="AM6257" s="197"/>
      <c r="AQ6257" s="236"/>
    </row>
    <row r="6258" spans="39:43" x14ac:dyDescent="0.25">
      <c r="AM6258" s="197"/>
      <c r="AQ6258" s="236"/>
    </row>
    <row r="6259" spans="39:43" x14ac:dyDescent="0.25">
      <c r="AM6259" s="197"/>
      <c r="AQ6259" s="236"/>
    </row>
    <row r="6260" spans="39:43" x14ac:dyDescent="0.25">
      <c r="AM6260" s="197"/>
      <c r="AQ6260" s="236"/>
    </row>
    <row r="6261" spans="39:43" x14ac:dyDescent="0.25">
      <c r="AM6261" s="197"/>
      <c r="AQ6261" s="236"/>
    </row>
    <row r="6262" spans="39:43" x14ac:dyDescent="0.25">
      <c r="AM6262" s="197"/>
      <c r="AQ6262" s="236"/>
    </row>
    <row r="6263" spans="39:43" x14ac:dyDescent="0.25">
      <c r="AM6263" s="197"/>
      <c r="AQ6263" s="236"/>
    </row>
    <row r="6264" spans="39:43" x14ac:dyDescent="0.25">
      <c r="AM6264" s="197"/>
      <c r="AQ6264" s="236"/>
    </row>
    <row r="6265" spans="39:43" x14ac:dyDescent="0.25">
      <c r="AM6265" s="197"/>
      <c r="AQ6265" s="236"/>
    </row>
    <row r="6266" spans="39:43" x14ac:dyDescent="0.25">
      <c r="AM6266" s="197"/>
      <c r="AQ6266" s="236"/>
    </row>
    <row r="6267" spans="39:43" x14ac:dyDescent="0.25">
      <c r="AM6267" s="197"/>
      <c r="AQ6267" s="236"/>
    </row>
    <row r="6268" spans="39:43" x14ac:dyDescent="0.25">
      <c r="AM6268" s="197"/>
      <c r="AQ6268" s="236"/>
    </row>
    <row r="6269" spans="39:43" x14ac:dyDescent="0.25">
      <c r="AM6269" s="197"/>
      <c r="AQ6269" s="236"/>
    </row>
    <row r="6270" spans="39:43" x14ac:dyDescent="0.25">
      <c r="AM6270" s="197"/>
      <c r="AQ6270" s="236"/>
    </row>
    <row r="6271" spans="39:43" x14ac:dyDescent="0.25">
      <c r="AM6271" s="197"/>
      <c r="AQ6271" s="236"/>
    </row>
    <row r="6272" spans="39:43" x14ac:dyDescent="0.25">
      <c r="AM6272" s="197"/>
      <c r="AQ6272" s="236"/>
    </row>
    <row r="6273" spans="39:43" x14ac:dyDescent="0.25">
      <c r="AM6273" s="197"/>
      <c r="AQ6273" s="236"/>
    </row>
    <row r="6274" spans="39:43" x14ac:dyDescent="0.25">
      <c r="AM6274" s="197"/>
      <c r="AQ6274" s="236"/>
    </row>
    <row r="6275" spans="39:43" x14ac:dyDescent="0.25">
      <c r="AM6275" s="197"/>
      <c r="AQ6275" s="236"/>
    </row>
    <row r="6276" spans="39:43" x14ac:dyDescent="0.25">
      <c r="AM6276" s="197"/>
      <c r="AQ6276" s="236"/>
    </row>
    <row r="6277" spans="39:43" x14ac:dyDescent="0.25">
      <c r="AM6277" s="197"/>
      <c r="AQ6277" s="236"/>
    </row>
    <row r="6278" spans="39:43" x14ac:dyDescent="0.25">
      <c r="AM6278" s="197"/>
      <c r="AQ6278" s="236"/>
    </row>
    <row r="6279" spans="39:43" x14ac:dyDescent="0.25">
      <c r="AM6279" s="197"/>
      <c r="AQ6279" s="236"/>
    </row>
    <row r="6280" spans="39:43" x14ac:dyDescent="0.25">
      <c r="AM6280" s="197"/>
      <c r="AQ6280" s="236"/>
    </row>
    <row r="6281" spans="39:43" x14ac:dyDescent="0.25">
      <c r="AM6281" s="197"/>
      <c r="AQ6281" s="236"/>
    </row>
    <row r="6282" spans="39:43" x14ac:dyDescent="0.25">
      <c r="AM6282" s="197"/>
      <c r="AQ6282" s="236"/>
    </row>
    <row r="6283" spans="39:43" x14ac:dyDescent="0.25">
      <c r="AM6283" s="197"/>
      <c r="AQ6283" s="236"/>
    </row>
    <row r="6284" spans="39:43" x14ac:dyDescent="0.25">
      <c r="AM6284" s="197"/>
      <c r="AQ6284" s="236"/>
    </row>
    <row r="6285" spans="39:43" x14ac:dyDescent="0.25">
      <c r="AM6285" s="197"/>
      <c r="AQ6285" s="236"/>
    </row>
    <row r="6286" spans="39:43" x14ac:dyDescent="0.25">
      <c r="AM6286" s="197"/>
      <c r="AQ6286" s="236"/>
    </row>
    <row r="6287" spans="39:43" x14ac:dyDescent="0.25">
      <c r="AM6287" s="197"/>
      <c r="AQ6287" s="236"/>
    </row>
    <row r="6288" spans="39:43" x14ac:dyDescent="0.25">
      <c r="AM6288" s="197"/>
      <c r="AQ6288" s="236"/>
    </row>
    <row r="6289" spans="39:43" x14ac:dyDescent="0.25">
      <c r="AM6289" s="197"/>
      <c r="AQ6289" s="236"/>
    </row>
    <row r="6290" spans="39:43" x14ac:dyDescent="0.25">
      <c r="AM6290" s="197"/>
      <c r="AQ6290" s="236"/>
    </row>
    <row r="6291" spans="39:43" x14ac:dyDescent="0.25">
      <c r="AM6291" s="197"/>
      <c r="AQ6291" s="236"/>
    </row>
    <row r="6292" spans="39:43" x14ac:dyDescent="0.25">
      <c r="AM6292" s="197"/>
      <c r="AQ6292" s="236"/>
    </row>
    <row r="6293" spans="39:43" x14ac:dyDescent="0.25">
      <c r="AM6293" s="197"/>
      <c r="AQ6293" s="236"/>
    </row>
    <row r="6294" spans="39:43" x14ac:dyDescent="0.25">
      <c r="AM6294" s="197"/>
      <c r="AQ6294" s="236"/>
    </row>
    <row r="6295" spans="39:43" x14ac:dyDescent="0.25">
      <c r="AM6295" s="197"/>
      <c r="AQ6295" s="236"/>
    </row>
    <row r="6296" spans="39:43" x14ac:dyDescent="0.25">
      <c r="AM6296" s="197"/>
      <c r="AQ6296" s="236"/>
    </row>
    <row r="6297" spans="39:43" x14ac:dyDescent="0.25">
      <c r="AM6297" s="197"/>
      <c r="AQ6297" s="236"/>
    </row>
    <row r="6298" spans="39:43" x14ac:dyDescent="0.25">
      <c r="AM6298" s="197"/>
      <c r="AQ6298" s="236"/>
    </row>
    <row r="6299" spans="39:43" x14ac:dyDescent="0.25">
      <c r="AM6299" s="197"/>
      <c r="AQ6299" s="236"/>
    </row>
    <row r="6300" spans="39:43" x14ac:dyDescent="0.25">
      <c r="AM6300" s="197"/>
      <c r="AQ6300" s="236"/>
    </row>
    <row r="6301" spans="39:43" x14ac:dyDescent="0.25">
      <c r="AM6301" s="197"/>
      <c r="AQ6301" s="236"/>
    </row>
    <row r="6302" spans="39:43" x14ac:dyDescent="0.25">
      <c r="AM6302" s="197"/>
      <c r="AQ6302" s="236"/>
    </row>
    <row r="6303" spans="39:43" x14ac:dyDescent="0.25">
      <c r="AM6303" s="197"/>
      <c r="AQ6303" s="236"/>
    </row>
    <row r="6304" spans="39:43" x14ac:dyDescent="0.25">
      <c r="AM6304" s="197"/>
      <c r="AQ6304" s="236"/>
    </row>
    <row r="6305" spans="39:43" x14ac:dyDescent="0.25">
      <c r="AM6305" s="197"/>
      <c r="AQ6305" s="236"/>
    </row>
    <row r="6306" spans="39:43" x14ac:dyDescent="0.25">
      <c r="AM6306" s="197"/>
      <c r="AQ6306" s="236"/>
    </row>
    <row r="6307" spans="39:43" x14ac:dyDescent="0.25">
      <c r="AM6307" s="197"/>
      <c r="AQ6307" s="236"/>
    </row>
    <row r="6308" spans="39:43" x14ac:dyDescent="0.25">
      <c r="AM6308" s="197"/>
      <c r="AQ6308" s="236"/>
    </row>
    <row r="6309" spans="39:43" x14ac:dyDescent="0.25">
      <c r="AM6309" s="197"/>
      <c r="AQ6309" s="236"/>
    </row>
    <row r="6310" spans="39:43" x14ac:dyDescent="0.25">
      <c r="AM6310" s="197"/>
      <c r="AQ6310" s="236"/>
    </row>
    <row r="6311" spans="39:43" x14ac:dyDescent="0.25">
      <c r="AM6311" s="197"/>
      <c r="AQ6311" s="236"/>
    </row>
    <row r="6312" spans="39:43" x14ac:dyDescent="0.25">
      <c r="AM6312" s="197"/>
      <c r="AQ6312" s="236"/>
    </row>
    <row r="6313" spans="39:43" x14ac:dyDescent="0.25">
      <c r="AM6313" s="197"/>
      <c r="AQ6313" s="236"/>
    </row>
    <row r="6314" spans="39:43" x14ac:dyDescent="0.25">
      <c r="AM6314" s="197"/>
      <c r="AQ6314" s="236"/>
    </row>
    <row r="6315" spans="39:43" x14ac:dyDescent="0.25">
      <c r="AM6315" s="197"/>
      <c r="AQ6315" s="236"/>
    </row>
    <row r="6316" spans="39:43" x14ac:dyDescent="0.25">
      <c r="AM6316" s="197"/>
      <c r="AQ6316" s="236"/>
    </row>
    <row r="6317" spans="39:43" x14ac:dyDescent="0.25">
      <c r="AM6317" s="197"/>
      <c r="AQ6317" s="236"/>
    </row>
    <row r="6318" spans="39:43" x14ac:dyDescent="0.25">
      <c r="AM6318" s="197"/>
      <c r="AQ6318" s="236"/>
    </row>
    <row r="6319" spans="39:43" x14ac:dyDescent="0.25">
      <c r="AM6319" s="197"/>
      <c r="AQ6319" s="236"/>
    </row>
    <row r="6320" spans="39:43" x14ac:dyDescent="0.25">
      <c r="AM6320" s="197"/>
      <c r="AQ6320" s="236"/>
    </row>
    <row r="6321" spans="39:43" x14ac:dyDescent="0.25">
      <c r="AM6321" s="197"/>
      <c r="AQ6321" s="236"/>
    </row>
    <row r="6322" spans="39:43" x14ac:dyDescent="0.25">
      <c r="AM6322" s="197"/>
      <c r="AQ6322" s="236"/>
    </row>
    <row r="6323" spans="39:43" x14ac:dyDescent="0.25">
      <c r="AM6323" s="197"/>
      <c r="AQ6323" s="236"/>
    </row>
    <row r="6324" spans="39:43" x14ac:dyDescent="0.25">
      <c r="AM6324" s="197"/>
      <c r="AQ6324" s="236"/>
    </row>
    <row r="6325" spans="39:43" x14ac:dyDescent="0.25">
      <c r="AM6325" s="197"/>
      <c r="AQ6325" s="236"/>
    </row>
    <row r="6326" spans="39:43" x14ac:dyDescent="0.25">
      <c r="AM6326" s="197"/>
      <c r="AQ6326" s="236"/>
    </row>
    <row r="6327" spans="39:43" x14ac:dyDescent="0.25">
      <c r="AM6327" s="197"/>
      <c r="AQ6327" s="236"/>
    </row>
    <row r="6328" spans="39:43" x14ac:dyDescent="0.25">
      <c r="AM6328" s="197"/>
      <c r="AQ6328" s="236"/>
    </row>
    <row r="6329" spans="39:43" x14ac:dyDescent="0.25">
      <c r="AM6329" s="197"/>
      <c r="AQ6329" s="236"/>
    </row>
    <row r="6330" spans="39:43" x14ac:dyDescent="0.25">
      <c r="AM6330" s="197"/>
      <c r="AQ6330" s="236"/>
    </row>
    <row r="6331" spans="39:43" x14ac:dyDescent="0.25">
      <c r="AM6331" s="197"/>
      <c r="AQ6331" s="236"/>
    </row>
    <row r="6332" spans="39:43" x14ac:dyDescent="0.25">
      <c r="AM6332" s="197"/>
      <c r="AQ6332" s="236"/>
    </row>
    <row r="6333" spans="39:43" x14ac:dyDescent="0.25">
      <c r="AM6333" s="197"/>
      <c r="AQ6333" s="236"/>
    </row>
    <row r="6334" spans="39:43" x14ac:dyDescent="0.25">
      <c r="AM6334" s="197"/>
      <c r="AQ6334" s="236"/>
    </row>
    <row r="6335" spans="39:43" x14ac:dyDescent="0.25">
      <c r="AM6335" s="197"/>
      <c r="AQ6335" s="236"/>
    </row>
    <row r="6336" spans="39:43" x14ac:dyDescent="0.25">
      <c r="AM6336" s="197"/>
      <c r="AQ6336" s="236"/>
    </row>
    <row r="6337" spans="39:43" x14ac:dyDescent="0.25">
      <c r="AM6337" s="197"/>
      <c r="AQ6337" s="236"/>
    </row>
    <row r="6338" spans="39:43" x14ac:dyDescent="0.25">
      <c r="AM6338" s="197"/>
      <c r="AQ6338" s="236"/>
    </row>
    <row r="6339" spans="39:43" x14ac:dyDescent="0.25">
      <c r="AM6339" s="197"/>
      <c r="AQ6339" s="236"/>
    </row>
    <row r="6340" spans="39:43" x14ac:dyDescent="0.25">
      <c r="AM6340" s="197"/>
      <c r="AQ6340" s="236"/>
    </row>
    <row r="6341" spans="39:43" x14ac:dyDescent="0.25">
      <c r="AM6341" s="197"/>
      <c r="AQ6341" s="236"/>
    </row>
    <row r="6342" spans="39:43" x14ac:dyDescent="0.25">
      <c r="AM6342" s="197"/>
      <c r="AQ6342" s="236"/>
    </row>
    <row r="6343" spans="39:43" x14ac:dyDescent="0.25">
      <c r="AM6343" s="197"/>
      <c r="AQ6343" s="236"/>
    </row>
    <row r="6344" spans="39:43" x14ac:dyDescent="0.25">
      <c r="AM6344" s="197"/>
      <c r="AQ6344" s="236"/>
    </row>
    <row r="6345" spans="39:43" x14ac:dyDescent="0.25">
      <c r="AM6345" s="197"/>
      <c r="AQ6345" s="236"/>
    </row>
    <row r="6346" spans="39:43" x14ac:dyDescent="0.25">
      <c r="AM6346" s="197"/>
      <c r="AQ6346" s="236"/>
    </row>
    <row r="6347" spans="39:43" x14ac:dyDescent="0.25">
      <c r="AM6347" s="197"/>
      <c r="AQ6347" s="236"/>
    </row>
    <row r="6348" spans="39:43" x14ac:dyDescent="0.25">
      <c r="AM6348" s="197"/>
      <c r="AQ6348" s="236"/>
    </row>
    <row r="6349" spans="39:43" x14ac:dyDescent="0.25">
      <c r="AM6349" s="197"/>
      <c r="AQ6349" s="236"/>
    </row>
    <row r="6350" spans="39:43" x14ac:dyDescent="0.25">
      <c r="AM6350" s="197"/>
      <c r="AQ6350" s="236"/>
    </row>
    <row r="6351" spans="39:43" x14ac:dyDescent="0.25">
      <c r="AM6351" s="197"/>
      <c r="AQ6351" s="236"/>
    </row>
    <row r="6352" spans="39:43" x14ac:dyDescent="0.25">
      <c r="AM6352" s="197"/>
      <c r="AQ6352" s="236"/>
    </row>
    <row r="6353" spans="39:43" x14ac:dyDescent="0.25">
      <c r="AM6353" s="197"/>
      <c r="AQ6353" s="236"/>
    </row>
    <row r="6354" spans="39:43" x14ac:dyDescent="0.25">
      <c r="AM6354" s="197"/>
      <c r="AQ6354" s="236"/>
    </row>
    <row r="6355" spans="39:43" x14ac:dyDescent="0.25">
      <c r="AM6355" s="197"/>
      <c r="AQ6355" s="236"/>
    </row>
    <row r="6356" spans="39:43" x14ac:dyDescent="0.25">
      <c r="AM6356" s="197"/>
      <c r="AQ6356" s="236"/>
    </row>
    <row r="6357" spans="39:43" x14ac:dyDescent="0.25">
      <c r="AM6357" s="197"/>
      <c r="AQ6357" s="236"/>
    </row>
    <row r="6358" spans="39:43" x14ac:dyDescent="0.25">
      <c r="AM6358" s="197"/>
      <c r="AQ6358" s="236"/>
    </row>
    <row r="6359" spans="39:43" x14ac:dyDescent="0.25">
      <c r="AM6359" s="197"/>
      <c r="AQ6359" s="236"/>
    </row>
    <row r="6360" spans="39:43" x14ac:dyDescent="0.25">
      <c r="AM6360" s="197"/>
      <c r="AQ6360" s="236"/>
    </row>
    <row r="6361" spans="39:43" x14ac:dyDescent="0.25">
      <c r="AM6361" s="197"/>
      <c r="AQ6361" s="236"/>
    </row>
    <row r="6362" spans="39:43" x14ac:dyDescent="0.25">
      <c r="AM6362" s="197"/>
      <c r="AQ6362" s="236"/>
    </row>
    <row r="6363" spans="39:43" x14ac:dyDescent="0.25">
      <c r="AM6363" s="197"/>
      <c r="AQ6363" s="236"/>
    </row>
    <row r="6364" spans="39:43" x14ac:dyDescent="0.25">
      <c r="AM6364" s="197"/>
      <c r="AQ6364" s="236"/>
    </row>
    <row r="6365" spans="39:43" x14ac:dyDescent="0.25">
      <c r="AM6365" s="197"/>
      <c r="AQ6365" s="236"/>
    </row>
    <row r="6366" spans="39:43" x14ac:dyDescent="0.25">
      <c r="AM6366" s="197"/>
      <c r="AQ6366" s="236"/>
    </row>
    <row r="6367" spans="39:43" x14ac:dyDescent="0.25">
      <c r="AM6367" s="197"/>
      <c r="AQ6367" s="236"/>
    </row>
    <row r="6368" spans="39:43" x14ac:dyDescent="0.25">
      <c r="AM6368" s="197"/>
      <c r="AQ6368" s="236"/>
    </row>
    <row r="6369" spans="39:43" x14ac:dyDescent="0.25">
      <c r="AM6369" s="197"/>
      <c r="AQ6369" s="236"/>
    </row>
    <row r="6370" spans="39:43" x14ac:dyDescent="0.25">
      <c r="AM6370" s="197"/>
      <c r="AQ6370" s="236"/>
    </row>
    <row r="6371" spans="39:43" x14ac:dyDescent="0.25">
      <c r="AM6371" s="197"/>
      <c r="AQ6371" s="236"/>
    </row>
    <row r="6372" spans="39:43" x14ac:dyDescent="0.25">
      <c r="AM6372" s="197"/>
      <c r="AQ6372" s="236"/>
    </row>
    <row r="6373" spans="39:43" x14ac:dyDescent="0.25">
      <c r="AM6373" s="197"/>
      <c r="AQ6373" s="236"/>
    </row>
    <row r="6374" spans="39:43" x14ac:dyDescent="0.25">
      <c r="AM6374" s="197"/>
      <c r="AQ6374" s="236"/>
    </row>
    <row r="6375" spans="39:43" x14ac:dyDescent="0.25">
      <c r="AM6375" s="197"/>
      <c r="AQ6375" s="236"/>
    </row>
    <row r="6376" spans="39:43" x14ac:dyDescent="0.25">
      <c r="AM6376" s="197"/>
      <c r="AQ6376" s="236"/>
    </row>
    <row r="6377" spans="39:43" x14ac:dyDescent="0.25">
      <c r="AM6377" s="197"/>
      <c r="AQ6377" s="236"/>
    </row>
    <row r="6378" spans="39:43" x14ac:dyDescent="0.25">
      <c r="AM6378" s="197"/>
      <c r="AQ6378" s="236"/>
    </row>
    <row r="6379" spans="39:43" x14ac:dyDescent="0.25">
      <c r="AM6379" s="197"/>
      <c r="AQ6379" s="236"/>
    </row>
    <row r="6380" spans="39:43" x14ac:dyDescent="0.25">
      <c r="AM6380" s="197"/>
      <c r="AQ6380" s="236"/>
    </row>
    <row r="6381" spans="39:43" x14ac:dyDescent="0.25">
      <c r="AM6381" s="197"/>
      <c r="AQ6381" s="236"/>
    </row>
    <row r="6382" spans="39:43" x14ac:dyDescent="0.25">
      <c r="AM6382" s="197"/>
      <c r="AQ6382" s="236"/>
    </row>
    <row r="6383" spans="39:43" x14ac:dyDescent="0.25">
      <c r="AM6383" s="197"/>
      <c r="AQ6383" s="236"/>
    </row>
    <row r="6384" spans="39:43" x14ac:dyDescent="0.25">
      <c r="AM6384" s="197"/>
      <c r="AQ6384" s="236"/>
    </row>
    <row r="6385" spans="39:43" x14ac:dyDescent="0.25">
      <c r="AM6385" s="197"/>
      <c r="AQ6385" s="236"/>
    </row>
    <row r="6386" spans="39:43" x14ac:dyDescent="0.25">
      <c r="AM6386" s="197"/>
      <c r="AQ6386" s="236"/>
    </row>
    <row r="6387" spans="39:43" x14ac:dyDescent="0.25">
      <c r="AM6387" s="197"/>
      <c r="AQ6387" s="236"/>
    </row>
    <row r="6388" spans="39:43" x14ac:dyDescent="0.25">
      <c r="AM6388" s="197"/>
      <c r="AQ6388" s="236"/>
    </row>
    <row r="6389" spans="39:43" x14ac:dyDescent="0.25">
      <c r="AM6389" s="197"/>
      <c r="AQ6389" s="236"/>
    </row>
    <row r="6390" spans="39:43" x14ac:dyDescent="0.25">
      <c r="AM6390" s="197"/>
      <c r="AQ6390" s="236"/>
    </row>
    <row r="6391" spans="39:43" x14ac:dyDescent="0.25">
      <c r="AM6391" s="197"/>
      <c r="AQ6391" s="236"/>
    </row>
    <row r="6392" spans="39:43" x14ac:dyDescent="0.25">
      <c r="AM6392" s="197"/>
      <c r="AQ6392" s="236"/>
    </row>
    <row r="6393" spans="39:43" x14ac:dyDescent="0.25">
      <c r="AM6393" s="197"/>
      <c r="AQ6393" s="236"/>
    </row>
    <row r="6394" spans="39:43" x14ac:dyDescent="0.25">
      <c r="AM6394" s="197"/>
      <c r="AQ6394" s="236"/>
    </row>
    <row r="6395" spans="39:43" x14ac:dyDescent="0.25">
      <c r="AM6395" s="197"/>
      <c r="AQ6395" s="236"/>
    </row>
    <row r="6396" spans="39:43" x14ac:dyDescent="0.25">
      <c r="AM6396" s="197"/>
      <c r="AQ6396" s="236"/>
    </row>
    <row r="6397" spans="39:43" x14ac:dyDescent="0.25">
      <c r="AM6397" s="197"/>
      <c r="AQ6397" s="236"/>
    </row>
    <row r="6398" spans="39:43" x14ac:dyDescent="0.25">
      <c r="AM6398" s="197"/>
      <c r="AQ6398" s="236"/>
    </row>
    <row r="6399" spans="39:43" x14ac:dyDescent="0.25">
      <c r="AM6399" s="197"/>
      <c r="AQ6399" s="236"/>
    </row>
    <row r="6400" spans="39:43" x14ac:dyDescent="0.25">
      <c r="AM6400" s="197"/>
      <c r="AQ6400" s="236"/>
    </row>
    <row r="6401" spans="39:43" x14ac:dyDescent="0.25">
      <c r="AM6401" s="197"/>
      <c r="AQ6401" s="236"/>
    </row>
    <row r="6402" spans="39:43" x14ac:dyDescent="0.25">
      <c r="AM6402" s="197"/>
      <c r="AQ6402" s="236"/>
    </row>
    <row r="6403" spans="39:43" x14ac:dyDescent="0.25">
      <c r="AM6403" s="197"/>
      <c r="AQ6403" s="236"/>
    </row>
    <row r="6404" spans="39:43" x14ac:dyDescent="0.25">
      <c r="AM6404" s="197"/>
      <c r="AQ6404" s="236"/>
    </row>
    <row r="6405" spans="39:43" x14ac:dyDescent="0.25">
      <c r="AM6405" s="197"/>
      <c r="AQ6405" s="236"/>
    </row>
    <row r="6406" spans="39:43" x14ac:dyDescent="0.25">
      <c r="AM6406" s="197"/>
      <c r="AQ6406" s="236"/>
    </row>
    <row r="6407" spans="39:43" x14ac:dyDescent="0.25">
      <c r="AM6407" s="197"/>
      <c r="AQ6407" s="236"/>
    </row>
    <row r="6408" spans="39:43" x14ac:dyDescent="0.25">
      <c r="AM6408" s="197"/>
      <c r="AQ6408" s="236"/>
    </row>
    <row r="6409" spans="39:43" x14ac:dyDescent="0.25">
      <c r="AM6409" s="197"/>
      <c r="AQ6409" s="236"/>
    </row>
    <row r="6410" spans="39:43" x14ac:dyDescent="0.25">
      <c r="AM6410" s="197"/>
      <c r="AQ6410" s="236"/>
    </row>
    <row r="6411" spans="39:43" x14ac:dyDescent="0.25">
      <c r="AM6411" s="197"/>
      <c r="AQ6411" s="236"/>
    </row>
    <row r="6412" spans="39:43" x14ac:dyDescent="0.25">
      <c r="AM6412" s="197"/>
      <c r="AQ6412" s="236"/>
    </row>
    <row r="6413" spans="39:43" x14ac:dyDescent="0.25">
      <c r="AM6413" s="197"/>
      <c r="AQ6413" s="236"/>
    </row>
    <row r="6414" spans="39:43" x14ac:dyDescent="0.25">
      <c r="AM6414" s="197"/>
      <c r="AQ6414" s="236"/>
    </row>
    <row r="6415" spans="39:43" x14ac:dyDescent="0.25">
      <c r="AM6415" s="197"/>
      <c r="AQ6415" s="236"/>
    </row>
    <row r="6416" spans="39:43" x14ac:dyDescent="0.25">
      <c r="AM6416" s="197"/>
      <c r="AQ6416" s="236"/>
    </row>
    <row r="6417" spans="39:43" x14ac:dyDescent="0.25">
      <c r="AM6417" s="197"/>
      <c r="AQ6417" s="236"/>
    </row>
    <row r="6418" spans="39:43" x14ac:dyDescent="0.25">
      <c r="AM6418" s="197"/>
      <c r="AQ6418" s="236"/>
    </row>
    <row r="6419" spans="39:43" x14ac:dyDescent="0.25">
      <c r="AM6419" s="197"/>
      <c r="AQ6419" s="236"/>
    </row>
    <row r="6420" spans="39:43" x14ac:dyDescent="0.25">
      <c r="AM6420" s="197"/>
      <c r="AQ6420" s="236"/>
    </row>
    <row r="6421" spans="39:43" x14ac:dyDescent="0.25">
      <c r="AM6421" s="197"/>
      <c r="AQ6421" s="236"/>
    </row>
    <row r="6422" spans="39:43" x14ac:dyDescent="0.25">
      <c r="AM6422" s="197"/>
      <c r="AQ6422" s="236"/>
    </row>
    <row r="6423" spans="39:43" x14ac:dyDescent="0.25">
      <c r="AM6423" s="197"/>
      <c r="AQ6423" s="236"/>
    </row>
    <row r="6424" spans="39:43" x14ac:dyDescent="0.25">
      <c r="AM6424" s="197"/>
      <c r="AQ6424" s="236"/>
    </row>
    <row r="6425" spans="39:43" x14ac:dyDescent="0.25">
      <c r="AM6425" s="197"/>
      <c r="AQ6425" s="236"/>
    </row>
    <row r="6426" spans="39:43" x14ac:dyDescent="0.25">
      <c r="AM6426" s="197"/>
      <c r="AQ6426" s="236"/>
    </row>
    <row r="6427" spans="39:43" x14ac:dyDescent="0.25">
      <c r="AM6427" s="197"/>
      <c r="AQ6427" s="236"/>
    </row>
    <row r="6428" spans="39:43" x14ac:dyDescent="0.25">
      <c r="AM6428" s="197"/>
      <c r="AQ6428" s="236"/>
    </row>
    <row r="6429" spans="39:43" x14ac:dyDescent="0.25">
      <c r="AM6429" s="197"/>
      <c r="AQ6429" s="236"/>
    </row>
    <row r="6430" spans="39:43" x14ac:dyDescent="0.25">
      <c r="AM6430" s="197"/>
      <c r="AQ6430" s="236"/>
    </row>
    <row r="6431" spans="39:43" x14ac:dyDescent="0.25">
      <c r="AM6431" s="197"/>
      <c r="AQ6431" s="236"/>
    </row>
    <row r="6432" spans="39:43" x14ac:dyDescent="0.25">
      <c r="AM6432" s="197"/>
      <c r="AQ6432" s="236"/>
    </row>
    <row r="6433" spans="39:43" x14ac:dyDescent="0.25">
      <c r="AM6433" s="197"/>
      <c r="AQ6433" s="236"/>
    </row>
    <row r="6434" spans="39:43" x14ac:dyDescent="0.25">
      <c r="AM6434" s="197"/>
      <c r="AQ6434" s="236"/>
    </row>
    <row r="6435" spans="39:43" x14ac:dyDescent="0.25">
      <c r="AM6435" s="197"/>
      <c r="AQ6435" s="236"/>
    </row>
    <row r="6436" spans="39:43" x14ac:dyDescent="0.25">
      <c r="AM6436" s="197"/>
      <c r="AQ6436" s="236"/>
    </row>
    <row r="6437" spans="39:43" x14ac:dyDescent="0.25">
      <c r="AM6437" s="197"/>
      <c r="AQ6437" s="236"/>
    </row>
    <row r="6438" spans="39:43" x14ac:dyDescent="0.25">
      <c r="AM6438" s="197"/>
      <c r="AQ6438" s="236"/>
    </row>
    <row r="6439" spans="39:43" x14ac:dyDescent="0.25">
      <c r="AM6439" s="197"/>
      <c r="AQ6439" s="236"/>
    </row>
    <row r="6440" spans="39:43" x14ac:dyDescent="0.25">
      <c r="AM6440" s="197"/>
      <c r="AQ6440" s="236"/>
    </row>
    <row r="6441" spans="39:43" x14ac:dyDescent="0.25">
      <c r="AM6441" s="197"/>
      <c r="AQ6441" s="236"/>
    </row>
    <row r="6442" spans="39:43" x14ac:dyDescent="0.25">
      <c r="AM6442" s="197"/>
      <c r="AQ6442" s="236"/>
    </row>
    <row r="6443" spans="39:43" x14ac:dyDescent="0.25">
      <c r="AM6443" s="197"/>
      <c r="AQ6443" s="236"/>
    </row>
    <row r="6444" spans="39:43" x14ac:dyDescent="0.25">
      <c r="AM6444" s="197"/>
      <c r="AQ6444" s="236"/>
    </row>
    <row r="6445" spans="39:43" x14ac:dyDescent="0.25">
      <c r="AM6445" s="197"/>
      <c r="AQ6445" s="236"/>
    </row>
    <row r="6446" spans="39:43" x14ac:dyDescent="0.25">
      <c r="AM6446" s="197"/>
      <c r="AQ6446" s="236"/>
    </row>
    <row r="6447" spans="39:43" x14ac:dyDescent="0.25">
      <c r="AM6447" s="197"/>
      <c r="AQ6447" s="236"/>
    </row>
    <row r="6448" spans="39:43" x14ac:dyDescent="0.25">
      <c r="AM6448" s="197"/>
      <c r="AQ6448" s="236"/>
    </row>
    <row r="6449" spans="39:43" x14ac:dyDescent="0.25">
      <c r="AM6449" s="197"/>
      <c r="AQ6449" s="236"/>
    </row>
    <row r="6450" spans="39:43" x14ac:dyDescent="0.25">
      <c r="AM6450" s="197"/>
      <c r="AQ6450" s="236"/>
    </row>
    <row r="6451" spans="39:43" x14ac:dyDescent="0.25">
      <c r="AM6451" s="197"/>
      <c r="AQ6451" s="236"/>
    </row>
    <row r="6452" spans="39:43" x14ac:dyDescent="0.25">
      <c r="AM6452" s="197"/>
      <c r="AQ6452" s="236"/>
    </row>
    <row r="6453" spans="39:43" x14ac:dyDescent="0.25">
      <c r="AM6453" s="197"/>
      <c r="AQ6453" s="236"/>
    </row>
    <row r="6454" spans="39:43" x14ac:dyDescent="0.25">
      <c r="AM6454" s="197"/>
      <c r="AQ6454" s="236"/>
    </row>
    <row r="6455" spans="39:43" x14ac:dyDescent="0.25">
      <c r="AM6455" s="197"/>
      <c r="AQ6455" s="236"/>
    </row>
    <row r="6456" spans="39:43" x14ac:dyDescent="0.25">
      <c r="AM6456" s="197"/>
      <c r="AQ6456" s="236"/>
    </row>
    <row r="6457" spans="39:43" x14ac:dyDescent="0.25">
      <c r="AM6457" s="197"/>
      <c r="AQ6457" s="236"/>
    </row>
    <row r="6458" spans="39:43" x14ac:dyDescent="0.25">
      <c r="AM6458" s="197"/>
      <c r="AQ6458" s="236"/>
    </row>
    <row r="6459" spans="39:43" x14ac:dyDescent="0.25">
      <c r="AM6459" s="197"/>
      <c r="AQ6459" s="236"/>
    </row>
    <row r="6460" spans="39:43" x14ac:dyDescent="0.25">
      <c r="AM6460" s="197"/>
      <c r="AQ6460" s="236"/>
    </row>
    <row r="6461" spans="39:43" x14ac:dyDescent="0.25">
      <c r="AM6461" s="197"/>
      <c r="AQ6461" s="236"/>
    </row>
    <row r="6462" spans="39:43" x14ac:dyDescent="0.25">
      <c r="AM6462" s="197"/>
      <c r="AQ6462" s="236"/>
    </row>
    <row r="6463" spans="39:43" x14ac:dyDescent="0.25">
      <c r="AM6463" s="197"/>
      <c r="AQ6463" s="236"/>
    </row>
    <row r="6464" spans="39:43" x14ac:dyDescent="0.25">
      <c r="AM6464" s="197"/>
      <c r="AQ6464" s="236"/>
    </row>
    <row r="6465" spans="39:43" x14ac:dyDescent="0.25">
      <c r="AM6465" s="197"/>
      <c r="AQ6465" s="236"/>
    </row>
    <row r="6466" spans="39:43" x14ac:dyDescent="0.25">
      <c r="AM6466" s="197"/>
      <c r="AQ6466" s="236"/>
    </row>
    <row r="6467" spans="39:43" x14ac:dyDescent="0.25">
      <c r="AM6467" s="197"/>
      <c r="AQ6467" s="236"/>
    </row>
    <row r="6468" spans="39:43" x14ac:dyDescent="0.25">
      <c r="AM6468" s="197"/>
      <c r="AQ6468" s="236"/>
    </row>
    <row r="6469" spans="39:43" x14ac:dyDescent="0.25">
      <c r="AM6469" s="197"/>
      <c r="AQ6469" s="236"/>
    </row>
    <row r="6470" spans="39:43" x14ac:dyDescent="0.25">
      <c r="AM6470" s="197"/>
      <c r="AQ6470" s="236"/>
    </row>
    <row r="6471" spans="39:43" x14ac:dyDescent="0.25">
      <c r="AM6471" s="197"/>
      <c r="AQ6471" s="236"/>
    </row>
    <row r="6472" spans="39:43" x14ac:dyDescent="0.25">
      <c r="AM6472" s="197"/>
      <c r="AQ6472" s="236"/>
    </row>
    <row r="6473" spans="39:43" x14ac:dyDescent="0.25">
      <c r="AM6473" s="197"/>
      <c r="AQ6473" s="236"/>
    </row>
    <row r="6474" spans="39:43" x14ac:dyDescent="0.25">
      <c r="AM6474" s="197"/>
      <c r="AQ6474" s="236"/>
    </row>
    <row r="6475" spans="39:43" x14ac:dyDescent="0.25">
      <c r="AM6475" s="197"/>
      <c r="AQ6475" s="236"/>
    </row>
    <row r="6476" spans="39:43" x14ac:dyDescent="0.25">
      <c r="AM6476" s="197"/>
      <c r="AQ6476" s="236"/>
    </row>
    <row r="6477" spans="39:43" x14ac:dyDescent="0.25">
      <c r="AM6477" s="197"/>
      <c r="AQ6477" s="236"/>
    </row>
    <row r="6478" spans="39:43" x14ac:dyDescent="0.25">
      <c r="AM6478" s="197"/>
      <c r="AQ6478" s="236"/>
    </row>
    <row r="6479" spans="39:43" x14ac:dyDescent="0.25">
      <c r="AM6479" s="197"/>
      <c r="AQ6479" s="236"/>
    </row>
    <row r="6480" spans="39:43" x14ac:dyDescent="0.25">
      <c r="AM6480" s="197"/>
      <c r="AQ6480" s="236"/>
    </row>
    <row r="6481" spans="39:43" x14ac:dyDescent="0.25">
      <c r="AM6481" s="197"/>
      <c r="AQ6481" s="236"/>
    </row>
    <row r="6482" spans="39:43" x14ac:dyDescent="0.25">
      <c r="AM6482" s="197"/>
      <c r="AQ6482" s="236"/>
    </row>
    <row r="6483" spans="39:43" x14ac:dyDescent="0.25">
      <c r="AM6483" s="197"/>
      <c r="AQ6483" s="236"/>
    </row>
    <row r="6484" spans="39:43" x14ac:dyDescent="0.25">
      <c r="AM6484" s="197"/>
      <c r="AQ6484" s="236"/>
    </row>
    <row r="6485" spans="39:43" x14ac:dyDescent="0.25">
      <c r="AM6485" s="197"/>
      <c r="AQ6485" s="236"/>
    </row>
    <row r="6486" spans="39:43" x14ac:dyDescent="0.25">
      <c r="AM6486" s="197"/>
      <c r="AQ6486" s="236"/>
    </row>
    <row r="6487" spans="39:43" x14ac:dyDescent="0.25">
      <c r="AM6487" s="197"/>
      <c r="AQ6487" s="236"/>
    </row>
    <row r="6488" spans="39:43" x14ac:dyDescent="0.25">
      <c r="AM6488" s="197"/>
      <c r="AQ6488" s="236"/>
    </row>
    <row r="6489" spans="39:43" x14ac:dyDescent="0.25">
      <c r="AM6489" s="197"/>
      <c r="AQ6489" s="236"/>
    </row>
    <row r="6490" spans="39:43" x14ac:dyDescent="0.25">
      <c r="AM6490" s="197"/>
      <c r="AQ6490" s="236"/>
    </row>
    <row r="6491" spans="39:43" x14ac:dyDescent="0.25">
      <c r="AM6491" s="197"/>
      <c r="AQ6491" s="236"/>
    </row>
    <row r="6492" spans="39:43" x14ac:dyDescent="0.25">
      <c r="AM6492" s="197"/>
      <c r="AQ6492" s="236"/>
    </row>
    <row r="6493" spans="39:43" x14ac:dyDescent="0.25">
      <c r="AM6493" s="197"/>
      <c r="AQ6493" s="236"/>
    </row>
    <row r="6494" spans="39:43" x14ac:dyDescent="0.25">
      <c r="AM6494" s="197"/>
      <c r="AQ6494" s="236"/>
    </row>
    <row r="6495" spans="39:43" x14ac:dyDescent="0.25">
      <c r="AM6495" s="197"/>
      <c r="AQ6495" s="236"/>
    </row>
    <row r="6496" spans="39:43" x14ac:dyDescent="0.25">
      <c r="AM6496" s="197"/>
      <c r="AQ6496" s="236"/>
    </row>
    <row r="6497" spans="39:43" x14ac:dyDescent="0.25">
      <c r="AM6497" s="197"/>
      <c r="AQ6497" s="236"/>
    </row>
    <row r="6498" spans="39:43" x14ac:dyDescent="0.25">
      <c r="AM6498" s="197"/>
      <c r="AQ6498" s="236"/>
    </row>
    <row r="6499" spans="39:43" x14ac:dyDescent="0.25">
      <c r="AM6499" s="197"/>
      <c r="AQ6499" s="236"/>
    </row>
    <row r="6500" spans="39:43" x14ac:dyDescent="0.25">
      <c r="AM6500" s="197"/>
      <c r="AQ6500" s="236"/>
    </row>
    <row r="6501" spans="39:43" x14ac:dyDescent="0.25">
      <c r="AM6501" s="197"/>
      <c r="AQ6501" s="236"/>
    </row>
    <row r="6502" spans="39:43" x14ac:dyDescent="0.25">
      <c r="AM6502" s="197"/>
      <c r="AQ6502" s="236"/>
    </row>
    <row r="6503" spans="39:43" x14ac:dyDescent="0.25">
      <c r="AM6503" s="197"/>
      <c r="AQ6503" s="236"/>
    </row>
    <row r="6504" spans="39:43" x14ac:dyDescent="0.25">
      <c r="AM6504" s="197"/>
      <c r="AQ6504" s="236"/>
    </row>
    <row r="6505" spans="39:43" x14ac:dyDescent="0.25">
      <c r="AM6505" s="197"/>
      <c r="AQ6505" s="236"/>
    </row>
    <row r="6506" spans="39:43" x14ac:dyDescent="0.25">
      <c r="AM6506" s="197"/>
      <c r="AQ6506" s="236"/>
    </row>
    <row r="6507" spans="39:43" x14ac:dyDescent="0.25">
      <c r="AM6507" s="197"/>
      <c r="AQ6507" s="236"/>
    </row>
    <row r="6508" spans="39:43" x14ac:dyDescent="0.25">
      <c r="AM6508" s="197"/>
      <c r="AQ6508" s="236"/>
    </row>
    <row r="6509" spans="39:43" x14ac:dyDescent="0.25">
      <c r="AM6509" s="197"/>
      <c r="AQ6509" s="236"/>
    </row>
    <row r="6510" spans="39:43" x14ac:dyDescent="0.25">
      <c r="AM6510" s="197"/>
      <c r="AQ6510" s="236"/>
    </row>
    <row r="6511" spans="39:43" x14ac:dyDescent="0.25">
      <c r="AM6511" s="197"/>
      <c r="AQ6511" s="236"/>
    </row>
    <row r="6512" spans="39:43" x14ac:dyDescent="0.25">
      <c r="AM6512" s="197"/>
      <c r="AQ6512" s="236"/>
    </row>
    <row r="6513" spans="39:43" x14ac:dyDescent="0.25">
      <c r="AM6513" s="197"/>
      <c r="AQ6513" s="236"/>
    </row>
    <row r="6514" spans="39:43" x14ac:dyDescent="0.25">
      <c r="AM6514" s="197"/>
      <c r="AQ6514" s="236"/>
    </row>
    <row r="6515" spans="39:43" x14ac:dyDescent="0.25">
      <c r="AM6515" s="197"/>
      <c r="AQ6515" s="236"/>
    </row>
    <row r="6516" spans="39:43" x14ac:dyDescent="0.25">
      <c r="AM6516" s="197"/>
      <c r="AQ6516" s="236"/>
    </row>
    <row r="6517" spans="39:43" x14ac:dyDescent="0.25">
      <c r="AM6517" s="197"/>
      <c r="AQ6517" s="236"/>
    </row>
    <row r="6518" spans="39:43" x14ac:dyDescent="0.25">
      <c r="AM6518" s="197"/>
      <c r="AQ6518" s="236"/>
    </row>
    <row r="6519" spans="39:43" x14ac:dyDescent="0.25">
      <c r="AM6519" s="197"/>
      <c r="AQ6519" s="236"/>
    </row>
    <row r="6520" spans="39:43" x14ac:dyDescent="0.25">
      <c r="AM6520" s="197"/>
      <c r="AQ6520" s="236"/>
    </row>
    <row r="6521" spans="39:43" x14ac:dyDescent="0.25">
      <c r="AM6521" s="197"/>
      <c r="AQ6521" s="236"/>
    </row>
    <row r="6522" spans="39:43" x14ac:dyDescent="0.25">
      <c r="AM6522" s="197"/>
      <c r="AQ6522" s="236"/>
    </row>
    <row r="6523" spans="39:43" x14ac:dyDescent="0.25">
      <c r="AM6523" s="197"/>
      <c r="AQ6523" s="236"/>
    </row>
    <row r="6524" spans="39:43" x14ac:dyDescent="0.25">
      <c r="AM6524" s="197"/>
      <c r="AQ6524" s="236"/>
    </row>
    <row r="6525" spans="39:43" x14ac:dyDescent="0.25">
      <c r="AM6525" s="197"/>
      <c r="AQ6525" s="236"/>
    </row>
    <row r="6526" spans="39:43" x14ac:dyDescent="0.25">
      <c r="AM6526" s="197"/>
      <c r="AQ6526" s="236"/>
    </row>
    <row r="6527" spans="39:43" x14ac:dyDescent="0.25">
      <c r="AM6527" s="197"/>
      <c r="AQ6527" s="236"/>
    </row>
    <row r="6528" spans="39:43" x14ac:dyDescent="0.25">
      <c r="AM6528" s="197"/>
      <c r="AQ6528" s="236"/>
    </row>
    <row r="6529" spans="39:43" x14ac:dyDescent="0.25">
      <c r="AM6529" s="197"/>
      <c r="AQ6529" s="236"/>
    </row>
    <row r="6530" spans="39:43" x14ac:dyDescent="0.25">
      <c r="AM6530" s="197"/>
      <c r="AQ6530" s="236"/>
    </row>
    <row r="6531" spans="39:43" x14ac:dyDescent="0.25">
      <c r="AM6531" s="197"/>
      <c r="AQ6531" s="236"/>
    </row>
    <row r="6532" spans="39:43" x14ac:dyDescent="0.25">
      <c r="AM6532" s="197"/>
      <c r="AQ6532" s="236"/>
    </row>
    <row r="6533" spans="39:43" x14ac:dyDescent="0.25">
      <c r="AM6533" s="197"/>
      <c r="AQ6533" s="236"/>
    </row>
    <row r="6534" spans="39:43" x14ac:dyDescent="0.25">
      <c r="AM6534" s="197"/>
      <c r="AQ6534" s="236"/>
    </row>
    <row r="6535" spans="39:43" x14ac:dyDescent="0.25">
      <c r="AM6535" s="197"/>
      <c r="AQ6535" s="236"/>
    </row>
    <row r="6536" spans="39:43" x14ac:dyDescent="0.25">
      <c r="AM6536" s="197"/>
      <c r="AQ6536" s="236"/>
    </row>
    <row r="6537" spans="39:43" x14ac:dyDescent="0.25">
      <c r="AM6537" s="197"/>
      <c r="AQ6537" s="236"/>
    </row>
    <row r="6538" spans="39:43" x14ac:dyDescent="0.25">
      <c r="AM6538" s="197"/>
      <c r="AQ6538" s="236"/>
    </row>
    <row r="6539" spans="39:43" x14ac:dyDescent="0.25">
      <c r="AM6539" s="197"/>
      <c r="AQ6539" s="236"/>
    </row>
    <row r="6540" spans="39:43" x14ac:dyDescent="0.25">
      <c r="AM6540" s="197"/>
      <c r="AQ6540" s="236"/>
    </row>
    <row r="6541" spans="39:43" x14ac:dyDescent="0.25">
      <c r="AM6541" s="197"/>
      <c r="AQ6541" s="236"/>
    </row>
    <row r="6542" spans="39:43" x14ac:dyDescent="0.25">
      <c r="AM6542" s="197"/>
      <c r="AQ6542" s="236"/>
    </row>
    <row r="6543" spans="39:43" x14ac:dyDescent="0.25">
      <c r="AM6543" s="197"/>
      <c r="AQ6543" s="236"/>
    </row>
    <row r="6544" spans="39:43" x14ac:dyDescent="0.25">
      <c r="AM6544" s="197"/>
      <c r="AQ6544" s="236"/>
    </row>
    <row r="6545" spans="39:43" x14ac:dyDescent="0.25">
      <c r="AM6545" s="197"/>
      <c r="AQ6545" s="236"/>
    </row>
    <row r="6546" spans="39:43" x14ac:dyDescent="0.25">
      <c r="AM6546" s="197"/>
      <c r="AQ6546" s="236"/>
    </row>
    <row r="6547" spans="39:43" x14ac:dyDescent="0.25">
      <c r="AM6547" s="197"/>
      <c r="AQ6547" s="236"/>
    </row>
    <row r="6548" spans="39:43" x14ac:dyDescent="0.25">
      <c r="AM6548" s="197"/>
      <c r="AQ6548" s="236"/>
    </row>
    <row r="6549" spans="39:43" x14ac:dyDescent="0.25">
      <c r="AM6549" s="197"/>
      <c r="AQ6549" s="236"/>
    </row>
    <row r="6550" spans="39:43" x14ac:dyDescent="0.25">
      <c r="AM6550" s="197"/>
      <c r="AQ6550" s="236"/>
    </row>
    <row r="6551" spans="39:43" x14ac:dyDescent="0.25">
      <c r="AM6551" s="197"/>
      <c r="AQ6551" s="236"/>
    </row>
    <row r="6552" spans="39:43" x14ac:dyDescent="0.25">
      <c r="AM6552" s="197"/>
      <c r="AQ6552" s="236"/>
    </row>
    <row r="6553" spans="39:43" x14ac:dyDescent="0.25">
      <c r="AM6553" s="197"/>
      <c r="AQ6553" s="236"/>
    </row>
    <row r="6554" spans="39:43" x14ac:dyDescent="0.25">
      <c r="AM6554" s="197"/>
      <c r="AQ6554" s="236"/>
    </row>
    <row r="6555" spans="39:43" x14ac:dyDescent="0.25">
      <c r="AM6555" s="197"/>
      <c r="AQ6555" s="236"/>
    </row>
    <row r="6556" spans="39:43" x14ac:dyDescent="0.25">
      <c r="AM6556" s="197"/>
      <c r="AQ6556" s="236"/>
    </row>
    <row r="6557" spans="39:43" x14ac:dyDescent="0.25">
      <c r="AM6557" s="197"/>
      <c r="AQ6557" s="236"/>
    </row>
    <row r="6558" spans="39:43" x14ac:dyDescent="0.25">
      <c r="AM6558" s="197"/>
      <c r="AQ6558" s="236"/>
    </row>
    <row r="6559" spans="39:43" x14ac:dyDescent="0.25">
      <c r="AM6559" s="197"/>
      <c r="AQ6559" s="236"/>
    </row>
    <row r="6560" spans="39:43" x14ac:dyDescent="0.25">
      <c r="AM6560" s="197"/>
      <c r="AQ6560" s="236"/>
    </row>
    <row r="6561" spans="39:43" x14ac:dyDescent="0.25">
      <c r="AM6561" s="197"/>
      <c r="AQ6561" s="236"/>
    </row>
    <row r="6562" spans="39:43" x14ac:dyDescent="0.25">
      <c r="AM6562" s="197"/>
      <c r="AQ6562" s="236"/>
    </row>
    <row r="6563" spans="39:43" x14ac:dyDescent="0.25">
      <c r="AM6563" s="197"/>
      <c r="AQ6563" s="236"/>
    </row>
    <row r="6564" spans="39:43" x14ac:dyDescent="0.25">
      <c r="AM6564" s="197"/>
      <c r="AQ6564" s="236"/>
    </row>
    <row r="6565" spans="39:43" x14ac:dyDescent="0.25">
      <c r="AM6565" s="197"/>
      <c r="AQ6565" s="236"/>
    </row>
    <row r="6566" spans="39:43" x14ac:dyDescent="0.25">
      <c r="AM6566" s="197"/>
      <c r="AQ6566" s="236"/>
    </row>
    <row r="6567" spans="39:43" x14ac:dyDescent="0.25">
      <c r="AM6567" s="197"/>
      <c r="AQ6567" s="236"/>
    </row>
    <row r="6568" spans="39:43" x14ac:dyDescent="0.25">
      <c r="AM6568" s="197"/>
      <c r="AQ6568" s="236"/>
    </row>
    <row r="6569" spans="39:43" x14ac:dyDescent="0.25">
      <c r="AM6569" s="197"/>
      <c r="AQ6569" s="236"/>
    </row>
    <row r="6570" spans="39:43" x14ac:dyDescent="0.25">
      <c r="AM6570" s="197"/>
      <c r="AQ6570" s="236"/>
    </row>
    <row r="6571" spans="39:43" x14ac:dyDescent="0.25">
      <c r="AM6571" s="197"/>
      <c r="AQ6571" s="236"/>
    </row>
    <row r="6572" spans="39:43" x14ac:dyDescent="0.25">
      <c r="AM6572" s="197"/>
      <c r="AQ6572" s="236"/>
    </row>
    <row r="6573" spans="39:43" x14ac:dyDescent="0.25">
      <c r="AM6573" s="197"/>
      <c r="AQ6573" s="236"/>
    </row>
    <row r="6574" spans="39:43" x14ac:dyDescent="0.25">
      <c r="AM6574" s="197"/>
      <c r="AQ6574" s="236"/>
    </row>
    <row r="6575" spans="39:43" x14ac:dyDescent="0.25">
      <c r="AM6575" s="197"/>
      <c r="AQ6575" s="236"/>
    </row>
    <row r="6576" spans="39:43" x14ac:dyDescent="0.25">
      <c r="AM6576" s="197"/>
      <c r="AQ6576" s="236"/>
    </row>
    <row r="6577" spans="39:43" x14ac:dyDescent="0.25">
      <c r="AM6577" s="197"/>
      <c r="AQ6577" s="236"/>
    </row>
    <row r="6578" spans="39:43" x14ac:dyDescent="0.25">
      <c r="AM6578" s="197"/>
      <c r="AQ6578" s="236"/>
    </row>
    <row r="6579" spans="39:43" x14ac:dyDescent="0.25">
      <c r="AM6579" s="197"/>
      <c r="AQ6579" s="236"/>
    </row>
    <row r="6580" spans="39:43" x14ac:dyDescent="0.25">
      <c r="AM6580" s="197"/>
      <c r="AQ6580" s="236"/>
    </row>
    <row r="6581" spans="39:43" x14ac:dyDescent="0.25">
      <c r="AM6581" s="197"/>
      <c r="AQ6581" s="236"/>
    </row>
    <row r="6582" spans="39:43" x14ac:dyDescent="0.25">
      <c r="AM6582" s="197"/>
      <c r="AQ6582" s="236"/>
    </row>
    <row r="6583" spans="39:43" x14ac:dyDescent="0.25">
      <c r="AM6583" s="197"/>
      <c r="AQ6583" s="236"/>
    </row>
    <row r="6584" spans="39:43" x14ac:dyDescent="0.25">
      <c r="AM6584" s="197"/>
      <c r="AQ6584" s="236"/>
    </row>
    <row r="6585" spans="39:43" x14ac:dyDescent="0.25">
      <c r="AM6585" s="197"/>
      <c r="AQ6585" s="236"/>
    </row>
    <row r="6586" spans="39:43" x14ac:dyDescent="0.25">
      <c r="AM6586" s="197"/>
      <c r="AQ6586" s="236"/>
    </row>
    <row r="6587" spans="39:43" x14ac:dyDescent="0.25">
      <c r="AM6587" s="197"/>
      <c r="AQ6587" s="236"/>
    </row>
    <row r="6588" spans="39:43" x14ac:dyDescent="0.25">
      <c r="AM6588" s="197"/>
      <c r="AQ6588" s="236"/>
    </row>
    <row r="6589" spans="39:43" x14ac:dyDescent="0.25">
      <c r="AM6589" s="197"/>
      <c r="AQ6589" s="236"/>
    </row>
    <row r="6590" spans="39:43" x14ac:dyDescent="0.25">
      <c r="AM6590" s="197"/>
      <c r="AQ6590" s="236"/>
    </row>
    <row r="6591" spans="39:43" x14ac:dyDescent="0.25">
      <c r="AM6591" s="197"/>
      <c r="AQ6591" s="236"/>
    </row>
    <row r="6592" spans="39:43" x14ac:dyDescent="0.25">
      <c r="AM6592" s="197"/>
      <c r="AQ6592" s="236"/>
    </row>
    <row r="6593" spans="39:43" x14ac:dyDescent="0.25">
      <c r="AM6593" s="197"/>
      <c r="AQ6593" s="236"/>
    </row>
    <row r="6594" spans="39:43" x14ac:dyDescent="0.25">
      <c r="AM6594" s="197"/>
      <c r="AQ6594" s="236"/>
    </row>
    <row r="6595" spans="39:43" x14ac:dyDescent="0.25">
      <c r="AM6595" s="197"/>
      <c r="AQ6595" s="236"/>
    </row>
    <row r="6596" spans="39:43" x14ac:dyDescent="0.25">
      <c r="AM6596" s="197"/>
      <c r="AQ6596" s="236"/>
    </row>
    <row r="6597" spans="39:43" x14ac:dyDescent="0.25">
      <c r="AM6597" s="197"/>
      <c r="AQ6597" s="236"/>
    </row>
    <row r="6598" spans="39:43" x14ac:dyDescent="0.25">
      <c r="AM6598" s="197"/>
      <c r="AQ6598" s="236"/>
    </row>
    <row r="6599" spans="39:43" x14ac:dyDescent="0.25">
      <c r="AM6599" s="197"/>
      <c r="AQ6599" s="236"/>
    </row>
    <row r="6600" spans="39:43" x14ac:dyDescent="0.25">
      <c r="AM6600" s="197"/>
      <c r="AQ6600" s="236"/>
    </row>
    <row r="6601" spans="39:43" x14ac:dyDescent="0.25">
      <c r="AM6601" s="197"/>
      <c r="AQ6601" s="236"/>
    </row>
    <row r="6602" spans="39:43" x14ac:dyDescent="0.25">
      <c r="AM6602" s="197"/>
      <c r="AQ6602" s="236"/>
    </row>
    <row r="6603" spans="39:43" x14ac:dyDescent="0.25">
      <c r="AM6603" s="197"/>
      <c r="AQ6603" s="236"/>
    </row>
    <row r="6604" spans="39:43" x14ac:dyDescent="0.25">
      <c r="AM6604" s="197"/>
      <c r="AQ6604" s="236"/>
    </row>
    <row r="6605" spans="39:43" x14ac:dyDescent="0.25">
      <c r="AM6605" s="197"/>
      <c r="AQ6605" s="236"/>
    </row>
    <row r="6606" spans="39:43" x14ac:dyDescent="0.25">
      <c r="AM6606" s="197"/>
      <c r="AQ6606" s="236"/>
    </row>
    <row r="6607" spans="39:43" x14ac:dyDescent="0.25">
      <c r="AM6607" s="197"/>
      <c r="AQ6607" s="236"/>
    </row>
    <row r="6608" spans="39:43" x14ac:dyDescent="0.25">
      <c r="AM6608" s="197"/>
      <c r="AQ6608" s="236"/>
    </row>
    <row r="6609" spans="39:43" x14ac:dyDescent="0.25">
      <c r="AM6609" s="197"/>
      <c r="AQ6609" s="236"/>
    </row>
    <row r="6610" spans="39:43" x14ac:dyDescent="0.25">
      <c r="AM6610" s="197"/>
      <c r="AQ6610" s="236"/>
    </row>
    <row r="6611" spans="39:43" x14ac:dyDescent="0.25">
      <c r="AM6611" s="197"/>
      <c r="AQ6611" s="236"/>
    </row>
    <row r="6612" spans="39:43" x14ac:dyDescent="0.25">
      <c r="AM6612" s="197"/>
      <c r="AQ6612" s="236"/>
    </row>
    <row r="6613" spans="39:43" x14ac:dyDescent="0.25">
      <c r="AM6613" s="197"/>
      <c r="AQ6613" s="236"/>
    </row>
    <row r="6614" spans="39:43" x14ac:dyDescent="0.25">
      <c r="AM6614" s="197"/>
      <c r="AQ6614" s="236"/>
    </row>
    <row r="6615" spans="39:43" x14ac:dyDescent="0.25">
      <c r="AM6615" s="197"/>
      <c r="AQ6615" s="236"/>
    </row>
    <row r="6616" spans="39:43" x14ac:dyDescent="0.25">
      <c r="AM6616" s="197"/>
      <c r="AQ6616" s="236"/>
    </row>
    <row r="6617" spans="39:43" x14ac:dyDescent="0.25">
      <c r="AM6617" s="197"/>
      <c r="AQ6617" s="236"/>
    </row>
    <row r="6618" spans="39:43" x14ac:dyDescent="0.25">
      <c r="AM6618" s="197"/>
      <c r="AQ6618" s="236"/>
    </row>
    <row r="6619" spans="39:43" x14ac:dyDescent="0.25">
      <c r="AM6619" s="197"/>
      <c r="AQ6619" s="236"/>
    </row>
    <row r="6620" spans="39:43" x14ac:dyDescent="0.25">
      <c r="AM6620" s="197"/>
      <c r="AQ6620" s="236"/>
    </row>
    <row r="6621" spans="39:43" x14ac:dyDescent="0.25">
      <c r="AM6621" s="197"/>
      <c r="AQ6621" s="236"/>
    </row>
    <row r="6622" spans="39:43" x14ac:dyDescent="0.25">
      <c r="AM6622" s="197"/>
      <c r="AQ6622" s="236"/>
    </row>
    <row r="6623" spans="39:43" x14ac:dyDescent="0.25">
      <c r="AM6623" s="197"/>
      <c r="AQ6623" s="236"/>
    </row>
    <row r="6624" spans="39:43" x14ac:dyDescent="0.25">
      <c r="AM6624" s="197"/>
      <c r="AQ6624" s="236"/>
    </row>
    <row r="6625" spans="39:43" x14ac:dyDescent="0.25">
      <c r="AM6625" s="197"/>
      <c r="AQ6625" s="236"/>
    </row>
    <row r="6626" spans="39:43" x14ac:dyDescent="0.25">
      <c r="AM6626" s="197"/>
      <c r="AQ6626" s="236"/>
    </row>
    <row r="6627" spans="39:43" x14ac:dyDescent="0.25">
      <c r="AM6627" s="197"/>
      <c r="AQ6627" s="236"/>
    </row>
    <row r="6628" spans="39:43" x14ac:dyDescent="0.25">
      <c r="AM6628" s="197"/>
      <c r="AQ6628" s="236"/>
    </row>
    <row r="6629" spans="39:43" x14ac:dyDescent="0.25">
      <c r="AM6629" s="197"/>
      <c r="AQ6629" s="236"/>
    </row>
    <row r="6630" spans="39:43" x14ac:dyDescent="0.25">
      <c r="AM6630" s="197"/>
      <c r="AQ6630" s="236"/>
    </row>
    <row r="6631" spans="39:43" x14ac:dyDescent="0.25">
      <c r="AM6631" s="197"/>
      <c r="AQ6631" s="236"/>
    </row>
    <row r="6632" spans="39:43" x14ac:dyDescent="0.25">
      <c r="AM6632" s="197"/>
      <c r="AQ6632" s="236"/>
    </row>
    <row r="6633" spans="39:43" x14ac:dyDescent="0.25">
      <c r="AM6633" s="197"/>
      <c r="AQ6633" s="236"/>
    </row>
    <row r="6634" spans="39:43" x14ac:dyDescent="0.25">
      <c r="AM6634" s="197"/>
      <c r="AQ6634" s="236"/>
    </row>
    <row r="6635" spans="39:43" x14ac:dyDescent="0.25">
      <c r="AM6635" s="197"/>
      <c r="AQ6635" s="236"/>
    </row>
    <row r="6636" spans="39:43" x14ac:dyDescent="0.25">
      <c r="AM6636" s="197"/>
      <c r="AQ6636" s="236"/>
    </row>
    <row r="6637" spans="39:43" x14ac:dyDescent="0.25">
      <c r="AM6637" s="197"/>
      <c r="AQ6637" s="236"/>
    </row>
    <row r="6638" spans="39:43" x14ac:dyDescent="0.25">
      <c r="AM6638" s="197"/>
      <c r="AQ6638" s="236"/>
    </row>
    <row r="6639" spans="39:43" x14ac:dyDescent="0.25">
      <c r="AM6639" s="197"/>
      <c r="AQ6639" s="236"/>
    </row>
    <row r="6640" spans="39:43" x14ac:dyDescent="0.25">
      <c r="AM6640" s="197"/>
      <c r="AQ6640" s="236"/>
    </row>
    <row r="6641" spans="39:43" x14ac:dyDescent="0.25">
      <c r="AM6641" s="197"/>
      <c r="AQ6641" s="236"/>
    </row>
    <row r="6642" spans="39:43" x14ac:dyDescent="0.25">
      <c r="AM6642" s="197"/>
      <c r="AQ6642" s="236"/>
    </row>
    <row r="6643" spans="39:43" x14ac:dyDescent="0.25">
      <c r="AM6643" s="197"/>
      <c r="AQ6643" s="236"/>
    </row>
    <row r="6644" spans="39:43" x14ac:dyDescent="0.25">
      <c r="AM6644" s="197"/>
      <c r="AQ6644" s="236"/>
    </row>
    <row r="6645" spans="39:43" x14ac:dyDescent="0.25">
      <c r="AM6645" s="197"/>
      <c r="AQ6645" s="236"/>
    </row>
    <row r="6646" spans="39:43" x14ac:dyDescent="0.25">
      <c r="AM6646" s="197"/>
      <c r="AQ6646" s="236"/>
    </row>
    <row r="6647" spans="39:43" x14ac:dyDescent="0.25">
      <c r="AM6647" s="197"/>
      <c r="AQ6647" s="236"/>
    </row>
    <row r="6648" spans="39:43" x14ac:dyDescent="0.25">
      <c r="AM6648" s="197"/>
      <c r="AQ6648" s="236"/>
    </row>
    <row r="6649" spans="39:43" x14ac:dyDescent="0.25">
      <c r="AM6649" s="197"/>
      <c r="AQ6649" s="236"/>
    </row>
    <row r="6650" spans="39:43" x14ac:dyDescent="0.25">
      <c r="AM6650" s="197"/>
      <c r="AQ6650" s="236"/>
    </row>
    <row r="6651" spans="39:43" x14ac:dyDescent="0.25">
      <c r="AM6651" s="197"/>
      <c r="AQ6651" s="236"/>
    </row>
    <row r="6652" spans="39:43" x14ac:dyDescent="0.25">
      <c r="AM6652" s="197"/>
      <c r="AQ6652" s="236"/>
    </row>
    <row r="6653" spans="39:43" x14ac:dyDescent="0.25">
      <c r="AM6653" s="197"/>
      <c r="AQ6653" s="236"/>
    </row>
    <row r="6654" spans="39:43" x14ac:dyDescent="0.25">
      <c r="AM6654" s="197"/>
      <c r="AQ6654" s="236"/>
    </row>
    <row r="6655" spans="39:43" x14ac:dyDescent="0.25">
      <c r="AM6655" s="197"/>
      <c r="AQ6655" s="236"/>
    </row>
    <row r="6656" spans="39:43" x14ac:dyDescent="0.25">
      <c r="AM6656" s="197"/>
      <c r="AQ6656" s="236"/>
    </row>
    <row r="6657" spans="39:43" x14ac:dyDescent="0.25">
      <c r="AM6657" s="197"/>
      <c r="AQ6657" s="236"/>
    </row>
    <row r="6658" spans="39:43" x14ac:dyDescent="0.25">
      <c r="AM6658" s="197"/>
      <c r="AQ6658" s="236"/>
    </row>
    <row r="6659" spans="39:43" x14ac:dyDescent="0.25">
      <c r="AM6659" s="197"/>
      <c r="AQ6659" s="236"/>
    </row>
    <row r="6660" spans="39:43" x14ac:dyDescent="0.25">
      <c r="AM6660" s="197"/>
      <c r="AQ6660" s="236"/>
    </row>
    <row r="6661" spans="39:43" x14ac:dyDescent="0.25">
      <c r="AM6661" s="197"/>
      <c r="AQ6661" s="236"/>
    </row>
    <row r="6662" spans="39:43" x14ac:dyDescent="0.25">
      <c r="AM6662" s="197"/>
      <c r="AQ6662" s="236"/>
    </row>
    <row r="6663" spans="39:43" x14ac:dyDescent="0.25">
      <c r="AM6663" s="197"/>
      <c r="AQ6663" s="236"/>
    </row>
    <row r="6664" spans="39:43" x14ac:dyDescent="0.25">
      <c r="AM6664" s="197"/>
      <c r="AQ6664" s="236"/>
    </row>
    <row r="6665" spans="39:43" x14ac:dyDescent="0.25">
      <c r="AM6665" s="197"/>
      <c r="AQ6665" s="236"/>
    </row>
    <row r="6666" spans="39:43" x14ac:dyDescent="0.25">
      <c r="AM6666" s="197"/>
      <c r="AQ6666" s="236"/>
    </row>
    <row r="6667" spans="39:43" x14ac:dyDescent="0.25">
      <c r="AM6667" s="197"/>
      <c r="AQ6667" s="236"/>
    </row>
    <row r="6668" spans="39:43" x14ac:dyDescent="0.25">
      <c r="AM6668" s="197"/>
      <c r="AQ6668" s="236"/>
    </row>
    <row r="6669" spans="39:43" x14ac:dyDescent="0.25">
      <c r="AM6669" s="197"/>
      <c r="AQ6669" s="236"/>
    </row>
    <row r="6670" spans="39:43" x14ac:dyDescent="0.25">
      <c r="AM6670" s="197"/>
      <c r="AQ6670" s="236"/>
    </row>
    <row r="6671" spans="39:43" x14ac:dyDescent="0.25">
      <c r="AM6671" s="197"/>
      <c r="AQ6671" s="236"/>
    </row>
    <row r="6672" spans="39:43" x14ac:dyDescent="0.25">
      <c r="AM6672" s="197"/>
      <c r="AQ6672" s="236"/>
    </row>
    <row r="6673" spans="39:43" x14ac:dyDescent="0.25">
      <c r="AM6673" s="197"/>
      <c r="AQ6673" s="236"/>
    </row>
    <row r="6674" spans="39:43" x14ac:dyDescent="0.25">
      <c r="AM6674" s="197"/>
      <c r="AQ6674" s="236"/>
    </row>
    <row r="6675" spans="39:43" x14ac:dyDescent="0.25">
      <c r="AM6675" s="197"/>
      <c r="AQ6675" s="236"/>
    </row>
    <row r="6676" spans="39:43" x14ac:dyDescent="0.25">
      <c r="AM6676" s="197"/>
      <c r="AQ6676" s="236"/>
    </row>
    <row r="6677" spans="39:43" x14ac:dyDescent="0.25">
      <c r="AM6677" s="197"/>
      <c r="AQ6677" s="236"/>
    </row>
    <row r="6678" spans="39:43" x14ac:dyDescent="0.25">
      <c r="AM6678" s="197"/>
      <c r="AQ6678" s="236"/>
    </row>
    <row r="6679" spans="39:43" x14ac:dyDescent="0.25">
      <c r="AM6679" s="197"/>
      <c r="AQ6679" s="236"/>
    </row>
    <row r="6680" spans="39:43" x14ac:dyDescent="0.25">
      <c r="AM6680" s="197"/>
      <c r="AQ6680" s="236"/>
    </row>
    <row r="6681" spans="39:43" x14ac:dyDescent="0.25">
      <c r="AM6681" s="197"/>
      <c r="AQ6681" s="236"/>
    </row>
    <row r="6682" spans="39:43" x14ac:dyDescent="0.25">
      <c r="AM6682" s="197"/>
      <c r="AQ6682" s="236"/>
    </row>
    <row r="6683" spans="39:43" x14ac:dyDescent="0.25">
      <c r="AM6683" s="197"/>
      <c r="AQ6683" s="236"/>
    </row>
    <row r="6684" spans="39:43" x14ac:dyDescent="0.25">
      <c r="AM6684" s="197"/>
      <c r="AQ6684" s="236"/>
    </row>
    <row r="6685" spans="39:43" x14ac:dyDescent="0.25">
      <c r="AM6685" s="197"/>
      <c r="AQ6685" s="236"/>
    </row>
    <row r="6686" spans="39:43" x14ac:dyDescent="0.25">
      <c r="AM6686" s="197"/>
      <c r="AQ6686" s="236"/>
    </row>
    <row r="6687" spans="39:43" x14ac:dyDescent="0.25">
      <c r="AM6687" s="197"/>
      <c r="AQ6687" s="236"/>
    </row>
    <row r="6688" spans="39:43" x14ac:dyDescent="0.25">
      <c r="AM6688" s="197"/>
      <c r="AQ6688" s="236"/>
    </row>
    <row r="6689" spans="39:43" x14ac:dyDescent="0.25">
      <c r="AM6689" s="197"/>
      <c r="AQ6689" s="236"/>
    </row>
    <row r="6690" spans="39:43" x14ac:dyDescent="0.25">
      <c r="AM6690" s="197"/>
      <c r="AQ6690" s="236"/>
    </row>
    <row r="6691" spans="39:43" x14ac:dyDescent="0.25">
      <c r="AM6691" s="197"/>
      <c r="AQ6691" s="236"/>
    </row>
    <row r="6692" spans="39:43" x14ac:dyDescent="0.25">
      <c r="AM6692" s="197"/>
      <c r="AQ6692" s="236"/>
    </row>
    <row r="6693" spans="39:43" x14ac:dyDescent="0.25">
      <c r="AM6693" s="197"/>
      <c r="AQ6693" s="236"/>
    </row>
    <row r="6694" spans="39:43" x14ac:dyDescent="0.25">
      <c r="AM6694" s="197"/>
      <c r="AQ6694" s="236"/>
    </row>
    <row r="6695" spans="39:43" x14ac:dyDescent="0.25">
      <c r="AM6695" s="197"/>
      <c r="AQ6695" s="236"/>
    </row>
    <row r="6696" spans="39:43" x14ac:dyDescent="0.25">
      <c r="AM6696" s="197"/>
      <c r="AQ6696" s="236"/>
    </row>
    <row r="6697" spans="39:43" x14ac:dyDescent="0.25">
      <c r="AM6697" s="197"/>
      <c r="AQ6697" s="236"/>
    </row>
    <row r="6698" spans="39:43" x14ac:dyDescent="0.25">
      <c r="AM6698" s="197"/>
      <c r="AQ6698" s="236"/>
    </row>
    <row r="6699" spans="39:43" x14ac:dyDescent="0.25">
      <c r="AM6699" s="197"/>
      <c r="AQ6699" s="236"/>
    </row>
    <row r="6700" spans="39:43" x14ac:dyDescent="0.25">
      <c r="AM6700" s="197"/>
      <c r="AQ6700" s="236"/>
    </row>
    <row r="6701" spans="39:43" x14ac:dyDescent="0.25">
      <c r="AM6701" s="197"/>
      <c r="AQ6701" s="236"/>
    </row>
    <row r="6702" spans="39:43" x14ac:dyDescent="0.25">
      <c r="AM6702" s="197"/>
      <c r="AQ6702" s="236"/>
    </row>
    <row r="6703" spans="39:43" x14ac:dyDescent="0.25">
      <c r="AM6703" s="197"/>
      <c r="AQ6703" s="236"/>
    </row>
    <row r="6704" spans="39:43" x14ac:dyDescent="0.25">
      <c r="AM6704" s="197"/>
      <c r="AQ6704" s="236"/>
    </row>
    <row r="6705" spans="39:43" x14ac:dyDescent="0.25">
      <c r="AM6705" s="197"/>
      <c r="AQ6705" s="236"/>
    </row>
    <row r="6706" spans="39:43" x14ac:dyDescent="0.25">
      <c r="AM6706" s="197"/>
      <c r="AQ6706" s="236"/>
    </row>
    <row r="6707" spans="39:43" x14ac:dyDescent="0.25">
      <c r="AM6707" s="197"/>
      <c r="AQ6707" s="236"/>
    </row>
    <row r="6708" spans="39:43" x14ac:dyDescent="0.25">
      <c r="AM6708" s="197"/>
      <c r="AQ6708" s="236"/>
    </row>
    <row r="6709" spans="39:43" x14ac:dyDescent="0.25">
      <c r="AM6709" s="197"/>
      <c r="AQ6709" s="236"/>
    </row>
    <row r="6710" spans="39:43" x14ac:dyDescent="0.25">
      <c r="AM6710" s="197"/>
      <c r="AQ6710" s="236"/>
    </row>
    <row r="6711" spans="39:43" x14ac:dyDescent="0.25">
      <c r="AM6711" s="197"/>
      <c r="AQ6711" s="236"/>
    </row>
    <row r="6712" spans="39:43" x14ac:dyDescent="0.25">
      <c r="AM6712" s="197"/>
      <c r="AQ6712" s="236"/>
    </row>
    <row r="6713" spans="39:43" x14ac:dyDescent="0.25">
      <c r="AM6713" s="197"/>
      <c r="AQ6713" s="236"/>
    </row>
    <row r="6714" spans="39:43" x14ac:dyDescent="0.25">
      <c r="AM6714" s="197"/>
      <c r="AQ6714" s="236"/>
    </row>
    <row r="6715" spans="39:43" x14ac:dyDescent="0.25">
      <c r="AM6715" s="197"/>
      <c r="AQ6715" s="236"/>
    </row>
    <row r="6716" spans="39:43" x14ac:dyDescent="0.25">
      <c r="AM6716" s="197"/>
      <c r="AQ6716" s="236"/>
    </row>
    <row r="6717" spans="39:43" x14ac:dyDescent="0.25">
      <c r="AM6717" s="197"/>
      <c r="AQ6717" s="236"/>
    </row>
    <row r="6718" spans="39:43" x14ac:dyDescent="0.25">
      <c r="AM6718" s="197"/>
      <c r="AQ6718" s="236"/>
    </row>
    <row r="6719" spans="39:43" x14ac:dyDescent="0.25">
      <c r="AM6719" s="197"/>
      <c r="AQ6719" s="236"/>
    </row>
    <row r="6720" spans="39:43" x14ac:dyDescent="0.25">
      <c r="AM6720" s="197"/>
      <c r="AQ6720" s="236"/>
    </row>
    <row r="6721" spans="39:43" x14ac:dyDescent="0.25">
      <c r="AM6721" s="197"/>
      <c r="AQ6721" s="236"/>
    </row>
    <row r="6722" spans="39:43" x14ac:dyDescent="0.25">
      <c r="AM6722" s="197"/>
      <c r="AQ6722" s="236"/>
    </row>
    <row r="6723" spans="39:43" x14ac:dyDescent="0.25">
      <c r="AM6723" s="197"/>
      <c r="AQ6723" s="236"/>
    </row>
    <row r="6724" spans="39:43" x14ac:dyDescent="0.25">
      <c r="AM6724" s="197"/>
      <c r="AQ6724" s="236"/>
    </row>
    <row r="6725" spans="39:43" x14ac:dyDescent="0.25">
      <c r="AM6725" s="197"/>
      <c r="AQ6725" s="236"/>
    </row>
    <row r="6726" spans="39:43" x14ac:dyDescent="0.25">
      <c r="AM6726" s="197"/>
      <c r="AQ6726" s="236"/>
    </row>
    <row r="6727" spans="39:43" x14ac:dyDescent="0.25">
      <c r="AM6727" s="197"/>
      <c r="AQ6727" s="236"/>
    </row>
    <row r="6728" spans="39:43" x14ac:dyDescent="0.25">
      <c r="AM6728" s="197"/>
      <c r="AQ6728" s="236"/>
    </row>
    <row r="6729" spans="39:43" x14ac:dyDescent="0.25">
      <c r="AM6729" s="197"/>
      <c r="AQ6729" s="236"/>
    </row>
    <row r="6730" spans="39:43" x14ac:dyDescent="0.25">
      <c r="AM6730" s="197"/>
      <c r="AQ6730" s="236"/>
    </row>
    <row r="6731" spans="39:43" x14ac:dyDescent="0.25">
      <c r="AM6731" s="197"/>
      <c r="AQ6731" s="236"/>
    </row>
    <row r="6732" spans="39:43" x14ac:dyDescent="0.25">
      <c r="AM6732" s="197"/>
      <c r="AQ6732" s="236"/>
    </row>
    <row r="6733" spans="39:43" x14ac:dyDescent="0.25">
      <c r="AM6733" s="197"/>
      <c r="AQ6733" s="236"/>
    </row>
    <row r="6734" spans="39:43" x14ac:dyDescent="0.25">
      <c r="AM6734" s="197"/>
      <c r="AQ6734" s="236"/>
    </row>
    <row r="6735" spans="39:43" x14ac:dyDescent="0.25">
      <c r="AM6735" s="197"/>
      <c r="AQ6735" s="236"/>
    </row>
    <row r="6736" spans="39:43" x14ac:dyDescent="0.25">
      <c r="AM6736" s="197"/>
      <c r="AQ6736" s="236"/>
    </row>
    <row r="6737" spans="39:43" x14ac:dyDescent="0.25">
      <c r="AM6737" s="197"/>
      <c r="AQ6737" s="236"/>
    </row>
    <row r="6738" spans="39:43" x14ac:dyDescent="0.25">
      <c r="AM6738" s="197"/>
      <c r="AQ6738" s="236"/>
    </row>
    <row r="6739" spans="39:43" x14ac:dyDescent="0.25">
      <c r="AM6739" s="197"/>
      <c r="AQ6739" s="236"/>
    </row>
    <row r="6740" spans="39:43" x14ac:dyDescent="0.25">
      <c r="AM6740" s="197"/>
      <c r="AQ6740" s="236"/>
    </row>
    <row r="6741" spans="39:43" x14ac:dyDescent="0.25">
      <c r="AM6741" s="197"/>
      <c r="AQ6741" s="236"/>
    </row>
    <row r="6742" spans="39:43" x14ac:dyDescent="0.25">
      <c r="AM6742" s="197"/>
      <c r="AQ6742" s="236"/>
    </row>
    <row r="6743" spans="39:43" x14ac:dyDescent="0.25">
      <c r="AM6743" s="197"/>
      <c r="AQ6743" s="236"/>
    </row>
    <row r="6744" spans="39:43" x14ac:dyDescent="0.25">
      <c r="AM6744" s="197"/>
      <c r="AQ6744" s="236"/>
    </row>
    <row r="6745" spans="39:43" x14ac:dyDescent="0.25">
      <c r="AM6745" s="197"/>
      <c r="AQ6745" s="236"/>
    </row>
    <row r="6746" spans="39:43" x14ac:dyDescent="0.25">
      <c r="AM6746" s="197"/>
      <c r="AQ6746" s="236"/>
    </row>
    <row r="6747" spans="39:43" x14ac:dyDescent="0.25">
      <c r="AM6747" s="197"/>
      <c r="AQ6747" s="236"/>
    </row>
    <row r="6748" spans="39:43" x14ac:dyDescent="0.25">
      <c r="AM6748" s="197"/>
      <c r="AQ6748" s="236"/>
    </row>
    <row r="6749" spans="39:43" x14ac:dyDescent="0.25">
      <c r="AM6749" s="197"/>
      <c r="AQ6749" s="236"/>
    </row>
    <row r="6750" spans="39:43" x14ac:dyDescent="0.25">
      <c r="AM6750" s="197"/>
      <c r="AQ6750" s="236"/>
    </row>
    <row r="6751" spans="39:43" x14ac:dyDescent="0.25">
      <c r="AM6751" s="197"/>
      <c r="AQ6751" s="236"/>
    </row>
    <row r="6752" spans="39:43" x14ac:dyDescent="0.25">
      <c r="AM6752" s="197"/>
      <c r="AQ6752" s="236"/>
    </row>
    <row r="6753" spans="39:43" x14ac:dyDescent="0.25">
      <c r="AM6753" s="197"/>
      <c r="AQ6753" s="236"/>
    </row>
    <row r="6754" spans="39:43" x14ac:dyDescent="0.25">
      <c r="AM6754" s="197"/>
      <c r="AQ6754" s="236"/>
    </row>
    <row r="6755" spans="39:43" x14ac:dyDescent="0.25">
      <c r="AM6755" s="197"/>
      <c r="AQ6755" s="236"/>
    </row>
    <row r="6756" spans="39:43" x14ac:dyDescent="0.25">
      <c r="AM6756" s="197"/>
      <c r="AQ6756" s="236"/>
    </row>
    <row r="6757" spans="39:43" x14ac:dyDescent="0.25">
      <c r="AM6757" s="197"/>
      <c r="AQ6757" s="236"/>
    </row>
    <row r="6758" spans="39:43" x14ac:dyDescent="0.25">
      <c r="AM6758" s="197"/>
      <c r="AQ6758" s="236"/>
    </row>
    <row r="6759" spans="39:43" x14ac:dyDescent="0.25">
      <c r="AM6759" s="197"/>
      <c r="AQ6759" s="236"/>
    </row>
    <row r="6760" spans="39:43" x14ac:dyDescent="0.25">
      <c r="AM6760" s="197"/>
      <c r="AQ6760" s="236"/>
    </row>
    <row r="6761" spans="39:43" x14ac:dyDescent="0.25">
      <c r="AM6761" s="197"/>
      <c r="AQ6761" s="236"/>
    </row>
    <row r="6762" spans="39:43" x14ac:dyDescent="0.25">
      <c r="AM6762" s="197"/>
      <c r="AQ6762" s="236"/>
    </row>
    <row r="6763" spans="39:43" x14ac:dyDescent="0.25">
      <c r="AM6763" s="197"/>
      <c r="AQ6763" s="236"/>
    </row>
    <row r="6764" spans="39:43" x14ac:dyDescent="0.25">
      <c r="AM6764" s="197"/>
      <c r="AQ6764" s="236"/>
    </row>
    <row r="6765" spans="39:43" x14ac:dyDescent="0.25">
      <c r="AM6765" s="197"/>
      <c r="AQ6765" s="236"/>
    </row>
    <row r="6766" spans="39:43" x14ac:dyDescent="0.25">
      <c r="AM6766" s="197"/>
      <c r="AQ6766" s="236"/>
    </row>
    <row r="6767" spans="39:43" x14ac:dyDescent="0.25">
      <c r="AM6767" s="197"/>
      <c r="AQ6767" s="236"/>
    </row>
    <row r="6768" spans="39:43" x14ac:dyDescent="0.25">
      <c r="AM6768" s="197"/>
      <c r="AQ6768" s="236"/>
    </row>
    <row r="6769" spans="39:43" x14ac:dyDescent="0.25">
      <c r="AM6769" s="197"/>
      <c r="AQ6769" s="236"/>
    </row>
    <row r="6770" spans="39:43" x14ac:dyDescent="0.25">
      <c r="AM6770" s="197"/>
      <c r="AQ6770" s="236"/>
    </row>
    <row r="6771" spans="39:43" x14ac:dyDescent="0.25">
      <c r="AM6771" s="197"/>
      <c r="AQ6771" s="236"/>
    </row>
    <row r="6772" spans="39:43" x14ac:dyDescent="0.25">
      <c r="AM6772" s="197"/>
      <c r="AQ6772" s="236"/>
    </row>
    <row r="6773" spans="39:43" x14ac:dyDescent="0.25">
      <c r="AM6773" s="197"/>
      <c r="AQ6773" s="236"/>
    </row>
    <row r="6774" spans="39:43" x14ac:dyDescent="0.25">
      <c r="AM6774" s="197"/>
      <c r="AQ6774" s="236"/>
    </row>
    <row r="6775" spans="39:43" x14ac:dyDescent="0.25">
      <c r="AM6775" s="197"/>
      <c r="AQ6775" s="236"/>
    </row>
    <row r="6776" spans="39:43" x14ac:dyDescent="0.25">
      <c r="AM6776" s="197"/>
      <c r="AQ6776" s="236"/>
    </row>
    <row r="6777" spans="39:43" x14ac:dyDescent="0.25">
      <c r="AM6777" s="197"/>
      <c r="AQ6777" s="236"/>
    </row>
    <row r="6778" spans="39:43" x14ac:dyDescent="0.25">
      <c r="AM6778" s="197"/>
      <c r="AQ6778" s="236"/>
    </row>
    <row r="6779" spans="39:43" x14ac:dyDescent="0.25">
      <c r="AM6779" s="197"/>
      <c r="AQ6779" s="236"/>
    </row>
    <row r="6780" spans="39:43" x14ac:dyDescent="0.25">
      <c r="AM6780" s="197"/>
      <c r="AQ6780" s="236"/>
    </row>
    <row r="6781" spans="39:43" x14ac:dyDescent="0.25">
      <c r="AM6781" s="197"/>
      <c r="AQ6781" s="236"/>
    </row>
    <row r="6782" spans="39:43" x14ac:dyDescent="0.25">
      <c r="AM6782" s="197"/>
      <c r="AQ6782" s="236"/>
    </row>
    <row r="6783" spans="39:43" x14ac:dyDescent="0.25">
      <c r="AM6783" s="197"/>
      <c r="AQ6783" s="236"/>
    </row>
    <row r="6784" spans="39:43" x14ac:dyDescent="0.25">
      <c r="AM6784" s="197"/>
      <c r="AQ6784" s="236"/>
    </row>
    <row r="6785" spans="39:43" x14ac:dyDescent="0.25">
      <c r="AM6785" s="197"/>
      <c r="AQ6785" s="236"/>
    </row>
    <row r="6786" spans="39:43" x14ac:dyDescent="0.25">
      <c r="AM6786" s="197"/>
      <c r="AQ6786" s="236"/>
    </row>
    <row r="6787" spans="39:43" x14ac:dyDescent="0.25">
      <c r="AM6787" s="197"/>
      <c r="AQ6787" s="236"/>
    </row>
    <row r="6788" spans="39:43" x14ac:dyDescent="0.25">
      <c r="AM6788" s="197"/>
      <c r="AQ6788" s="236"/>
    </row>
    <row r="6789" spans="39:43" x14ac:dyDescent="0.25">
      <c r="AM6789" s="197"/>
      <c r="AQ6789" s="236"/>
    </row>
    <row r="6790" spans="39:43" x14ac:dyDescent="0.25">
      <c r="AM6790" s="197"/>
      <c r="AQ6790" s="236"/>
    </row>
    <row r="6791" spans="39:43" x14ac:dyDescent="0.25">
      <c r="AM6791" s="197"/>
      <c r="AQ6791" s="236"/>
    </row>
    <row r="6792" spans="39:43" x14ac:dyDescent="0.25">
      <c r="AM6792" s="197"/>
      <c r="AQ6792" s="236"/>
    </row>
    <row r="6793" spans="39:43" x14ac:dyDescent="0.25">
      <c r="AM6793" s="197"/>
      <c r="AQ6793" s="236"/>
    </row>
    <row r="6794" spans="39:43" x14ac:dyDescent="0.25">
      <c r="AM6794" s="197"/>
      <c r="AQ6794" s="236"/>
    </row>
    <row r="6795" spans="39:43" x14ac:dyDescent="0.25">
      <c r="AM6795" s="197"/>
      <c r="AQ6795" s="236"/>
    </row>
    <row r="6796" spans="39:43" x14ac:dyDescent="0.25">
      <c r="AM6796" s="197"/>
      <c r="AQ6796" s="236"/>
    </row>
    <row r="6797" spans="39:43" x14ac:dyDescent="0.25">
      <c r="AM6797" s="197"/>
      <c r="AQ6797" s="236"/>
    </row>
    <row r="6798" spans="39:43" x14ac:dyDescent="0.25">
      <c r="AM6798" s="197"/>
      <c r="AQ6798" s="236"/>
    </row>
    <row r="6799" spans="39:43" x14ac:dyDescent="0.25">
      <c r="AM6799" s="197"/>
      <c r="AQ6799" s="236"/>
    </row>
    <row r="6800" spans="39:43" x14ac:dyDescent="0.25">
      <c r="AM6800" s="197"/>
      <c r="AQ6800" s="236"/>
    </row>
    <row r="6801" spans="39:43" x14ac:dyDescent="0.25">
      <c r="AM6801" s="197"/>
      <c r="AQ6801" s="236"/>
    </row>
    <row r="6802" spans="39:43" x14ac:dyDescent="0.25">
      <c r="AM6802" s="197"/>
      <c r="AQ6802" s="236"/>
    </row>
    <row r="6803" spans="39:43" x14ac:dyDescent="0.25">
      <c r="AM6803" s="197"/>
      <c r="AQ6803" s="236"/>
    </row>
    <row r="6804" spans="39:43" x14ac:dyDescent="0.25">
      <c r="AM6804" s="197"/>
      <c r="AQ6804" s="236"/>
    </row>
    <row r="6805" spans="39:43" x14ac:dyDescent="0.25">
      <c r="AM6805" s="197"/>
      <c r="AQ6805" s="236"/>
    </row>
    <row r="6806" spans="39:43" x14ac:dyDescent="0.25">
      <c r="AM6806" s="197"/>
      <c r="AQ6806" s="236"/>
    </row>
    <row r="6807" spans="39:43" x14ac:dyDescent="0.25">
      <c r="AM6807" s="197"/>
      <c r="AQ6807" s="236"/>
    </row>
    <row r="6808" spans="39:43" x14ac:dyDescent="0.25">
      <c r="AM6808" s="197"/>
      <c r="AQ6808" s="236"/>
    </row>
    <row r="6809" spans="39:43" x14ac:dyDescent="0.25">
      <c r="AM6809" s="197"/>
      <c r="AQ6809" s="236"/>
    </row>
    <row r="6810" spans="39:43" x14ac:dyDescent="0.25">
      <c r="AM6810" s="197"/>
      <c r="AQ6810" s="236"/>
    </row>
    <row r="6811" spans="39:43" x14ac:dyDescent="0.25">
      <c r="AM6811" s="197"/>
      <c r="AQ6811" s="236"/>
    </row>
    <row r="6812" spans="39:43" x14ac:dyDescent="0.25">
      <c r="AM6812" s="197"/>
      <c r="AQ6812" s="236"/>
    </row>
    <row r="6813" spans="39:43" x14ac:dyDescent="0.25">
      <c r="AM6813" s="197"/>
      <c r="AQ6813" s="236"/>
    </row>
    <row r="6814" spans="39:43" x14ac:dyDescent="0.25">
      <c r="AM6814" s="197"/>
      <c r="AQ6814" s="236"/>
    </row>
    <row r="6815" spans="39:43" x14ac:dyDescent="0.25">
      <c r="AM6815" s="197"/>
      <c r="AQ6815" s="236"/>
    </row>
    <row r="6816" spans="39:43" x14ac:dyDescent="0.25">
      <c r="AM6816" s="197"/>
      <c r="AQ6816" s="236"/>
    </row>
    <row r="6817" spans="39:43" x14ac:dyDescent="0.25">
      <c r="AM6817" s="197"/>
      <c r="AQ6817" s="236"/>
    </row>
    <row r="6818" spans="39:43" x14ac:dyDescent="0.25">
      <c r="AM6818" s="197"/>
      <c r="AQ6818" s="236"/>
    </row>
    <row r="6819" spans="39:43" x14ac:dyDescent="0.25">
      <c r="AM6819" s="197"/>
      <c r="AQ6819" s="236"/>
    </row>
    <row r="6820" spans="39:43" x14ac:dyDescent="0.25">
      <c r="AM6820" s="197"/>
      <c r="AQ6820" s="236"/>
    </row>
    <row r="6821" spans="39:43" x14ac:dyDescent="0.25">
      <c r="AM6821" s="197"/>
      <c r="AQ6821" s="236"/>
    </row>
    <row r="6822" spans="39:43" x14ac:dyDescent="0.25">
      <c r="AM6822" s="197"/>
      <c r="AQ6822" s="236"/>
    </row>
    <row r="6823" spans="39:43" x14ac:dyDescent="0.25">
      <c r="AM6823" s="197"/>
      <c r="AQ6823" s="236"/>
    </row>
    <row r="6824" spans="39:43" x14ac:dyDescent="0.25">
      <c r="AM6824" s="197"/>
      <c r="AQ6824" s="236"/>
    </row>
    <row r="6825" spans="39:43" x14ac:dyDescent="0.25">
      <c r="AM6825" s="197"/>
      <c r="AQ6825" s="236"/>
    </row>
    <row r="6826" spans="39:43" x14ac:dyDescent="0.25">
      <c r="AM6826" s="197"/>
      <c r="AQ6826" s="236"/>
    </row>
    <row r="6827" spans="39:43" x14ac:dyDescent="0.25">
      <c r="AM6827" s="197"/>
      <c r="AQ6827" s="236"/>
    </row>
    <row r="6828" spans="39:43" x14ac:dyDescent="0.25">
      <c r="AM6828" s="197"/>
      <c r="AQ6828" s="236"/>
    </row>
    <row r="6829" spans="39:43" x14ac:dyDescent="0.25">
      <c r="AM6829" s="197"/>
      <c r="AQ6829" s="236"/>
    </row>
    <row r="6830" spans="39:43" x14ac:dyDescent="0.25">
      <c r="AM6830" s="197"/>
      <c r="AQ6830" s="236"/>
    </row>
    <row r="6831" spans="39:43" x14ac:dyDescent="0.25">
      <c r="AM6831" s="197"/>
      <c r="AQ6831" s="236"/>
    </row>
    <row r="6832" spans="39:43" x14ac:dyDescent="0.25">
      <c r="AM6832" s="197"/>
      <c r="AQ6832" s="236"/>
    </row>
    <row r="6833" spans="39:43" x14ac:dyDescent="0.25">
      <c r="AM6833" s="197"/>
      <c r="AQ6833" s="236"/>
    </row>
    <row r="6834" spans="39:43" x14ac:dyDescent="0.25">
      <c r="AM6834" s="197"/>
      <c r="AQ6834" s="236"/>
    </row>
    <row r="6835" spans="39:43" x14ac:dyDescent="0.25">
      <c r="AM6835" s="197"/>
      <c r="AQ6835" s="236"/>
    </row>
    <row r="6836" spans="39:43" x14ac:dyDescent="0.25">
      <c r="AM6836" s="197"/>
      <c r="AQ6836" s="236"/>
    </row>
    <row r="6837" spans="39:43" x14ac:dyDescent="0.25">
      <c r="AM6837" s="197"/>
      <c r="AQ6837" s="236"/>
    </row>
    <row r="6838" spans="39:43" x14ac:dyDescent="0.25">
      <c r="AM6838" s="197"/>
      <c r="AQ6838" s="236"/>
    </row>
    <row r="6839" spans="39:43" x14ac:dyDescent="0.25">
      <c r="AM6839" s="197"/>
      <c r="AQ6839" s="236"/>
    </row>
    <row r="6840" spans="39:43" x14ac:dyDescent="0.25">
      <c r="AM6840" s="197"/>
      <c r="AQ6840" s="236"/>
    </row>
    <row r="6841" spans="39:43" x14ac:dyDescent="0.25">
      <c r="AM6841" s="197"/>
      <c r="AQ6841" s="236"/>
    </row>
    <row r="6842" spans="39:43" x14ac:dyDescent="0.25">
      <c r="AM6842" s="197"/>
      <c r="AQ6842" s="236"/>
    </row>
    <row r="6843" spans="39:43" x14ac:dyDescent="0.25">
      <c r="AM6843" s="197"/>
      <c r="AQ6843" s="236"/>
    </row>
    <row r="6844" spans="39:43" x14ac:dyDescent="0.25">
      <c r="AM6844" s="197"/>
      <c r="AQ6844" s="236"/>
    </row>
    <row r="6845" spans="39:43" x14ac:dyDescent="0.25">
      <c r="AM6845" s="197"/>
      <c r="AQ6845" s="236"/>
    </row>
    <row r="6846" spans="39:43" x14ac:dyDescent="0.25">
      <c r="AM6846" s="197"/>
      <c r="AQ6846" s="236"/>
    </row>
    <row r="6847" spans="39:43" x14ac:dyDescent="0.25">
      <c r="AM6847" s="197"/>
      <c r="AQ6847" s="236"/>
    </row>
    <row r="6848" spans="39:43" x14ac:dyDescent="0.25">
      <c r="AM6848" s="197"/>
      <c r="AQ6848" s="236"/>
    </row>
    <row r="6849" spans="39:43" x14ac:dyDescent="0.25">
      <c r="AM6849" s="197"/>
      <c r="AQ6849" s="236"/>
    </row>
    <row r="6850" spans="39:43" x14ac:dyDescent="0.25">
      <c r="AM6850" s="197"/>
      <c r="AQ6850" s="236"/>
    </row>
    <row r="6851" spans="39:43" x14ac:dyDescent="0.25">
      <c r="AM6851" s="197"/>
      <c r="AQ6851" s="236"/>
    </row>
    <row r="6852" spans="39:43" x14ac:dyDescent="0.25">
      <c r="AM6852" s="197"/>
      <c r="AQ6852" s="236"/>
    </row>
    <row r="6853" spans="39:43" x14ac:dyDescent="0.25">
      <c r="AM6853" s="197"/>
      <c r="AQ6853" s="236"/>
    </row>
    <row r="6854" spans="39:43" x14ac:dyDescent="0.25">
      <c r="AM6854" s="197"/>
      <c r="AQ6854" s="236"/>
    </row>
    <row r="6855" spans="39:43" x14ac:dyDescent="0.25">
      <c r="AM6855" s="197"/>
      <c r="AQ6855" s="236"/>
    </row>
    <row r="6856" spans="39:43" x14ac:dyDescent="0.25">
      <c r="AM6856" s="197"/>
      <c r="AQ6856" s="236"/>
    </row>
    <row r="6857" spans="39:43" x14ac:dyDescent="0.25">
      <c r="AM6857" s="197"/>
      <c r="AQ6857" s="236"/>
    </row>
    <row r="6858" spans="39:43" x14ac:dyDescent="0.25">
      <c r="AM6858" s="197"/>
      <c r="AQ6858" s="236"/>
    </row>
    <row r="6859" spans="39:43" x14ac:dyDescent="0.25">
      <c r="AM6859" s="197"/>
      <c r="AQ6859" s="236"/>
    </row>
    <row r="6860" spans="39:43" x14ac:dyDescent="0.25">
      <c r="AM6860" s="197"/>
      <c r="AQ6860" s="236"/>
    </row>
    <row r="6861" spans="39:43" x14ac:dyDescent="0.25">
      <c r="AM6861" s="197"/>
      <c r="AQ6861" s="236"/>
    </row>
    <row r="6862" spans="39:43" x14ac:dyDescent="0.25">
      <c r="AM6862" s="197"/>
      <c r="AQ6862" s="236"/>
    </row>
    <row r="6863" spans="39:43" x14ac:dyDescent="0.25">
      <c r="AM6863" s="197"/>
      <c r="AQ6863" s="236"/>
    </row>
    <row r="6864" spans="39:43" x14ac:dyDescent="0.25">
      <c r="AM6864" s="197"/>
      <c r="AQ6864" s="236"/>
    </row>
    <row r="6865" spans="39:43" x14ac:dyDescent="0.25">
      <c r="AM6865" s="197"/>
      <c r="AQ6865" s="236"/>
    </row>
    <row r="6866" spans="39:43" x14ac:dyDescent="0.25">
      <c r="AM6866" s="197"/>
      <c r="AQ6866" s="236"/>
    </row>
    <row r="6867" spans="39:43" x14ac:dyDescent="0.25">
      <c r="AM6867" s="197"/>
      <c r="AQ6867" s="236"/>
    </row>
    <row r="6868" spans="39:43" x14ac:dyDescent="0.25">
      <c r="AM6868" s="197"/>
      <c r="AQ6868" s="236"/>
    </row>
    <row r="6869" spans="39:43" x14ac:dyDescent="0.25">
      <c r="AM6869" s="197"/>
      <c r="AQ6869" s="236"/>
    </row>
    <row r="6870" spans="39:43" x14ac:dyDescent="0.25">
      <c r="AM6870" s="197"/>
      <c r="AQ6870" s="236"/>
    </row>
    <row r="6871" spans="39:43" x14ac:dyDescent="0.25">
      <c r="AM6871" s="197"/>
      <c r="AQ6871" s="236"/>
    </row>
    <row r="6872" spans="39:43" x14ac:dyDescent="0.25">
      <c r="AM6872" s="197"/>
      <c r="AQ6872" s="236"/>
    </row>
    <row r="6873" spans="39:43" x14ac:dyDescent="0.25">
      <c r="AM6873" s="197"/>
      <c r="AQ6873" s="236"/>
    </row>
    <row r="6874" spans="39:43" x14ac:dyDescent="0.25">
      <c r="AM6874" s="197"/>
      <c r="AQ6874" s="236"/>
    </row>
    <row r="6875" spans="39:43" x14ac:dyDescent="0.25">
      <c r="AM6875" s="197"/>
      <c r="AQ6875" s="236"/>
    </row>
    <row r="6876" spans="39:43" x14ac:dyDescent="0.25">
      <c r="AM6876" s="197"/>
      <c r="AQ6876" s="236"/>
    </row>
    <row r="6877" spans="39:43" x14ac:dyDescent="0.25">
      <c r="AM6877" s="197"/>
      <c r="AQ6877" s="236"/>
    </row>
    <row r="6878" spans="39:43" x14ac:dyDescent="0.25">
      <c r="AM6878" s="197"/>
      <c r="AQ6878" s="236"/>
    </row>
    <row r="6879" spans="39:43" x14ac:dyDescent="0.25">
      <c r="AM6879" s="197"/>
      <c r="AQ6879" s="236"/>
    </row>
    <row r="6880" spans="39:43" x14ac:dyDescent="0.25">
      <c r="AM6880" s="197"/>
      <c r="AQ6880" s="236"/>
    </row>
    <row r="6881" spans="39:43" x14ac:dyDescent="0.25">
      <c r="AM6881" s="197"/>
      <c r="AQ6881" s="236"/>
    </row>
    <row r="6882" spans="39:43" x14ac:dyDescent="0.25">
      <c r="AM6882" s="197"/>
      <c r="AQ6882" s="236"/>
    </row>
    <row r="6883" spans="39:43" x14ac:dyDescent="0.25">
      <c r="AM6883" s="197"/>
      <c r="AQ6883" s="236"/>
    </row>
    <row r="6884" spans="39:43" x14ac:dyDescent="0.25">
      <c r="AM6884" s="197"/>
      <c r="AQ6884" s="236"/>
    </row>
    <row r="6885" spans="39:43" x14ac:dyDescent="0.25">
      <c r="AM6885" s="197"/>
      <c r="AQ6885" s="236"/>
    </row>
    <row r="6886" spans="39:43" x14ac:dyDescent="0.25">
      <c r="AM6886" s="197"/>
      <c r="AQ6886" s="236"/>
    </row>
    <row r="6887" spans="39:43" x14ac:dyDescent="0.25">
      <c r="AM6887" s="197"/>
      <c r="AQ6887" s="236"/>
    </row>
    <row r="6888" spans="39:43" x14ac:dyDescent="0.25">
      <c r="AM6888" s="197"/>
      <c r="AQ6888" s="236"/>
    </row>
    <row r="6889" spans="39:43" x14ac:dyDescent="0.25">
      <c r="AM6889" s="197"/>
      <c r="AQ6889" s="236"/>
    </row>
    <row r="6890" spans="39:43" x14ac:dyDescent="0.25">
      <c r="AM6890" s="197"/>
      <c r="AQ6890" s="236"/>
    </row>
    <row r="6891" spans="39:43" x14ac:dyDescent="0.25">
      <c r="AM6891" s="197"/>
      <c r="AQ6891" s="236"/>
    </row>
    <row r="6892" spans="39:43" x14ac:dyDescent="0.25">
      <c r="AM6892" s="197"/>
      <c r="AQ6892" s="236"/>
    </row>
    <row r="6893" spans="39:43" x14ac:dyDescent="0.25">
      <c r="AM6893" s="197"/>
      <c r="AQ6893" s="236"/>
    </row>
    <row r="6894" spans="39:43" x14ac:dyDescent="0.25">
      <c r="AM6894" s="197"/>
      <c r="AQ6894" s="236"/>
    </row>
    <row r="6895" spans="39:43" x14ac:dyDescent="0.25">
      <c r="AM6895" s="197"/>
      <c r="AQ6895" s="236"/>
    </row>
    <row r="6896" spans="39:43" x14ac:dyDescent="0.25">
      <c r="AM6896" s="197"/>
      <c r="AQ6896" s="236"/>
    </row>
    <row r="6897" spans="39:43" x14ac:dyDescent="0.25">
      <c r="AM6897" s="197"/>
      <c r="AQ6897" s="236"/>
    </row>
    <row r="6898" spans="39:43" x14ac:dyDescent="0.25">
      <c r="AM6898" s="197"/>
      <c r="AQ6898" s="236"/>
    </row>
    <row r="6899" spans="39:43" x14ac:dyDescent="0.25">
      <c r="AM6899" s="197"/>
      <c r="AQ6899" s="236"/>
    </row>
    <row r="6900" spans="39:43" x14ac:dyDescent="0.25">
      <c r="AM6900" s="197"/>
      <c r="AQ6900" s="236"/>
    </row>
    <row r="6901" spans="39:43" x14ac:dyDescent="0.25">
      <c r="AM6901" s="197"/>
      <c r="AQ6901" s="236"/>
    </row>
    <row r="6902" spans="39:43" x14ac:dyDescent="0.25">
      <c r="AM6902" s="197"/>
      <c r="AQ6902" s="236"/>
    </row>
    <row r="6903" spans="39:43" x14ac:dyDescent="0.25">
      <c r="AM6903" s="197"/>
      <c r="AQ6903" s="236"/>
    </row>
    <row r="6904" spans="39:43" x14ac:dyDescent="0.25">
      <c r="AM6904" s="197"/>
      <c r="AQ6904" s="236"/>
    </row>
    <row r="6905" spans="39:43" x14ac:dyDescent="0.25">
      <c r="AM6905" s="197"/>
      <c r="AQ6905" s="236"/>
    </row>
    <row r="6906" spans="39:43" x14ac:dyDescent="0.25">
      <c r="AM6906" s="197"/>
      <c r="AQ6906" s="236"/>
    </row>
    <row r="6907" spans="39:43" x14ac:dyDescent="0.25">
      <c r="AM6907" s="197"/>
      <c r="AQ6907" s="236"/>
    </row>
    <row r="6908" spans="39:43" x14ac:dyDescent="0.25">
      <c r="AM6908" s="197"/>
      <c r="AQ6908" s="236"/>
    </row>
    <row r="6909" spans="39:43" x14ac:dyDescent="0.25">
      <c r="AM6909" s="197"/>
      <c r="AQ6909" s="236"/>
    </row>
    <row r="6910" spans="39:43" x14ac:dyDescent="0.25">
      <c r="AM6910" s="197"/>
      <c r="AQ6910" s="236"/>
    </row>
    <row r="6911" spans="39:43" x14ac:dyDescent="0.25">
      <c r="AM6911" s="197"/>
      <c r="AQ6911" s="236"/>
    </row>
    <row r="6912" spans="39:43" x14ac:dyDescent="0.25">
      <c r="AM6912" s="197"/>
      <c r="AQ6912" s="236"/>
    </row>
    <row r="6913" spans="39:43" x14ac:dyDescent="0.25">
      <c r="AM6913" s="197"/>
      <c r="AQ6913" s="236"/>
    </row>
    <row r="6914" spans="39:43" x14ac:dyDescent="0.25">
      <c r="AM6914" s="197"/>
      <c r="AQ6914" s="236"/>
    </row>
    <row r="6915" spans="39:43" x14ac:dyDescent="0.25">
      <c r="AM6915" s="197"/>
      <c r="AQ6915" s="236"/>
    </row>
    <row r="6916" spans="39:43" x14ac:dyDescent="0.25">
      <c r="AM6916" s="197"/>
      <c r="AQ6916" s="236"/>
    </row>
    <row r="6917" spans="39:43" x14ac:dyDescent="0.25">
      <c r="AM6917" s="197"/>
      <c r="AQ6917" s="236"/>
    </row>
    <row r="6918" spans="39:43" x14ac:dyDescent="0.25">
      <c r="AM6918" s="197"/>
      <c r="AQ6918" s="236"/>
    </row>
    <row r="6919" spans="39:43" x14ac:dyDescent="0.25">
      <c r="AM6919" s="197"/>
      <c r="AQ6919" s="236"/>
    </row>
    <row r="6920" spans="39:43" x14ac:dyDescent="0.25">
      <c r="AM6920" s="197"/>
      <c r="AQ6920" s="236"/>
    </row>
    <row r="6921" spans="39:43" x14ac:dyDescent="0.25">
      <c r="AM6921" s="197"/>
      <c r="AQ6921" s="236"/>
    </row>
    <row r="6922" spans="39:43" x14ac:dyDescent="0.25">
      <c r="AM6922" s="197"/>
      <c r="AQ6922" s="236"/>
    </row>
    <row r="6923" spans="39:43" x14ac:dyDescent="0.25">
      <c r="AM6923" s="197"/>
      <c r="AQ6923" s="236"/>
    </row>
    <row r="6924" spans="39:43" x14ac:dyDescent="0.25">
      <c r="AM6924" s="197"/>
      <c r="AQ6924" s="236"/>
    </row>
    <row r="6925" spans="39:43" x14ac:dyDescent="0.25">
      <c r="AM6925" s="197"/>
      <c r="AQ6925" s="236"/>
    </row>
    <row r="6926" spans="39:43" x14ac:dyDescent="0.25">
      <c r="AM6926" s="197"/>
      <c r="AQ6926" s="236"/>
    </row>
    <row r="6927" spans="39:43" x14ac:dyDescent="0.25">
      <c r="AM6927" s="197"/>
      <c r="AQ6927" s="236"/>
    </row>
    <row r="6928" spans="39:43" x14ac:dyDescent="0.25">
      <c r="AM6928" s="197"/>
      <c r="AQ6928" s="236"/>
    </row>
    <row r="6929" spans="39:43" x14ac:dyDescent="0.25">
      <c r="AM6929" s="197"/>
      <c r="AQ6929" s="236"/>
    </row>
    <row r="6930" spans="39:43" x14ac:dyDescent="0.25">
      <c r="AM6930" s="197"/>
      <c r="AQ6930" s="236"/>
    </row>
    <row r="6931" spans="39:43" x14ac:dyDescent="0.25">
      <c r="AM6931" s="197"/>
      <c r="AQ6931" s="236"/>
    </row>
    <row r="6932" spans="39:43" x14ac:dyDescent="0.25">
      <c r="AM6932" s="197"/>
      <c r="AQ6932" s="236"/>
    </row>
    <row r="6933" spans="39:43" x14ac:dyDescent="0.25">
      <c r="AM6933" s="197"/>
      <c r="AQ6933" s="236"/>
    </row>
    <row r="6934" spans="39:43" x14ac:dyDescent="0.25">
      <c r="AM6934" s="197"/>
      <c r="AQ6934" s="236"/>
    </row>
    <row r="6935" spans="39:43" x14ac:dyDescent="0.25">
      <c r="AM6935" s="197"/>
      <c r="AQ6935" s="236"/>
    </row>
    <row r="6936" spans="39:43" x14ac:dyDescent="0.25">
      <c r="AM6936" s="197"/>
      <c r="AQ6936" s="236"/>
    </row>
    <row r="6937" spans="39:43" x14ac:dyDescent="0.25">
      <c r="AM6937" s="197"/>
      <c r="AQ6937" s="236"/>
    </row>
    <row r="6938" spans="39:43" x14ac:dyDescent="0.25">
      <c r="AM6938" s="197"/>
      <c r="AQ6938" s="236"/>
    </row>
    <row r="6939" spans="39:43" x14ac:dyDescent="0.25">
      <c r="AM6939" s="197"/>
      <c r="AQ6939" s="236"/>
    </row>
    <row r="6940" spans="39:43" x14ac:dyDescent="0.25">
      <c r="AM6940" s="197"/>
      <c r="AQ6940" s="236"/>
    </row>
    <row r="6941" spans="39:43" x14ac:dyDescent="0.25">
      <c r="AM6941" s="197"/>
      <c r="AQ6941" s="236"/>
    </row>
    <row r="6942" spans="39:43" x14ac:dyDescent="0.25">
      <c r="AM6942" s="197"/>
      <c r="AQ6942" s="236"/>
    </row>
    <row r="6943" spans="39:43" x14ac:dyDescent="0.25">
      <c r="AM6943" s="197"/>
      <c r="AQ6943" s="236"/>
    </row>
    <row r="6944" spans="39:43" x14ac:dyDescent="0.25">
      <c r="AM6944" s="197"/>
      <c r="AQ6944" s="236"/>
    </row>
    <row r="6945" spans="39:43" x14ac:dyDescent="0.25">
      <c r="AM6945" s="197"/>
      <c r="AQ6945" s="236"/>
    </row>
    <row r="6946" spans="39:43" x14ac:dyDescent="0.25">
      <c r="AM6946" s="197"/>
      <c r="AQ6946" s="236"/>
    </row>
    <row r="6947" spans="39:43" x14ac:dyDescent="0.25">
      <c r="AM6947" s="197"/>
      <c r="AQ6947" s="236"/>
    </row>
    <row r="6948" spans="39:43" x14ac:dyDescent="0.25">
      <c r="AM6948" s="197"/>
      <c r="AQ6948" s="236"/>
    </row>
    <row r="6949" spans="39:43" x14ac:dyDescent="0.25">
      <c r="AM6949" s="197"/>
      <c r="AQ6949" s="236"/>
    </row>
    <row r="6950" spans="39:43" x14ac:dyDescent="0.25">
      <c r="AM6950" s="197"/>
      <c r="AQ6950" s="236"/>
    </row>
    <row r="6951" spans="39:43" x14ac:dyDescent="0.25">
      <c r="AM6951" s="197"/>
      <c r="AQ6951" s="236"/>
    </row>
    <row r="6952" spans="39:43" x14ac:dyDescent="0.25">
      <c r="AM6952" s="197"/>
      <c r="AQ6952" s="236"/>
    </row>
    <row r="6953" spans="39:43" x14ac:dyDescent="0.25">
      <c r="AM6953" s="197"/>
      <c r="AQ6953" s="236"/>
    </row>
    <row r="6954" spans="39:43" x14ac:dyDescent="0.25">
      <c r="AM6954" s="197"/>
      <c r="AQ6954" s="236"/>
    </row>
    <row r="6955" spans="39:43" x14ac:dyDescent="0.25">
      <c r="AM6955" s="197"/>
      <c r="AQ6955" s="236"/>
    </row>
    <row r="6956" spans="39:43" x14ac:dyDescent="0.25">
      <c r="AM6956" s="197"/>
      <c r="AQ6956" s="236"/>
    </row>
    <row r="6957" spans="39:43" x14ac:dyDescent="0.25">
      <c r="AM6957" s="197"/>
      <c r="AQ6957" s="236"/>
    </row>
    <row r="6958" spans="39:43" x14ac:dyDescent="0.25">
      <c r="AM6958" s="197"/>
      <c r="AQ6958" s="236"/>
    </row>
    <row r="6959" spans="39:43" x14ac:dyDescent="0.25">
      <c r="AM6959" s="197"/>
      <c r="AQ6959" s="236"/>
    </row>
    <row r="6960" spans="39:43" x14ac:dyDescent="0.25">
      <c r="AM6960" s="197"/>
      <c r="AQ6960" s="236"/>
    </row>
    <row r="6961" spans="39:43" x14ac:dyDescent="0.25">
      <c r="AM6961" s="197"/>
      <c r="AQ6961" s="236"/>
    </row>
    <row r="6962" spans="39:43" x14ac:dyDescent="0.25">
      <c r="AM6962" s="197"/>
      <c r="AQ6962" s="236"/>
    </row>
    <row r="6963" spans="39:43" x14ac:dyDescent="0.25">
      <c r="AM6963" s="197"/>
      <c r="AQ6963" s="236"/>
    </row>
    <row r="6964" spans="39:43" x14ac:dyDescent="0.25">
      <c r="AM6964" s="197"/>
      <c r="AQ6964" s="236"/>
    </row>
    <row r="6965" spans="39:43" x14ac:dyDescent="0.25">
      <c r="AM6965" s="197"/>
      <c r="AQ6965" s="236"/>
    </row>
    <row r="6966" spans="39:43" x14ac:dyDescent="0.25">
      <c r="AM6966" s="197"/>
      <c r="AQ6966" s="236"/>
    </row>
    <row r="6967" spans="39:43" x14ac:dyDescent="0.25">
      <c r="AM6967" s="197"/>
      <c r="AQ6967" s="236"/>
    </row>
    <row r="6968" spans="39:43" x14ac:dyDescent="0.25">
      <c r="AM6968" s="197"/>
      <c r="AQ6968" s="236"/>
    </row>
    <row r="6969" spans="39:43" x14ac:dyDescent="0.25">
      <c r="AM6969" s="197"/>
      <c r="AQ6969" s="236"/>
    </row>
    <row r="6970" spans="39:43" x14ac:dyDescent="0.25">
      <c r="AM6970" s="197"/>
      <c r="AQ6970" s="236"/>
    </row>
    <row r="6971" spans="39:43" x14ac:dyDescent="0.25">
      <c r="AM6971" s="197"/>
      <c r="AQ6971" s="236"/>
    </row>
    <row r="6972" spans="39:43" x14ac:dyDescent="0.25">
      <c r="AM6972" s="197"/>
      <c r="AQ6972" s="236"/>
    </row>
    <row r="6973" spans="39:43" x14ac:dyDescent="0.25">
      <c r="AM6973" s="197"/>
      <c r="AQ6973" s="236"/>
    </row>
    <row r="6974" spans="39:43" x14ac:dyDescent="0.25">
      <c r="AM6974" s="197"/>
      <c r="AQ6974" s="236"/>
    </row>
    <row r="6975" spans="39:43" x14ac:dyDescent="0.25">
      <c r="AM6975" s="197"/>
      <c r="AQ6975" s="236"/>
    </row>
    <row r="6976" spans="39:43" x14ac:dyDescent="0.25">
      <c r="AM6976" s="197"/>
      <c r="AQ6976" s="236"/>
    </row>
    <row r="6977" spans="39:43" x14ac:dyDescent="0.25">
      <c r="AM6977" s="197"/>
      <c r="AQ6977" s="236"/>
    </row>
    <row r="6978" spans="39:43" x14ac:dyDescent="0.25">
      <c r="AM6978" s="197"/>
      <c r="AQ6978" s="236"/>
    </row>
    <row r="6979" spans="39:43" x14ac:dyDescent="0.25">
      <c r="AM6979" s="197"/>
      <c r="AQ6979" s="236"/>
    </row>
    <row r="6980" spans="39:43" x14ac:dyDescent="0.25">
      <c r="AM6980" s="197"/>
      <c r="AQ6980" s="236"/>
    </row>
    <row r="6981" spans="39:43" x14ac:dyDescent="0.25">
      <c r="AM6981" s="197"/>
      <c r="AQ6981" s="236"/>
    </row>
    <row r="6982" spans="39:43" x14ac:dyDescent="0.25">
      <c r="AM6982" s="197"/>
      <c r="AQ6982" s="236"/>
    </row>
    <row r="6983" spans="39:43" x14ac:dyDescent="0.25">
      <c r="AM6983" s="197"/>
      <c r="AQ6983" s="236"/>
    </row>
    <row r="6984" spans="39:43" x14ac:dyDescent="0.25">
      <c r="AM6984" s="197"/>
      <c r="AQ6984" s="236"/>
    </row>
    <row r="6985" spans="39:43" x14ac:dyDescent="0.25">
      <c r="AM6985" s="197"/>
      <c r="AQ6985" s="236"/>
    </row>
    <row r="6986" spans="39:43" x14ac:dyDescent="0.25">
      <c r="AM6986" s="197"/>
      <c r="AQ6986" s="236"/>
    </row>
    <row r="6987" spans="39:43" x14ac:dyDescent="0.25">
      <c r="AM6987" s="197"/>
      <c r="AQ6987" s="236"/>
    </row>
    <row r="6988" spans="39:43" x14ac:dyDescent="0.25">
      <c r="AM6988" s="197"/>
      <c r="AQ6988" s="236"/>
    </row>
    <row r="6989" spans="39:43" x14ac:dyDescent="0.25">
      <c r="AM6989" s="197"/>
      <c r="AQ6989" s="236"/>
    </row>
    <row r="6990" spans="39:43" x14ac:dyDescent="0.25">
      <c r="AM6990" s="197"/>
      <c r="AQ6990" s="236"/>
    </row>
    <row r="6991" spans="39:43" x14ac:dyDescent="0.25">
      <c r="AM6991" s="197"/>
      <c r="AQ6991" s="236"/>
    </row>
    <row r="6992" spans="39:43" x14ac:dyDescent="0.25">
      <c r="AM6992" s="197"/>
      <c r="AQ6992" s="236"/>
    </row>
    <row r="6993" spans="39:43" x14ac:dyDescent="0.25">
      <c r="AM6993" s="197"/>
      <c r="AQ6993" s="236"/>
    </row>
    <row r="6994" spans="39:43" x14ac:dyDescent="0.25">
      <c r="AM6994" s="197"/>
      <c r="AQ6994" s="236"/>
    </row>
    <row r="6995" spans="39:43" x14ac:dyDescent="0.25">
      <c r="AM6995" s="197"/>
      <c r="AQ6995" s="236"/>
    </row>
    <row r="6996" spans="39:43" x14ac:dyDescent="0.25">
      <c r="AM6996" s="197"/>
      <c r="AQ6996" s="236"/>
    </row>
    <row r="6997" spans="39:43" x14ac:dyDescent="0.25">
      <c r="AM6997" s="197"/>
      <c r="AQ6997" s="236"/>
    </row>
    <row r="6998" spans="39:43" x14ac:dyDescent="0.25">
      <c r="AM6998" s="197"/>
      <c r="AQ6998" s="236"/>
    </row>
    <row r="6999" spans="39:43" x14ac:dyDescent="0.25">
      <c r="AM6999" s="197"/>
      <c r="AQ6999" s="236"/>
    </row>
    <row r="7000" spans="39:43" x14ac:dyDescent="0.25">
      <c r="AM7000" s="197"/>
      <c r="AQ7000" s="236"/>
    </row>
    <row r="7001" spans="39:43" x14ac:dyDescent="0.25">
      <c r="AM7001" s="197"/>
      <c r="AQ7001" s="236"/>
    </row>
    <row r="7002" spans="39:43" x14ac:dyDescent="0.25">
      <c r="AM7002" s="197"/>
      <c r="AQ7002" s="236"/>
    </row>
    <row r="7003" spans="39:43" x14ac:dyDescent="0.25">
      <c r="AM7003" s="197"/>
      <c r="AQ7003" s="236"/>
    </row>
    <row r="7004" spans="39:43" x14ac:dyDescent="0.25">
      <c r="AM7004" s="197"/>
      <c r="AQ7004" s="236"/>
    </row>
    <row r="7005" spans="39:43" x14ac:dyDescent="0.25">
      <c r="AM7005" s="197"/>
      <c r="AQ7005" s="236"/>
    </row>
    <row r="7006" spans="39:43" x14ac:dyDescent="0.25">
      <c r="AM7006" s="197"/>
      <c r="AQ7006" s="236"/>
    </row>
    <row r="7007" spans="39:43" x14ac:dyDescent="0.25">
      <c r="AM7007" s="197"/>
      <c r="AQ7007" s="236"/>
    </row>
    <row r="7008" spans="39:43" x14ac:dyDescent="0.25">
      <c r="AM7008" s="197"/>
      <c r="AQ7008" s="236"/>
    </row>
    <row r="7009" spans="39:43" x14ac:dyDescent="0.25">
      <c r="AM7009" s="197"/>
      <c r="AQ7009" s="236"/>
    </row>
    <row r="7010" spans="39:43" x14ac:dyDescent="0.25">
      <c r="AM7010" s="197"/>
      <c r="AQ7010" s="236"/>
    </row>
    <row r="7011" spans="39:43" x14ac:dyDescent="0.25">
      <c r="AM7011" s="197"/>
      <c r="AQ7011" s="236"/>
    </row>
    <row r="7012" spans="39:43" x14ac:dyDescent="0.25">
      <c r="AM7012" s="197"/>
      <c r="AQ7012" s="236"/>
    </row>
    <row r="7013" spans="39:43" x14ac:dyDescent="0.25">
      <c r="AM7013" s="197"/>
      <c r="AQ7013" s="236"/>
    </row>
    <row r="7014" spans="39:43" x14ac:dyDescent="0.25">
      <c r="AM7014" s="197"/>
      <c r="AQ7014" s="236"/>
    </row>
    <row r="7015" spans="39:43" x14ac:dyDescent="0.25">
      <c r="AM7015" s="197"/>
      <c r="AQ7015" s="236"/>
    </row>
    <row r="7016" spans="39:43" x14ac:dyDescent="0.25">
      <c r="AM7016" s="197"/>
      <c r="AQ7016" s="236"/>
    </row>
    <row r="7017" spans="39:43" x14ac:dyDescent="0.25">
      <c r="AM7017" s="197"/>
      <c r="AQ7017" s="236"/>
    </row>
    <row r="7018" spans="39:43" x14ac:dyDescent="0.25">
      <c r="AM7018" s="197"/>
      <c r="AQ7018" s="236"/>
    </row>
    <row r="7019" spans="39:43" x14ac:dyDescent="0.25">
      <c r="AM7019" s="197"/>
      <c r="AQ7019" s="236"/>
    </row>
    <row r="7020" spans="39:43" x14ac:dyDescent="0.25">
      <c r="AM7020" s="197"/>
      <c r="AQ7020" s="236"/>
    </row>
    <row r="7021" spans="39:43" x14ac:dyDescent="0.25">
      <c r="AM7021" s="197"/>
      <c r="AQ7021" s="236"/>
    </row>
    <row r="7022" spans="39:43" x14ac:dyDescent="0.25">
      <c r="AM7022" s="197"/>
      <c r="AQ7022" s="236"/>
    </row>
    <row r="7023" spans="39:43" x14ac:dyDescent="0.25">
      <c r="AM7023" s="197"/>
      <c r="AQ7023" s="236"/>
    </row>
    <row r="7024" spans="39:43" x14ac:dyDescent="0.25">
      <c r="AM7024" s="197"/>
      <c r="AQ7024" s="236"/>
    </row>
    <row r="7025" spans="39:43" x14ac:dyDescent="0.25">
      <c r="AM7025" s="197"/>
      <c r="AQ7025" s="236"/>
    </row>
    <row r="7026" spans="39:43" x14ac:dyDescent="0.25">
      <c r="AM7026" s="197"/>
      <c r="AQ7026" s="236"/>
    </row>
    <row r="7027" spans="39:43" x14ac:dyDescent="0.25">
      <c r="AM7027" s="197"/>
      <c r="AQ7027" s="236"/>
    </row>
    <row r="7028" spans="39:43" x14ac:dyDescent="0.25">
      <c r="AM7028" s="197"/>
      <c r="AQ7028" s="236"/>
    </row>
    <row r="7029" spans="39:43" x14ac:dyDescent="0.25">
      <c r="AM7029" s="197"/>
      <c r="AQ7029" s="236"/>
    </row>
    <row r="7030" spans="39:43" x14ac:dyDescent="0.25">
      <c r="AM7030" s="197"/>
      <c r="AQ7030" s="236"/>
    </row>
    <row r="7031" spans="39:43" x14ac:dyDescent="0.25">
      <c r="AM7031" s="197"/>
      <c r="AQ7031" s="236"/>
    </row>
    <row r="7032" spans="39:43" x14ac:dyDescent="0.25">
      <c r="AM7032" s="197"/>
      <c r="AQ7032" s="236"/>
    </row>
    <row r="7033" spans="39:43" x14ac:dyDescent="0.25">
      <c r="AM7033" s="197"/>
      <c r="AQ7033" s="236"/>
    </row>
    <row r="7034" spans="39:43" x14ac:dyDescent="0.25">
      <c r="AM7034" s="197"/>
      <c r="AQ7034" s="236"/>
    </row>
    <row r="7035" spans="39:43" x14ac:dyDescent="0.25">
      <c r="AM7035" s="197"/>
      <c r="AQ7035" s="236"/>
    </row>
    <row r="7036" spans="39:43" x14ac:dyDescent="0.25">
      <c r="AM7036" s="197"/>
      <c r="AQ7036" s="236"/>
    </row>
    <row r="7037" spans="39:43" x14ac:dyDescent="0.25">
      <c r="AM7037" s="197"/>
      <c r="AQ7037" s="236"/>
    </row>
    <row r="7038" spans="39:43" x14ac:dyDescent="0.25">
      <c r="AM7038" s="197"/>
      <c r="AQ7038" s="236"/>
    </row>
    <row r="7039" spans="39:43" x14ac:dyDescent="0.25">
      <c r="AM7039" s="197"/>
      <c r="AQ7039" s="236"/>
    </row>
    <row r="7040" spans="39:43" x14ac:dyDescent="0.25">
      <c r="AM7040" s="197"/>
      <c r="AQ7040" s="236"/>
    </row>
    <row r="7041" spans="39:43" x14ac:dyDescent="0.25">
      <c r="AM7041" s="197"/>
      <c r="AQ7041" s="236"/>
    </row>
    <row r="7042" spans="39:43" x14ac:dyDescent="0.25">
      <c r="AM7042" s="197"/>
      <c r="AQ7042" s="236"/>
    </row>
    <row r="7043" spans="39:43" x14ac:dyDescent="0.25">
      <c r="AM7043" s="197"/>
      <c r="AQ7043" s="236"/>
    </row>
    <row r="7044" spans="39:43" x14ac:dyDescent="0.25">
      <c r="AM7044" s="197"/>
      <c r="AQ7044" s="236"/>
    </row>
    <row r="7045" spans="39:43" x14ac:dyDescent="0.25">
      <c r="AM7045" s="197"/>
      <c r="AQ7045" s="236"/>
    </row>
    <row r="7046" spans="39:43" x14ac:dyDescent="0.25">
      <c r="AM7046" s="197"/>
      <c r="AQ7046" s="236"/>
    </row>
    <row r="7047" spans="39:43" x14ac:dyDescent="0.25">
      <c r="AM7047" s="197"/>
      <c r="AQ7047" s="236"/>
    </row>
    <row r="7048" spans="39:43" x14ac:dyDescent="0.25">
      <c r="AM7048" s="197"/>
      <c r="AQ7048" s="236"/>
    </row>
    <row r="7049" spans="39:43" x14ac:dyDescent="0.25">
      <c r="AM7049" s="197"/>
      <c r="AQ7049" s="236"/>
    </row>
    <row r="7050" spans="39:43" x14ac:dyDescent="0.25">
      <c r="AM7050" s="197"/>
      <c r="AQ7050" s="236"/>
    </row>
    <row r="7051" spans="39:43" x14ac:dyDescent="0.25">
      <c r="AM7051" s="197"/>
      <c r="AQ7051" s="236"/>
    </row>
    <row r="7052" spans="39:43" x14ac:dyDescent="0.25">
      <c r="AM7052" s="197"/>
      <c r="AQ7052" s="236"/>
    </row>
    <row r="7053" spans="39:43" x14ac:dyDescent="0.25">
      <c r="AM7053" s="197"/>
      <c r="AQ7053" s="236"/>
    </row>
    <row r="7054" spans="39:43" x14ac:dyDescent="0.25">
      <c r="AM7054" s="197"/>
      <c r="AQ7054" s="236"/>
    </row>
    <row r="7055" spans="39:43" x14ac:dyDescent="0.25">
      <c r="AM7055" s="197"/>
      <c r="AQ7055" s="236"/>
    </row>
    <row r="7056" spans="39:43" x14ac:dyDescent="0.25">
      <c r="AM7056" s="197"/>
      <c r="AQ7056" s="236"/>
    </row>
    <row r="7057" spans="39:43" x14ac:dyDescent="0.25">
      <c r="AM7057" s="197"/>
      <c r="AQ7057" s="236"/>
    </row>
    <row r="7058" spans="39:43" x14ac:dyDescent="0.25">
      <c r="AM7058" s="197"/>
      <c r="AQ7058" s="236"/>
    </row>
    <row r="7059" spans="39:43" x14ac:dyDescent="0.25">
      <c r="AM7059" s="197"/>
      <c r="AQ7059" s="236"/>
    </row>
    <row r="7060" spans="39:43" x14ac:dyDescent="0.25">
      <c r="AM7060" s="197"/>
      <c r="AQ7060" s="236"/>
    </row>
    <row r="7061" spans="39:43" x14ac:dyDescent="0.25">
      <c r="AM7061" s="197"/>
      <c r="AQ7061" s="236"/>
    </row>
    <row r="7062" spans="39:43" x14ac:dyDescent="0.25">
      <c r="AM7062" s="197"/>
      <c r="AQ7062" s="236"/>
    </row>
    <row r="7063" spans="39:43" x14ac:dyDescent="0.25">
      <c r="AM7063" s="197"/>
      <c r="AQ7063" s="236"/>
    </row>
    <row r="7064" spans="39:43" x14ac:dyDescent="0.25">
      <c r="AM7064" s="197"/>
      <c r="AQ7064" s="236"/>
    </row>
    <row r="7065" spans="39:43" x14ac:dyDescent="0.25">
      <c r="AM7065" s="197"/>
      <c r="AQ7065" s="236"/>
    </row>
    <row r="7066" spans="39:43" x14ac:dyDescent="0.25">
      <c r="AM7066" s="197"/>
      <c r="AQ7066" s="236"/>
    </row>
    <row r="7067" spans="39:43" x14ac:dyDescent="0.25">
      <c r="AM7067" s="197"/>
      <c r="AQ7067" s="236"/>
    </row>
    <row r="7068" spans="39:43" x14ac:dyDescent="0.25">
      <c r="AM7068" s="197"/>
      <c r="AQ7068" s="236"/>
    </row>
    <row r="7069" spans="39:43" x14ac:dyDescent="0.25">
      <c r="AM7069" s="197"/>
      <c r="AQ7069" s="236"/>
    </row>
    <row r="7070" spans="39:43" x14ac:dyDescent="0.25">
      <c r="AM7070" s="197"/>
      <c r="AQ7070" s="236"/>
    </row>
    <row r="7071" spans="39:43" x14ac:dyDescent="0.25">
      <c r="AM7071" s="197"/>
      <c r="AQ7071" s="236"/>
    </row>
    <row r="7072" spans="39:43" x14ac:dyDescent="0.25">
      <c r="AM7072" s="197"/>
      <c r="AQ7072" s="236"/>
    </row>
    <row r="7073" spans="39:43" x14ac:dyDescent="0.25">
      <c r="AM7073" s="197"/>
      <c r="AQ7073" s="236"/>
    </row>
    <row r="7074" spans="39:43" x14ac:dyDescent="0.25">
      <c r="AM7074" s="197"/>
      <c r="AQ7074" s="236"/>
    </row>
    <row r="7075" spans="39:43" x14ac:dyDescent="0.25">
      <c r="AM7075" s="197"/>
      <c r="AQ7075" s="236"/>
    </row>
    <row r="7076" spans="39:43" x14ac:dyDescent="0.25">
      <c r="AM7076" s="197"/>
      <c r="AQ7076" s="236"/>
    </row>
    <row r="7077" spans="39:43" x14ac:dyDescent="0.25">
      <c r="AM7077" s="197"/>
      <c r="AQ7077" s="236"/>
    </row>
    <row r="7078" spans="39:43" x14ac:dyDescent="0.25">
      <c r="AM7078" s="197"/>
      <c r="AQ7078" s="236"/>
    </row>
    <row r="7079" spans="39:43" x14ac:dyDescent="0.25">
      <c r="AM7079" s="197"/>
      <c r="AQ7079" s="236"/>
    </row>
    <row r="7080" spans="39:43" x14ac:dyDescent="0.25">
      <c r="AM7080" s="197"/>
      <c r="AQ7080" s="236"/>
    </row>
    <row r="7081" spans="39:43" x14ac:dyDescent="0.25">
      <c r="AM7081" s="197"/>
      <c r="AQ7081" s="236"/>
    </row>
    <row r="7082" spans="39:43" x14ac:dyDescent="0.25">
      <c r="AM7082" s="197"/>
      <c r="AQ7082" s="236"/>
    </row>
    <row r="7083" spans="39:43" x14ac:dyDescent="0.25">
      <c r="AM7083" s="197"/>
      <c r="AQ7083" s="236"/>
    </row>
    <row r="7084" spans="39:43" x14ac:dyDescent="0.25">
      <c r="AM7084" s="197"/>
      <c r="AQ7084" s="236"/>
    </row>
    <row r="7085" spans="39:43" x14ac:dyDescent="0.25">
      <c r="AM7085" s="197"/>
      <c r="AQ7085" s="236"/>
    </row>
    <row r="7086" spans="39:43" x14ac:dyDescent="0.25">
      <c r="AM7086" s="197"/>
      <c r="AQ7086" s="236"/>
    </row>
    <row r="7087" spans="39:43" x14ac:dyDescent="0.25">
      <c r="AM7087" s="197"/>
      <c r="AQ7087" s="236"/>
    </row>
    <row r="7088" spans="39:43" x14ac:dyDescent="0.25">
      <c r="AM7088" s="197"/>
      <c r="AQ7088" s="236"/>
    </row>
    <row r="7089" spans="39:43" x14ac:dyDescent="0.25">
      <c r="AM7089" s="197"/>
      <c r="AQ7089" s="236"/>
    </row>
    <row r="7090" spans="39:43" x14ac:dyDescent="0.25">
      <c r="AM7090" s="197"/>
      <c r="AQ7090" s="236"/>
    </row>
    <row r="7091" spans="39:43" x14ac:dyDescent="0.25">
      <c r="AM7091" s="197"/>
      <c r="AQ7091" s="236"/>
    </row>
    <row r="7092" spans="39:43" x14ac:dyDescent="0.25">
      <c r="AM7092" s="197"/>
      <c r="AQ7092" s="236"/>
    </row>
    <row r="7093" spans="39:43" x14ac:dyDescent="0.25">
      <c r="AM7093" s="197"/>
      <c r="AQ7093" s="236"/>
    </row>
    <row r="7094" spans="39:43" x14ac:dyDescent="0.25">
      <c r="AM7094" s="197"/>
      <c r="AQ7094" s="236"/>
    </row>
    <row r="7095" spans="39:43" x14ac:dyDescent="0.25">
      <c r="AM7095" s="197"/>
      <c r="AQ7095" s="236"/>
    </row>
    <row r="7096" spans="39:43" x14ac:dyDescent="0.25">
      <c r="AM7096" s="197"/>
      <c r="AQ7096" s="236"/>
    </row>
    <row r="7097" spans="39:43" x14ac:dyDescent="0.25">
      <c r="AM7097" s="197"/>
      <c r="AQ7097" s="236"/>
    </row>
    <row r="7098" spans="39:43" x14ac:dyDescent="0.25">
      <c r="AM7098" s="197"/>
      <c r="AQ7098" s="236"/>
    </row>
    <row r="7099" spans="39:43" x14ac:dyDescent="0.25">
      <c r="AM7099" s="197"/>
      <c r="AQ7099" s="236"/>
    </row>
    <row r="7100" spans="39:43" x14ac:dyDescent="0.25">
      <c r="AM7100" s="197"/>
      <c r="AQ7100" s="236"/>
    </row>
    <row r="7101" spans="39:43" x14ac:dyDescent="0.25">
      <c r="AM7101" s="197"/>
      <c r="AQ7101" s="236"/>
    </row>
    <row r="7102" spans="39:43" x14ac:dyDescent="0.25">
      <c r="AM7102" s="197"/>
      <c r="AQ7102" s="236"/>
    </row>
    <row r="7103" spans="39:43" x14ac:dyDescent="0.25">
      <c r="AM7103" s="197"/>
      <c r="AQ7103" s="236"/>
    </row>
    <row r="7104" spans="39:43" x14ac:dyDescent="0.25">
      <c r="AM7104" s="197"/>
      <c r="AQ7104" s="236"/>
    </row>
    <row r="7105" spans="39:43" x14ac:dyDescent="0.25">
      <c r="AM7105" s="197"/>
      <c r="AQ7105" s="236"/>
    </row>
    <row r="7106" spans="39:43" x14ac:dyDescent="0.25">
      <c r="AM7106" s="197"/>
      <c r="AQ7106" s="236"/>
    </row>
    <row r="7107" spans="39:43" x14ac:dyDescent="0.25">
      <c r="AM7107" s="197"/>
      <c r="AQ7107" s="236"/>
    </row>
    <row r="7108" spans="39:43" x14ac:dyDescent="0.25">
      <c r="AM7108" s="197"/>
      <c r="AQ7108" s="236"/>
    </row>
    <row r="7109" spans="39:43" x14ac:dyDescent="0.25">
      <c r="AM7109" s="197"/>
      <c r="AQ7109" s="236"/>
    </row>
    <row r="7110" spans="39:43" x14ac:dyDescent="0.25">
      <c r="AM7110" s="197"/>
      <c r="AQ7110" s="236"/>
    </row>
    <row r="7111" spans="39:43" x14ac:dyDescent="0.25">
      <c r="AM7111" s="197"/>
      <c r="AQ7111" s="236"/>
    </row>
    <row r="7112" spans="39:43" x14ac:dyDescent="0.25">
      <c r="AM7112" s="197"/>
      <c r="AQ7112" s="236"/>
    </row>
    <row r="7113" spans="39:43" x14ac:dyDescent="0.25">
      <c r="AM7113" s="197"/>
      <c r="AQ7113" s="236"/>
    </row>
    <row r="7114" spans="39:43" x14ac:dyDescent="0.25">
      <c r="AM7114" s="197"/>
      <c r="AQ7114" s="236"/>
    </row>
    <row r="7115" spans="39:43" x14ac:dyDescent="0.25">
      <c r="AM7115" s="197"/>
      <c r="AQ7115" s="236"/>
    </row>
    <row r="7116" spans="39:43" x14ac:dyDescent="0.25">
      <c r="AM7116" s="197"/>
      <c r="AQ7116" s="236"/>
    </row>
    <row r="7117" spans="39:43" x14ac:dyDescent="0.25">
      <c r="AM7117" s="197"/>
      <c r="AQ7117" s="236"/>
    </row>
    <row r="7118" spans="39:43" x14ac:dyDescent="0.25">
      <c r="AM7118" s="197"/>
      <c r="AQ7118" s="236"/>
    </row>
    <row r="7119" spans="39:43" x14ac:dyDescent="0.25">
      <c r="AM7119" s="197"/>
      <c r="AQ7119" s="236"/>
    </row>
    <row r="7120" spans="39:43" x14ac:dyDescent="0.25">
      <c r="AM7120" s="197"/>
      <c r="AQ7120" s="236"/>
    </row>
    <row r="7121" spans="39:43" x14ac:dyDescent="0.25">
      <c r="AM7121" s="197"/>
      <c r="AQ7121" s="236"/>
    </row>
    <row r="7122" spans="39:43" x14ac:dyDescent="0.25">
      <c r="AM7122" s="197"/>
      <c r="AQ7122" s="236"/>
    </row>
    <row r="7123" spans="39:43" x14ac:dyDescent="0.25">
      <c r="AM7123" s="197"/>
      <c r="AQ7123" s="236"/>
    </row>
    <row r="7124" spans="39:43" x14ac:dyDescent="0.25">
      <c r="AM7124" s="197"/>
      <c r="AQ7124" s="236"/>
    </row>
    <row r="7125" spans="39:43" x14ac:dyDescent="0.25">
      <c r="AM7125" s="197"/>
      <c r="AQ7125" s="236"/>
    </row>
    <row r="7126" spans="39:43" x14ac:dyDescent="0.25">
      <c r="AM7126" s="197"/>
      <c r="AQ7126" s="236"/>
    </row>
    <row r="7127" spans="39:43" x14ac:dyDescent="0.25">
      <c r="AM7127" s="197"/>
      <c r="AQ7127" s="236"/>
    </row>
    <row r="7128" spans="39:43" x14ac:dyDescent="0.25">
      <c r="AM7128" s="197"/>
      <c r="AQ7128" s="236"/>
    </row>
    <row r="7129" spans="39:43" x14ac:dyDescent="0.25">
      <c r="AM7129" s="197"/>
      <c r="AQ7129" s="236"/>
    </row>
    <row r="7130" spans="39:43" x14ac:dyDescent="0.25">
      <c r="AM7130" s="197"/>
      <c r="AQ7130" s="236"/>
    </row>
    <row r="7131" spans="39:43" x14ac:dyDescent="0.25">
      <c r="AM7131" s="197"/>
      <c r="AQ7131" s="236"/>
    </row>
    <row r="7132" spans="39:43" x14ac:dyDescent="0.25">
      <c r="AM7132" s="197"/>
      <c r="AQ7132" s="236"/>
    </row>
    <row r="7133" spans="39:43" x14ac:dyDescent="0.25">
      <c r="AM7133" s="197"/>
      <c r="AQ7133" s="236"/>
    </row>
    <row r="7134" spans="39:43" x14ac:dyDescent="0.25">
      <c r="AM7134" s="197"/>
      <c r="AQ7134" s="236"/>
    </row>
    <row r="7135" spans="39:43" x14ac:dyDescent="0.25">
      <c r="AM7135" s="197"/>
      <c r="AQ7135" s="236"/>
    </row>
    <row r="7136" spans="39:43" x14ac:dyDescent="0.25">
      <c r="AM7136" s="197"/>
      <c r="AQ7136" s="236"/>
    </row>
    <row r="7137" spans="39:43" x14ac:dyDescent="0.25">
      <c r="AM7137" s="197"/>
      <c r="AQ7137" s="236"/>
    </row>
    <row r="7138" spans="39:43" x14ac:dyDescent="0.25">
      <c r="AM7138" s="197"/>
      <c r="AQ7138" s="236"/>
    </row>
    <row r="7139" spans="39:43" x14ac:dyDescent="0.25">
      <c r="AM7139" s="197"/>
      <c r="AQ7139" s="236"/>
    </row>
    <row r="7140" spans="39:43" x14ac:dyDescent="0.25">
      <c r="AM7140" s="197"/>
      <c r="AQ7140" s="236"/>
    </row>
    <row r="7141" spans="39:43" x14ac:dyDescent="0.25">
      <c r="AM7141" s="197"/>
      <c r="AQ7141" s="236"/>
    </row>
    <row r="7142" spans="39:43" x14ac:dyDescent="0.25">
      <c r="AM7142" s="197"/>
      <c r="AQ7142" s="236"/>
    </row>
    <row r="7143" spans="39:43" x14ac:dyDescent="0.25">
      <c r="AM7143" s="197"/>
      <c r="AQ7143" s="236"/>
    </row>
    <row r="7144" spans="39:43" x14ac:dyDescent="0.25">
      <c r="AM7144" s="197"/>
      <c r="AQ7144" s="236"/>
    </row>
    <row r="7145" spans="39:43" x14ac:dyDescent="0.25">
      <c r="AM7145" s="197"/>
      <c r="AQ7145" s="236"/>
    </row>
    <row r="7146" spans="39:43" x14ac:dyDescent="0.25">
      <c r="AM7146" s="197"/>
      <c r="AQ7146" s="236"/>
    </row>
    <row r="7147" spans="39:43" x14ac:dyDescent="0.25">
      <c r="AM7147" s="197"/>
      <c r="AQ7147" s="236"/>
    </row>
    <row r="7148" spans="39:43" x14ac:dyDescent="0.25">
      <c r="AM7148" s="197"/>
      <c r="AQ7148" s="236"/>
    </row>
    <row r="7149" spans="39:43" x14ac:dyDescent="0.25">
      <c r="AM7149" s="197"/>
      <c r="AQ7149" s="236"/>
    </row>
    <row r="7150" spans="39:43" x14ac:dyDescent="0.25">
      <c r="AM7150" s="197"/>
      <c r="AQ7150" s="236"/>
    </row>
    <row r="7151" spans="39:43" x14ac:dyDescent="0.25">
      <c r="AM7151" s="197"/>
      <c r="AQ7151" s="236"/>
    </row>
    <row r="7152" spans="39:43" x14ac:dyDescent="0.25">
      <c r="AM7152" s="197"/>
      <c r="AQ7152" s="236"/>
    </row>
    <row r="7153" spans="39:43" x14ac:dyDescent="0.25">
      <c r="AM7153" s="197"/>
      <c r="AQ7153" s="236"/>
    </row>
    <row r="7154" spans="39:43" x14ac:dyDescent="0.25">
      <c r="AM7154" s="197"/>
      <c r="AQ7154" s="236"/>
    </row>
    <row r="7155" spans="39:43" x14ac:dyDescent="0.25">
      <c r="AM7155" s="197"/>
      <c r="AQ7155" s="236"/>
    </row>
    <row r="7156" spans="39:43" x14ac:dyDescent="0.25">
      <c r="AM7156" s="197"/>
      <c r="AQ7156" s="236"/>
    </row>
    <row r="7157" spans="39:43" x14ac:dyDescent="0.25">
      <c r="AM7157" s="197"/>
      <c r="AQ7157" s="236"/>
    </row>
    <row r="7158" spans="39:43" x14ac:dyDescent="0.25">
      <c r="AM7158" s="197"/>
      <c r="AQ7158" s="236"/>
    </row>
    <row r="7159" spans="39:43" x14ac:dyDescent="0.25">
      <c r="AM7159" s="197"/>
      <c r="AQ7159" s="236"/>
    </row>
    <row r="7160" spans="39:43" x14ac:dyDescent="0.25">
      <c r="AM7160" s="197"/>
      <c r="AQ7160" s="236"/>
    </row>
    <row r="7161" spans="39:43" x14ac:dyDescent="0.25">
      <c r="AM7161" s="197"/>
      <c r="AQ7161" s="236"/>
    </row>
    <row r="7162" spans="39:43" x14ac:dyDescent="0.25">
      <c r="AM7162" s="197"/>
      <c r="AQ7162" s="236"/>
    </row>
    <row r="7163" spans="39:43" x14ac:dyDescent="0.25">
      <c r="AM7163" s="197"/>
      <c r="AQ7163" s="236"/>
    </row>
    <row r="7164" spans="39:43" x14ac:dyDescent="0.25">
      <c r="AM7164" s="197"/>
      <c r="AQ7164" s="236"/>
    </row>
    <row r="7165" spans="39:43" x14ac:dyDescent="0.25">
      <c r="AM7165" s="197"/>
      <c r="AQ7165" s="236"/>
    </row>
    <row r="7166" spans="39:43" x14ac:dyDescent="0.25">
      <c r="AM7166" s="197"/>
      <c r="AQ7166" s="236"/>
    </row>
    <row r="7167" spans="39:43" x14ac:dyDescent="0.25">
      <c r="AM7167" s="197"/>
      <c r="AQ7167" s="236"/>
    </row>
    <row r="7168" spans="39:43" x14ac:dyDescent="0.25">
      <c r="AM7168" s="197"/>
      <c r="AQ7168" s="236"/>
    </row>
    <row r="7169" spans="39:43" x14ac:dyDescent="0.25">
      <c r="AM7169" s="197"/>
      <c r="AQ7169" s="236"/>
    </row>
    <row r="7170" spans="39:43" x14ac:dyDescent="0.25">
      <c r="AM7170" s="197"/>
      <c r="AQ7170" s="236"/>
    </row>
    <row r="7171" spans="39:43" x14ac:dyDescent="0.25">
      <c r="AM7171" s="197"/>
      <c r="AQ7171" s="236"/>
    </row>
    <row r="7172" spans="39:43" x14ac:dyDescent="0.25">
      <c r="AM7172" s="197"/>
      <c r="AQ7172" s="236"/>
    </row>
    <row r="7173" spans="39:43" x14ac:dyDescent="0.25">
      <c r="AM7173" s="197"/>
      <c r="AQ7173" s="236"/>
    </row>
    <row r="7174" spans="39:43" x14ac:dyDescent="0.25">
      <c r="AM7174" s="197"/>
      <c r="AQ7174" s="236"/>
    </row>
    <row r="7175" spans="39:43" x14ac:dyDescent="0.25">
      <c r="AM7175" s="197"/>
      <c r="AQ7175" s="236"/>
    </row>
    <row r="7176" spans="39:43" x14ac:dyDescent="0.25">
      <c r="AM7176" s="197"/>
      <c r="AQ7176" s="236"/>
    </row>
    <row r="7177" spans="39:43" x14ac:dyDescent="0.25">
      <c r="AM7177" s="197"/>
      <c r="AQ7177" s="236"/>
    </row>
    <row r="7178" spans="39:43" x14ac:dyDescent="0.25">
      <c r="AM7178" s="197"/>
      <c r="AQ7178" s="236"/>
    </row>
    <row r="7179" spans="39:43" x14ac:dyDescent="0.25">
      <c r="AM7179" s="197"/>
      <c r="AQ7179" s="236"/>
    </row>
    <row r="7180" spans="39:43" x14ac:dyDescent="0.25">
      <c r="AM7180" s="197"/>
      <c r="AQ7180" s="236"/>
    </row>
    <row r="7181" spans="39:43" x14ac:dyDescent="0.25">
      <c r="AM7181" s="197"/>
      <c r="AQ7181" s="236"/>
    </row>
    <row r="7182" spans="39:43" x14ac:dyDescent="0.25">
      <c r="AM7182" s="197"/>
      <c r="AQ7182" s="236"/>
    </row>
    <row r="7183" spans="39:43" x14ac:dyDescent="0.25">
      <c r="AM7183" s="197"/>
      <c r="AQ7183" s="236"/>
    </row>
    <row r="7184" spans="39:43" x14ac:dyDescent="0.25">
      <c r="AM7184" s="197"/>
      <c r="AQ7184" s="236"/>
    </row>
    <row r="7185" spans="39:43" x14ac:dyDescent="0.25">
      <c r="AM7185" s="197"/>
      <c r="AQ7185" s="236"/>
    </row>
    <row r="7186" spans="39:43" x14ac:dyDescent="0.25">
      <c r="AM7186" s="197"/>
      <c r="AQ7186" s="236"/>
    </row>
    <row r="7187" spans="39:43" x14ac:dyDescent="0.25">
      <c r="AM7187" s="197"/>
      <c r="AQ7187" s="236"/>
    </row>
    <row r="7188" spans="39:43" x14ac:dyDescent="0.25">
      <c r="AM7188" s="197"/>
      <c r="AQ7188" s="236"/>
    </row>
    <row r="7189" spans="39:43" x14ac:dyDescent="0.25">
      <c r="AM7189" s="197"/>
      <c r="AQ7189" s="236"/>
    </row>
    <row r="7190" spans="39:43" x14ac:dyDescent="0.25">
      <c r="AM7190" s="197"/>
      <c r="AQ7190" s="236"/>
    </row>
    <row r="7191" spans="39:43" x14ac:dyDescent="0.25">
      <c r="AM7191" s="197"/>
      <c r="AQ7191" s="236"/>
    </row>
    <row r="7192" spans="39:43" x14ac:dyDescent="0.25">
      <c r="AM7192" s="197"/>
      <c r="AQ7192" s="236"/>
    </row>
    <row r="7193" spans="39:43" x14ac:dyDescent="0.25">
      <c r="AM7193" s="197"/>
      <c r="AQ7193" s="236"/>
    </row>
    <row r="7194" spans="39:43" x14ac:dyDescent="0.25">
      <c r="AM7194" s="197"/>
      <c r="AQ7194" s="236"/>
    </row>
    <row r="7195" spans="39:43" x14ac:dyDescent="0.25">
      <c r="AM7195" s="197"/>
      <c r="AQ7195" s="236"/>
    </row>
    <row r="7196" spans="39:43" x14ac:dyDescent="0.25">
      <c r="AM7196" s="197"/>
      <c r="AQ7196" s="236"/>
    </row>
    <row r="7197" spans="39:43" x14ac:dyDescent="0.25">
      <c r="AM7197" s="197"/>
      <c r="AQ7197" s="236"/>
    </row>
    <row r="7198" spans="39:43" x14ac:dyDescent="0.25">
      <c r="AM7198" s="197"/>
      <c r="AQ7198" s="236"/>
    </row>
    <row r="7199" spans="39:43" x14ac:dyDescent="0.25">
      <c r="AM7199" s="197"/>
      <c r="AQ7199" s="236"/>
    </row>
    <row r="7200" spans="39:43" x14ac:dyDescent="0.25">
      <c r="AM7200" s="197"/>
      <c r="AQ7200" s="236"/>
    </row>
    <row r="7201" spans="39:43" x14ac:dyDescent="0.25">
      <c r="AM7201" s="197"/>
      <c r="AQ7201" s="236"/>
    </row>
    <row r="7202" spans="39:43" x14ac:dyDescent="0.25">
      <c r="AM7202" s="197"/>
      <c r="AQ7202" s="236"/>
    </row>
    <row r="7203" spans="39:43" x14ac:dyDescent="0.25">
      <c r="AM7203" s="197"/>
      <c r="AQ7203" s="236"/>
    </row>
    <row r="7204" spans="39:43" x14ac:dyDescent="0.25">
      <c r="AM7204" s="197"/>
      <c r="AQ7204" s="236"/>
    </row>
    <row r="7205" spans="39:43" x14ac:dyDescent="0.25">
      <c r="AM7205" s="197"/>
      <c r="AQ7205" s="236"/>
    </row>
    <row r="7206" spans="39:43" x14ac:dyDescent="0.25">
      <c r="AM7206" s="197"/>
      <c r="AQ7206" s="236"/>
    </row>
    <row r="7207" spans="39:43" x14ac:dyDescent="0.25">
      <c r="AM7207" s="197"/>
      <c r="AQ7207" s="236"/>
    </row>
    <row r="7208" spans="39:43" x14ac:dyDescent="0.25">
      <c r="AM7208" s="197"/>
      <c r="AQ7208" s="236"/>
    </row>
    <row r="7209" spans="39:43" x14ac:dyDescent="0.25">
      <c r="AM7209" s="197"/>
      <c r="AQ7209" s="236"/>
    </row>
    <row r="7210" spans="39:43" x14ac:dyDescent="0.25">
      <c r="AM7210" s="197"/>
      <c r="AQ7210" s="236"/>
    </row>
    <row r="7211" spans="39:43" x14ac:dyDescent="0.25">
      <c r="AM7211" s="197"/>
      <c r="AQ7211" s="236"/>
    </row>
    <row r="7212" spans="39:43" x14ac:dyDescent="0.25">
      <c r="AM7212" s="197"/>
      <c r="AQ7212" s="236"/>
    </row>
    <row r="7213" spans="39:43" x14ac:dyDescent="0.25">
      <c r="AM7213" s="197"/>
      <c r="AQ7213" s="236"/>
    </row>
    <row r="7214" spans="39:43" x14ac:dyDescent="0.25">
      <c r="AM7214" s="197"/>
      <c r="AQ7214" s="236"/>
    </row>
    <row r="7215" spans="39:43" x14ac:dyDescent="0.25">
      <c r="AM7215" s="197"/>
      <c r="AQ7215" s="236"/>
    </row>
    <row r="7216" spans="39:43" x14ac:dyDescent="0.25">
      <c r="AM7216" s="197"/>
      <c r="AQ7216" s="236"/>
    </row>
    <row r="7217" spans="39:43" x14ac:dyDescent="0.25">
      <c r="AM7217" s="197"/>
      <c r="AQ7217" s="236"/>
    </row>
    <row r="7218" spans="39:43" x14ac:dyDescent="0.25">
      <c r="AM7218" s="197"/>
      <c r="AQ7218" s="236"/>
    </row>
    <row r="7219" spans="39:43" x14ac:dyDescent="0.25">
      <c r="AM7219" s="197"/>
      <c r="AQ7219" s="236"/>
    </row>
    <row r="7220" spans="39:43" x14ac:dyDescent="0.25">
      <c r="AM7220" s="197"/>
      <c r="AQ7220" s="236"/>
    </row>
    <row r="7221" spans="39:43" x14ac:dyDescent="0.25">
      <c r="AM7221" s="197"/>
      <c r="AQ7221" s="236"/>
    </row>
    <row r="7222" spans="39:43" x14ac:dyDescent="0.25">
      <c r="AM7222" s="197"/>
      <c r="AQ7222" s="236"/>
    </row>
    <row r="7223" spans="39:43" x14ac:dyDescent="0.25">
      <c r="AM7223" s="197"/>
      <c r="AQ7223" s="236"/>
    </row>
    <row r="7224" spans="39:43" x14ac:dyDescent="0.25">
      <c r="AM7224" s="197"/>
      <c r="AQ7224" s="236"/>
    </row>
    <row r="7225" spans="39:43" x14ac:dyDescent="0.25">
      <c r="AM7225" s="197"/>
      <c r="AQ7225" s="236"/>
    </row>
    <row r="7226" spans="39:43" x14ac:dyDescent="0.25">
      <c r="AM7226" s="197"/>
      <c r="AQ7226" s="236"/>
    </row>
    <row r="7227" spans="39:43" x14ac:dyDescent="0.25">
      <c r="AM7227" s="197"/>
      <c r="AQ7227" s="236"/>
    </row>
    <row r="7228" spans="39:43" x14ac:dyDescent="0.25">
      <c r="AM7228" s="197"/>
      <c r="AQ7228" s="236"/>
    </row>
    <row r="7229" spans="39:43" x14ac:dyDescent="0.25">
      <c r="AM7229" s="197"/>
      <c r="AQ7229" s="236"/>
    </row>
    <row r="7230" spans="39:43" x14ac:dyDescent="0.25">
      <c r="AM7230" s="197"/>
      <c r="AQ7230" s="236"/>
    </row>
    <row r="7231" spans="39:43" x14ac:dyDescent="0.25">
      <c r="AM7231" s="197"/>
      <c r="AQ7231" s="236"/>
    </row>
    <row r="7232" spans="39:43" x14ac:dyDescent="0.25">
      <c r="AM7232" s="197"/>
      <c r="AQ7232" s="236"/>
    </row>
    <row r="7233" spans="39:43" x14ac:dyDescent="0.25">
      <c r="AM7233" s="197"/>
      <c r="AQ7233" s="236"/>
    </row>
    <row r="7234" spans="39:43" x14ac:dyDescent="0.25">
      <c r="AM7234" s="197"/>
      <c r="AQ7234" s="236"/>
    </row>
    <row r="7235" spans="39:43" x14ac:dyDescent="0.25">
      <c r="AM7235" s="197"/>
      <c r="AQ7235" s="236"/>
    </row>
    <row r="7236" spans="39:43" x14ac:dyDescent="0.25">
      <c r="AM7236" s="197"/>
      <c r="AQ7236" s="236"/>
    </row>
    <row r="7237" spans="39:43" x14ac:dyDescent="0.25">
      <c r="AM7237" s="197"/>
      <c r="AQ7237" s="236"/>
    </row>
    <row r="7238" spans="39:43" x14ac:dyDescent="0.25">
      <c r="AM7238" s="197"/>
      <c r="AQ7238" s="236"/>
    </row>
    <row r="7239" spans="39:43" x14ac:dyDescent="0.25">
      <c r="AM7239" s="197"/>
      <c r="AQ7239" s="236"/>
    </row>
    <row r="7240" spans="39:43" x14ac:dyDescent="0.25">
      <c r="AM7240" s="197"/>
      <c r="AQ7240" s="236"/>
    </row>
    <row r="7241" spans="39:43" x14ac:dyDescent="0.25">
      <c r="AM7241" s="197"/>
      <c r="AQ7241" s="236"/>
    </row>
    <row r="7242" spans="39:43" x14ac:dyDescent="0.25">
      <c r="AM7242" s="197"/>
      <c r="AQ7242" s="236"/>
    </row>
    <row r="7243" spans="39:43" x14ac:dyDescent="0.25">
      <c r="AM7243" s="197"/>
      <c r="AQ7243" s="236"/>
    </row>
    <row r="7244" spans="39:43" x14ac:dyDescent="0.25">
      <c r="AM7244" s="197"/>
      <c r="AQ7244" s="236"/>
    </row>
    <row r="7245" spans="39:43" x14ac:dyDescent="0.25">
      <c r="AM7245" s="197"/>
      <c r="AQ7245" s="236"/>
    </row>
    <row r="7246" spans="39:43" x14ac:dyDescent="0.25">
      <c r="AM7246" s="197"/>
      <c r="AQ7246" s="236"/>
    </row>
    <row r="7247" spans="39:43" x14ac:dyDescent="0.25">
      <c r="AM7247" s="197"/>
      <c r="AQ7247" s="236"/>
    </row>
    <row r="7248" spans="39:43" x14ac:dyDescent="0.25">
      <c r="AM7248" s="197"/>
      <c r="AQ7248" s="236"/>
    </row>
    <row r="7249" spans="39:43" x14ac:dyDescent="0.25">
      <c r="AM7249" s="197"/>
      <c r="AQ7249" s="236"/>
    </row>
    <row r="7250" spans="39:43" x14ac:dyDescent="0.25">
      <c r="AM7250" s="197"/>
      <c r="AQ7250" s="236"/>
    </row>
    <row r="7251" spans="39:43" x14ac:dyDescent="0.25">
      <c r="AM7251" s="197"/>
      <c r="AQ7251" s="236"/>
    </row>
    <row r="7252" spans="39:43" x14ac:dyDescent="0.25">
      <c r="AM7252" s="197"/>
      <c r="AQ7252" s="236"/>
    </row>
    <row r="7253" spans="39:43" x14ac:dyDescent="0.25">
      <c r="AM7253" s="197"/>
      <c r="AQ7253" s="236"/>
    </row>
    <row r="7254" spans="39:43" x14ac:dyDescent="0.25">
      <c r="AM7254" s="197"/>
      <c r="AQ7254" s="236"/>
    </row>
    <row r="7255" spans="39:43" x14ac:dyDescent="0.25">
      <c r="AM7255" s="197"/>
      <c r="AQ7255" s="236"/>
    </row>
    <row r="7256" spans="39:43" x14ac:dyDescent="0.25">
      <c r="AM7256" s="197"/>
      <c r="AQ7256" s="236"/>
    </row>
    <row r="7257" spans="39:43" x14ac:dyDescent="0.25">
      <c r="AM7257" s="197"/>
      <c r="AQ7257" s="236"/>
    </row>
    <row r="7258" spans="39:43" x14ac:dyDescent="0.25">
      <c r="AM7258" s="197"/>
      <c r="AQ7258" s="236"/>
    </row>
    <row r="7259" spans="39:43" x14ac:dyDescent="0.25">
      <c r="AM7259" s="197"/>
      <c r="AQ7259" s="236"/>
    </row>
    <row r="7260" spans="39:43" x14ac:dyDescent="0.25">
      <c r="AM7260" s="197"/>
      <c r="AQ7260" s="236"/>
    </row>
    <row r="7261" spans="39:43" x14ac:dyDescent="0.25">
      <c r="AM7261" s="197"/>
      <c r="AQ7261" s="236"/>
    </row>
    <row r="7262" spans="39:43" x14ac:dyDescent="0.25">
      <c r="AM7262" s="197"/>
      <c r="AQ7262" s="236"/>
    </row>
    <row r="7263" spans="39:43" x14ac:dyDescent="0.25">
      <c r="AM7263" s="197"/>
      <c r="AQ7263" s="236"/>
    </row>
    <row r="7264" spans="39:43" x14ac:dyDescent="0.25">
      <c r="AM7264" s="197"/>
      <c r="AQ7264" s="236"/>
    </row>
    <row r="7265" spans="39:43" x14ac:dyDescent="0.25">
      <c r="AM7265" s="197"/>
      <c r="AQ7265" s="236"/>
    </row>
    <row r="7266" spans="39:43" x14ac:dyDescent="0.25">
      <c r="AM7266" s="197"/>
      <c r="AQ7266" s="236"/>
    </row>
    <row r="7267" spans="39:43" x14ac:dyDescent="0.25">
      <c r="AM7267" s="197"/>
      <c r="AQ7267" s="236"/>
    </row>
    <row r="7268" spans="39:43" x14ac:dyDescent="0.25">
      <c r="AM7268" s="197"/>
      <c r="AQ7268" s="236"/>
    </row>
    <row r="7269" spans="39:43" x14ac:dyDescent="0.25">
      <c r="AM7269" s="197"/>
      <c r="AQ7269" s="236"/>
    </row>
    <row r="7270" spans="39:43" x14ac:dyDescent="0.25">
      <c r="AM7270" s="197"/>
      <c r="AQ7270" s="236"/>
    </row>
    <row r="7271" spans="39:43" x14ac:dyDescent="0.25">
      <c r="AM7271" s="197"/>
      <c r="AQ7271" s="236"/>
    </row>
    <row r="7272" spans="39:43" x14ac:dyDescent="0.25">
      <c r="AM7272" s="197"/>
      <c r="AQ7272" s="236"/>
    </row>
    <row r="7273" spans="39:43" x14ac:dyDescent="0.25">
      <c r="AM7273" s="197"/>
      <c r="AQ7273" s="236"/>
    </row>
    <row r="7274" spans="39:43" x14ac:dyDescent="0.25">
      <c r="AM7274" s="197"/>
      <c r="AQ7274" s="236"/>
    </row>
    <row r="7275" spans="39:43" x14ac:dyDescent="0.25">
      <c r="AM7275" s="197"/>
      <c r="AQ7275" s="236"/>
    </row>
    <row r="7276" spans="39:43" x14ac:dyDescent="0.25">
      <c r="AM7276" s="197"/>
      <c r="AQ7276" s="236"/>
    </row>
    <row r="7277" spans="39:43" x14ac:dyDescent="0.25">
      <c r="AM7277" s="197"/>
      <c r="AQ7277" s="236"/>
    </row>
    <row r="7278" spans="39:43" x14ac:dyDescent="0.25">
      <c r="AM7278" s="197"/>
      <c r="AQ7278" s="236"/>
    </row>
    <row r="7279" spans="39:43" x14ac:dyDescent="0.25">
      <c r="AM7279" s="197"/>
      <c r="AQ7279" s="236"/>
    </row>
    <row r="7280" spans="39:43" x14ac:dyDescent="0.25">
      <c r="AM7280" s="197"/>
      <c r="AQ7280" s="236"/>
    </row>
    <row r="7281" spans="39:43" x14ac:dyDescent="0.25">
      <c r="AM7281" s="197"/>
      <c r="AQ7281" s="236"/>
    </row>
    <row r="7282" spans="39:43" x14ac:dyDescent="0.25">
      <c r="AM7282" s="197"/>
      <c r="AQ7282" s="236"/>
    </row>
    <row r="7283" spans="39:43" x14ac:dyDescent="0.25">
      <c r="AM7283" s="197"/>
      <c r="AQ7283" s="236"/>
    </row>
    <row r="7284" spans="39:43" x14ac:dyDescent="0.25">
      <c r="AM7284" s="197"/>
      <c r="AQ7284" s="236"/>
    </row>
    <row r="7285" spans="39:43" x14ac:dyDescent="0.25">
      <c r="AM7285" s="197"/>
      <c r="AQ7285" s="236"/>
    </row>
    <row r="7286" spans="39:43" x14ac:dyDescent="0.25">
      <c r="AM7286" s="197"/>
      <c r="AQ7286" s="236"/>
    </row>
    <row r="7287" spans="39:43" x14ac:dyDescent="0.25">
      <c r="AM7287" s="197"/>
      <c r="AQ7287" s="236"/>
    </row>
    <row r="7288" spans="39:43" x14ac:dyDescent="0.25">
      <c r="AM7288" s="197"/>
      <c r="AQ7288" s="236"/>
    </row>
    <row r="7289" spans="39:43" x14ac:dyDescent="0.25">
      <c r="AM7289" s="197"/>
      <c r="AQ7289" s="236"/>
    </row>
    <row r="7290" spans="39:43" x14ac:dyDescent="0.25">
      <c r="AM7290" s="197"/>
      <c r="AQ7290" s="236"/>
    </row>
    <row r="7291" spans="39:43" x14ac:dyDescent="0.25">
      <c r="AM7291" s="197"/>
      <c r="AQ7291" s="236"/>
    </row>
    <row r="7292" spans="39:43" x14ac:dyDescent="0.25">
      <c r="AM7292" s="197"/>
      <c r="AQ7292" s="236"/>
    </row>
    <row r="7293" spans="39:43" x14ac:dyDescent="0.25">
      <c r="AM7293" s="197"/>
      <c r="AQ7293" s="236"/>
    </row>
    <row r="7294" spans="39:43" x14ac:dyDescent="0.25">
      <c r="AM7294" s="197"/>
      <c r="AQ7294" s="236"/>
    </row>
    <row r="7295" spans="39:43" x14ac:dyDescent="0.25">
      <c r="AM7295" s="197"/>
      <c r="AQ7295" s="236"/>
    </row>
    <row r="7296" spans="39:43" x14ac:dyDescent="0.25">
      <c r="AM7296" s="197"/>
      <c r="AQ7296" s="236"/>
    </row>
    <row r="7297" spans="39:43" x14ac:dyDescent="0.25">
      <c r="AM7297" s="197"/>
      <c r="AQ7297" s="236"/>
    </row>
    <row r="7298" spans="39:43" x14ac:dyDescent="0.25">
      <c r="AM7298" s="197"/>
      <c r="AQ7298" s="236"/>
    </row>
    <row r="7299" spans="39:43" x14ac:dyDescent="0.25">
      <c r="AM7299" s="197"/>
      <c r="AQ7299" s="236"/>
    </row>
    <row r="7300" spans="39:43" x14ac:dyDescent="0.25">
      <c r="AM7300" s="197"/>
      <c r="AQ7300" s="236"/>
    </row>
    <row r="7301" spans="39:43" x14ac:dyDescent="0.25">
      <c r="AM7301" s="197"/>
      <c r="AQ7301" s="236"/>
    </row>
    <row r="7302" spans="39:43" x14ac:dyDescent="0.25">
      <c r="AM7302" s="197"/>
      <c r="AQ7302" s="236"/>
    </row>
    <row r="7303" spans="39:43" x14ac:dyDescent="0.25">
      <c r="AM7303" s="197"/>
      <c r="AQ7303" s="236"/>
    </row>
    <row r="7304" spans="39:43" x14ac:dyDescent="0.25">
      <c r="AM7304" s="197"/>
      <c r="AQ7304" s="236"/>
    </row>
    <row r="7305" spans="39:43" x14ac:dyDescent="0.25">
      <c r="AM7305" s="197"/>
      <c r="AQ7305" s="236"/>
    </row>
    <row r="7306" spans="39:43" x14ac:dyDescent="0.25">
      <c r="AM7306" s="197"/>
      <c r="AQ7306" s="236"/>
    </row>
    <row r="7307" spans="39:43" x14ac:dyDescent="0.25">
      <c r="AM7307" s="197"/>
      <c r="AQ7307" s="236"/>
    </row>
    <row r="7308" spans="39:43" x14ac:dyDescent="0.25">
      <c r="AM7308" s="197"/>
      <c r="AQ7308" s="236"/>
    </row>
    <row r="7309" spans="39:43" x14ac:dyDescent="0.25">
      <c r="AM7309" s="197"/>
      <c r="AQ7309" s="236"/>
    </row>
    <row r="7310" spans="39:43" x14ac:dyDescent="0.25">
      <c r="AM7310" s="197"/>
      <c r="AQ7310" s="236"/>
    </row>
    <row r="7311" spans="39:43" x14ac:dyDescent="0.25">
      <c r="AM7311" s="197"/>
      <c r="AQ7311" s="236"/>
    </row>
    <row r="7312" spans="39:43" x14ac:dyDescent="0.25">
      <c r="AM7312" s="197"/>
      <c r="AQ7312" s="236"/>
    </row>
    <row r="7313" spans="39:43" x14ac:dyDescent="0.25">
      <c r="AM7313" s="197"/>
      <c r="AQ7313" s="236"/>
    </row>
    <row r="7314" spans="39:43" x14ac:dyDescent="0.25">
      <c r="AM7314" s="197"/>
      <c r="AQ7314" s="236"/>
    </row>
    <row r="7315" spans="39:43" x14ac:dyDescent="0.25">
      <c r="AM7315" s="197"/>
      <c r="AQ7315" s="236"/>
    </row>
    <row r="7316" spans="39:43" x14ac:dyDescent="0.25">
      <c r="AM7316" s="197"/>
      <c r="AQ7316" s="236"/>
    </row>
    <row r="7317" spans="39:43" x14ac:dyDescent="0.25">
      <c r="AM7317" s="197"/>
      <c r="AQ7317" s="236"/>
    </row>
    <row r="7318" spans="39:43" x14ac:dyDescent="0.25">
      <c r="AM7318" s="197"/>
      <c r="AQ7318" s="236"/>
    </row>
    <row r="7319" spans="39:43" x14ac:dyDescent="0.25">
      <c r="AM7319" s="197"/>
      <c r="AQ7319" s="236"/>
    </row>
    <row r="7320" spans="39:43" x14ac:dyDescent="0.25">
      <c r="AM7320" s="197"/>
      <c r="AQ7320" s="236"/>
    </row>
    <row r="7321" spans="39:43" x14ac:dyDescent="0.25">
      <c r="AM7321" s="197"/>
      <c r="AQ7321" s="236"/>
    </row>
    <row r="7322" spans="39:43" x14ac:dyDescent="0.25">
      <c r="AM7322" s="197"/>
      <c r="AQ7322" s="236"/>
    </row>
    <row r="7323" spans="39:43" x14ac:dyDescent="0.25">
      <c r="AM7323" s="197"/>
      <c r="AQ7323" s="236"/>
    </row>
    <row r="7324" spans="39:43" x14ac:dyDescent="0.25">
      <c r="AM7324" s="197"/>
      <c r="AQ7324" s="236"/>
    </row>
    <row r="7325" spans="39:43" x14ac:dyDescent="0.25">
      <c r="AM7325" s="197"/>
      <c r="AQ7325" s="236"/>
    </row>
    <row r="7326" spans="39:43" x14ac:dyDescent="0.25">
      <c r="AM7326" s="197"/>
      <c r="AQ7326" s="236"/>
    </row>
    <row r="7327" spans="39:43" x14ac:dyDescent="0.25">
      <c r="AM7327" s="197"/>
      <c r="AQ7327" s="236"/>
    </row>
    <row r="7328" spans="39:43" x14ac:dyDescent="0.25">
      <c r="AM7328" s="197"/>
      <c r="AQ7328" s="236"/>
    </row>
    <row r="7329" spans="39:43" x14ac:dyDescent="0.25">
      <c r="AM7329" s="197"/>
      <c r="AQ7329" s="236"/>
    </row>
    <row r="7330" spans="39:43" x14ac:dyDescent="0.25">
      <c r="AM7330" s="197"/>
      <c r="AQ7330" s="236"/>
    </row>
    <row r="7331" spans="39:43" x14ac:dyDescent="0.25">
      <c r="AM7331" s="197"/>
      <c r="AQ7331" s="236"/>
    </row>
    <row r="7332" spans="39:43" x14ac:dyDescent="0.25">
      <c r="AM7332" s="197"/>
      <c r="AQ7332" s="236"/>
    </row>
    <row r="7333" spans="39:43" x14ac:dyDescent="0.25">
      <c r="AM7333" s="197"/>
      <c r="AQ7333" s="236"/>
    </row>
    <row r="7334" spans="39:43" x14ac:dyDescent="0.25">
      <c r="AM7334" s="197"/>
      <c r="AQ7334" s="236"/>
    </row>
    <row r="7335" spans="39:43" x14ac:dyDescent="0.25">
      <c r="AM7335" s="197"/>
      <c r="AQ7335" s="236"/>
    </row>
    <row r="7336" spans="39:43" x14ac:dyDescent="0.25">
      <c r="AM7336" s="197"/>
      <c r="AQ7336" s="236"/>
    </row>
    <row r="7337" spans="39:43" x14ac:dyDescent="0.25">
      <c r="AM7337" s="197"/>
      <c r="AQ7337" s="236"/>
    </row>
    <row r="7338" spans="39:43" x14ac:dyDescent="0.25">
      <c r="AM7338" s="197"/>
      <c r="AQ7338" s="236"/>
    </row>
    <row r="7339" spans="39:43" x14ac:dyDescent="0.25">
      <c r="AM7339" s="197"/>
      <c r="AQ7339" s="236"/>
    </row>
    <row r="7340" spans="39:43" x14ac:dyDescent="0.25">
      <c r="AM7340" s="197"/>
      <c r="AQ7340" s="236"/>
    </row>
    <row r="7341" spans="39:43" x14ac:dyDescent="0.25">
      <c r="AM7341" s="197"/>
      <c r="AQ7341" s="236"/>
    </row>
    <row r="7342" spans="39:43" x14ac:dyDescent="0.25">
      <c r="AM7342" s="197"/>
      <c r="AQ7342" s="236"/>
    </row>
    <row r="7343" spans="39:43" x14ac:dyDescent="0.25">
      <c r="AM7343" s="197"/>
      <c r="AQ7343" s="236"/>
    </row>
    <row r="7344" spans="39:43" x14ac:dyDescent="0.25">
      <c r="AM7344" s="197"/>
      <c r="AQ7344" s="236"/>
    </row>
    <row r="7345" spans="39:43" x14ac:dyDescent="0.25">
      <c r="AM7345" s="197"/>
      <c r="AQ7345" s="236"/>
    </row>
    <row r="7346" spans="39:43" x14ac:dyDescent="0.25">
      <c r="AM7346" s="197"/>
      <c r="AQ7346" s="236"/>
    </row>
    <row r="7347" spans="39:43" x14ac:dyDescent="0.25">
      <c r="AM7347" s="197"/>
      <c r="AQ7347" s="236"/>
    </row>
    <row r="7348" spans="39:43" x14ac:dyDescent="0.25">
      <c r="AM7348" s="197"/>
      <c r="AQ7348" s="236"/>
    </row>
    <row r="7349" spans="39:43" x14ac:dyDescent="0.25">
      <c r="AM7349" s="197"/>
      <c r="AQ7349" s="236"/>
    </row>
    <row r="7350" spans="39:43" x14ac:dyDescent="0.25">
      <c r="AM7350" s="197"/>
      <c r="AQ7350" s="236"/>
    </row>
    <row r="7351" spans="39:43" x14ac:dyDescent="0.25">
      <c r="AM7351" s="197"/>
      <c r="AQ7351" s="236"/>
    </row>
    <row r="7352" spans="39:43" x14ac:dyDescent="0.25">
      <c r="AM7352" s="197"/>
      <c r="AQ7352" s="236"/>
    </row>
    <row r="7353" spans="39:43" x14ac:dyDescent="0.25">
      <c r="AM7353" s="197"/>
      <c r="AQ7353" s="236"/>
    </row>
    <row r="7354" spans="39:43" x14ac:dyDescent="0.25">
      <c r="AM7354" s="197"/>
      <c r="AQ7354" s="236"/>
    </row>
    <row r="7355" spans="39:43" x14ac:dyDescent="0.25">
      <c r="AM7355" s="197"/>
      <c r="AQ7355" s="236"/>
    </row>
    <row r="7356" spans="39:43" x14ac:dyDescent="0.25">
      <c r="AM7356" s="197"/>
      <c r="AQ7356" s="236"/>
    </row>
    <row r="7357" spans="39:43" x14ac:dyDescent="0.25">
      <c r="AM7357" s="197"/>
      <c r="AQ7357" s="236"/>
    </row>
    <row r="7358" spans="39:43" x14ac:dyDescent="0.25">
      <c r="AM7358" s="197"/>
      <c r="AQ7358" s="236"/>
    </row>
    <row r="7359" spans="39:43" x14ac:dyDescent="0.25">
      <c r="AM7359" s="197"/>
      <c r="AQ7359" s="236"/>
    </row>
    <row r="7360" spans="39:43" x14ac:dyDescent="0.25">
      <c r="AM7360" s="197"/>
      <c r="AQ7360" s="236"/>
    </row>
    <row r="7361" spans="39:43" x14ac:dyDescent="0.25">
      <c r="AM7361" s="197"/>
      <c r="AQ7361" s="236"/>
    </row>
    <row r="7362" spans="39:43" x14ac:dyDescent="0.25">
      <c r="AM7362" s="197"/>
      <c r="AQ7362" s="236"/>
    </row>
    <row r="7363" spans="39:43" x14ac:dyDescent="0.25">
      <c r="AM7363" s="197"/>
      <c r="AQ7363" s="236"/>
    </row>
    <row r="7364" spans="39:43" x14ac:dyDescent="0.25">
      <c r="AM7364" s="197"/>
      <c r="AQ7364" s="236"/>
    </row>
    <row r="7365" spans="39:43" x14ac:dyDescent="0.25">
      <c r="AM7365" s="197"/>
      <c r="AQ7365" s="236"/>
    </row>
    <row r="7366" spans="39:43" x14ac:dyDescent="0.25">
      <c r="AM7366" s="197"/>
      <c r="AQ7366" s="236"/>
    </row>
    <row r="7367" spans="39:43" x14ac:dyDescent="0.25">
      <c r="AM7367" s="197"/>
      <c r="AQ7367" s="236"/>
    </row>
    <row r="7368" spans="39:43" x14ac:dyDescent="0.25">
      <c r="AM7368" s="197"/>
      <c r="AQ7368" s="236"/>
    </row>
    <row r="7369" spans="39:43" x14ac:dyDescent="0.25">
      <c r="AM7369" s="197"/>
      <c r="AQ7369" s="236"/>
    </row>
    <row r="7370" spans="39:43" x14ac:dyDescent="0.25">
      <c r="AM7370" s="197"/>
      <c r="AQ7370" s="236"/>
    </row>
    <row r="7371" spans="39:43" x14ac:dyDescent="0.25">
      <c r="AM7371" s="197"/>
      <c r="AQ7371" s="236"/>
    </row>
    <row r="7372" spans="39:43" x14ac:dyDescent="0.25">
      <c r="AM7372" s="197"/>
      <c r="AQ7372" s="236"/>
    </row>
    <row r="7373" spans="39:43" x14ac:dyDescent="0.25">
      <c r="AM7373" s="197"/>
      <c r="AQ7373" s="236"/>
    </row>
    <row r="7374" spans="39:43" x14ac:dyDescent="0.25">
      <c r="AM7374" s="197"/>
    </row>
    <row r="7375" spans="39:43" x14ac:dyDescent="0.25">
      <c r="AM7375" s="197"/>
    </row>
    <row r="7376" spans="39:43" x14ac:dyDescent="0.25">
      <c r="AM7376" s="197"/>
    </row>
    <row r="7377" spans="39:39" x14ac:dyDescent="0.25">
      <c r="AM7377" s="197"/>
    </row>
    <row r="7378" spans="39:39" x14ac:dyDescent="0.25">
      <c r="AM7378" s="197"/>
    </row>
    <row r="7379" spans="39:39" x14ac:dyDescent="0.25">
      <c r="AM7379" s="197"/>
    </row>
    <row r="7380" spans="39:39" x14ac:dyDescent="0.25">
      <c r="AM7380" s="197"/>
    </row>
    <row r="7381" spans="39:39" x14ac:dyDescent="0.25">
      <c r="AM7381" s="197"/>
    </row>
    <row r="7382" spans="39:39" x14ac:dyDescent="0.25">
      <c r="AM7382" s="197"/>
    </row>
    <row r="7383" spans="39:39" x14ac:dyDescent="0.25">
      <c r="AM7383" s="197"/>
    </row>
    <row r="7384" spans="39:39" x14ac:dyDescent="0.25">
      <c r="AM7384" s="197"/>
    </row>
    <row r="7385" spans="39:39" x14ac:dyDescent="0.25">
      <c r="AM7385" s="197"/>
    </row>
    <row r="7386" spans="39:39" x14ac:dyDescent="0.25">
      <c r="AM7386" s="197"/>
    </row>
    <row r="7387" spans="39:39" x14ac:dyDescent="0.25">
      <c r="AM7387" s="197"/>
    </row>
    <row r="7388" spans="39:39" x14ac:dyDescent="0.25">
      <c r="AM7388" s="197"/>
    </row>
    <row r="7389" spans="39:39" x14ac:dyDescent="0.25">
      <c r="AM7389" s="197"/>
    </row>
    <row r="7390" spans="39:39" x14ac:dyDescent="0.25">
      <c r="AM7390" s="197"/>
    </row>
    <row r="7391" spans="39:39" x14ac:dyDescent="0.25">
      <c r="AM7391" s="197"/>
    </row>
    <row r="7392" spans="39:39" x14ac:dyDescent="0.25">
      <c r="AM7392" s="197"/>
    </row>
    <row r="7393" spans="39:39" x14ac:dyDescent="0.25">
      <c r="AM7393" s="197"/>
    </row>
    <row r="7394" spans="39:39" x14ac:dyDescent="0.25">
      <c r="AM7394" s="197"/>
    </row>
    <row r="7395" spans="39:39" x14ac:dyDescent="0.25">
      <c r="AM7395" s="197"/>
    </row>
    <row r="7396" spans="39:39" x14ac:dyDescent="0.25">
      <c r="AM7396" s="197"/>
    </row>
    <row r="7397" spans="39:39" x14ac:dyDescent="0.25">
      <c r="AM7397" s="197"/>
    </row>
    <row r="7398" spans="39:39" x14ac:dyDescent="0.25">
      <c r="AM7398" s="197"/>
    </row>
    <row r="7399" spans="39:39" x14ac:dyDescent="0.25">
      <c r="AM7399" s="197"/>
    </row>
    <row r="7400" spans="39:39" x14ac:dyDescent="0.25">
      <c r="AM7400" s="197"/>
    </row>
    <row r="7401" spans="39:39" x14ac:dyDescent="0.25">
      <c r="AM7401" s="197"/>
    </row>
    <row r="7402" spans="39:39" x14ac:dyDescent="0.25">
      <c r="AM7402" s="197"/>
    </row>
    <row r="7403" spans="39:39" x14ac:dyDescent="0.25">
      <c r="AM7403" s="197"/>
    </row>
    <row r="7404" spans="39:39" x14ac:dyDescent="0.25">
      <c r="AM7404" s="197"/>
    </row>
    <row r="7405" spans="39:39" x14ac:dyDescent="0.25">
      <c r="AM7405" s="197"/>
    </row>
    <row r="7406" spans="39:39" x14ac:dyDescent="0.25">
      <c r="AM7406" s="197"/>
    </row>
    <row r="7407" spans="39:39" x14ac:dyDescent="0.25">
      <c r="AM7407" s="197"/>
    </row>
    <row r="7408" spans="39:39" x14ac:dyDescent="0.25">
      <c r="AM7408" s="197"/>
    </row>
    <row r="7409" spans="39:39" x14ac:dyDescent="0.25">
      <c r="AM7409" s="197"/>
    </row>
    <row r="7410" spans="39:39" x14ac:dyDescent="0.25">
      <c r="AM7410" s="197"/>
    </row>
    <row r="7411" spans="39:39" x14ac:dyDescent="0.25">
      <c r="AM7411" s="197"/>
    </row>
    <row r="7412" spans="39:39" x14ac:dyDescent="0.25">
      <c r="AM7412" s="197"/>
    </row>
    <row r="7413" spans="39:39" x14ac:dyDescent="0.25">
      <c r="AM7413" s="197"/>
    </row>
    <row r="7414" spans="39:39" x14ac:dyDescent="0.25">
      <c r="AM7414" s="197"/>
    </row>
    <row r="7415" spans="39:39" x14ac:dyDescent="0.25">
      <c r="AM7415" s="197"/>
    </row>
    <row r="7416" spans="39:39" x14ac:dyDescent="0.25">
      <c r="AM7416" s="197"/>
    </row>
    <row r="7417" spans="39:39" x14ac:dyDescent="0.25">
      <c r="AM7417" s="197"/>
    </row>
    <row r="7418" spans="39:39" x14ac:dyDescent="0.25">
      <c r="AM7418" s="197"/>
    </row>
    <row r="7419" spans="39:39" x14ac:dyDescent="0.25">
      <c r="AM7419" s="197"/>
    </row>
    <row r="7420" spans="39:39" x14ac:dyDescent="0.25">
      <c r="AM7420" s="197"/>
    </row>
    <row r="7421" spans="39:39" x14ac:dyDescent="0.25">
      <c r="AM7421" s="197"/>
    </row>
    <row r="7422" spans="39:39" x14ac:dyDescent="0.25">
      <c r="AM7422" s="197"/>
    </row>
    <row r="7423" spans="39:39" x14ac:dyDescent="0.25">
      <c r="AM7423" s="197"/>
    </row>
    <row r="7424" spans="39:39" x14ac:dyDescent="0.25">
      <c r="AM7424" s="197"/>
    </row>
    <row r="7425" spans="39:39" x14ac:dyDescent="0.25">
      <c r="AM7425" s="197"/>
    </row>
    <row r="7426" spans="39:39" x14ac:dyDescent="0.25">
      <c r="AM7426" s="197"/>
    </row>
    <row r="7427" spans="39:39" x14ac:dyDescent="0.25">
      <c r="AM7427" s="197"/>
    </row>
    <row r="7428" spans="39:39" x14ac:dyDescent="0.25">
      <c r="AM7428" s="197"/>
    </row>
    <row r="7429" spans="39:39" x14ac:dyDescent="0.25">
      <c r="AM7429" s="197"/>
    </row>
    <row r="7430" spans="39:39" x14ac:dyDescent="0.25">
      <c r="AM7430" s="197"/>
    </row>
    <row r="7431" spans="39:39" x14ac:dyDescent="0.25">
      <c r="AM7431" s="197"/>
    </row>
    <row r="7432" spans="39:39" x14ac:dyDescent="0.25">
      <c r="AM7432" s="197"/>
    </row>
    <row r="7433" spans="39:39" x14ac:dyDescent="0.25">
      <c r="AM7433" s="197"/>
    </row>
    <row r="7434" spans="39:39" x14ac:dyDescent="0.25">
      <c r="AM7434" s="197"/>
    </row>
    <row r="7435" spans="39:39" x14ac:dyDescent="0.25">
      <c r="AM7435" s="197"/>
    </row>
    <row r="7436" spans="39:39" x14ac:dyDescent="0.25">
      <c r="AM7436" s="197"/>
    </row>
    <row r="7437" spans="39:39" x14ac:dyDescent="0.25">
      <c r="AM7437" s="197"/>
    </row>
    <row r="7438" spans="39:39" x14ac:dyDescent="0.25">
      <c r="AM7438" s="197"/>
    </row>
    <row r="7439" spans="39:39" x14ac:dyDescent="0.25">
      <c r="AM7439" s="197"/>
    </row>
    <row r="7440" spans="39:39" x14ac:dyDescent="0.25">
      <c r="AM7440" s="197"/>
    </row>
    <row r="7441" spans="39:39" x14ac:dyDescent="0.25">
      <c r="AM7441" s="197"/>
    </row>
    <row r="7442" spans="39:39" x14ac:dyDescent="0.25">
      <c r="AM7442" s="197"/>
    </row>
    <row r="7443" spans="39:39" x14ac:dyDescent="0.25">
      <c r="AM7443" s="197"/>
    </row>
    <row r="7444" spans="39:39" x14ac:dyDescent="0.25">
      <c r="AM7444" s="197"/>
    </row>
    <row r="7445" spans="39:39" x14ac:dyDescent="0.25">
      <c r="AM7445" s="197"/>
    </row>
    <row r="7446" spans="39:39" x14ac:dyDescent="0.25">
      <c r="AM7446" s="197"/>
    </row>
    <row r="7447" spans="39:39" x14ac:dyDescent="0.25">
      <c r="AM7447" s="197"/>
    </row>
    <row r="7448" spans="39:39" x14ac:dyDescent="0.25">
      <c r="AM7448" s="197"/>
    </row>
    <row r="7449" spans="39:39" x14ac:dyDescent="0.25">
      <c r="AM7449" s="197"/>
    </row>
    <row r="7450" spans="39:39" x14ac:dyDescent="0.25">
      <c r="AM7450" s="197"/>
    </row>
    <row r="7451" spans="39:39" x14ac:dyDescent="0.25">
      <c r="AM7451" s="197"/>
    </row>
    <row r="7452" spans="39:39" x14ac:dyDescent="0.25">
      <c r="AM7452" s="197"/>
    </row>
    <row r="7453" spans="39:39" x14ac:dyDescent="0.25">
      <c r="AM7453" s="197"/>
    </row>
    <row r="7454" spans="39:39" x14ac:dyDescent="0.25">
      <c r="AM7454" s="197"/>
    </row>
    <row r="7455" spans="39:39" x14ac:dyDescent="0.25">
      <c r="AM7455" s="197"/>
    </row>
    <row r="7456" spans="39:39" x14ac:dyDescent="0.25">
      <c r="AM7456" s="197"/>
    </row>
    <row r="7457" spans="39:39" x14ac:dyDescent="0.25">
      <c r="AM7457" s="197"/>
    </row>
    <row r="7458" spans="39:39" x14ac:dyDescent="0.25">
      <c r="AM7458" s="197"/>
    </row>
    <row r="7459" spans="39:39" x14ac:dyDescent="0.25">
      <c r="AM7459" s="197"/>
    </row>
    <row r="7460" spans="39:39" x14ac:dyDescent="0.25">
      <c r="AM7460" s="197"/>
    </row>
    <row r="7461" spans="39:39" x14ac:dyDescent="0.25">
      <c r="AM7461" s="197"/>
    </row>
    <row r="7462" spans="39:39" x14ac:dyDescent="0.25">
      <c r="AM7462" s="197"/>
    </row>
    <row r="7463" spans="39:39" x14ac:dyDescent="0.25">
      <c r="AM7463" s="197"/>
    </row>
    <row r="7464" spans="39:39" x14ac:dyDescent="0.25">
      <c r="AM7464" s="197"/>
    </row>
    <row r="7465" spans="39:39" x14ac:dyDescent="0.25">
      <c r="AM7465" s="197"/>
    </row>
    <row r="7466" spans="39:39" x14ac:dyDescent="0.25">
      <c r="AM7466" s="197"/>
    </row>
    <row r="7467" spans="39:39" x14ac:dyDescent="0.25">
      <c r="AM7467" s="197"/>
    </row>
    <row r="7468" spans="39:39" x14ac:dyDescent="0.25">
      <c r="AM7468" s="197"/>
    </row>
    <row r="7469" spans="39:39" x14ac:dyDescent="0.25">
      <c r="AM7469" s="197"/>
    </row>
    <row r="7470" spans="39:39" x14ac:dyDescent="0.25">
      <c r="AM7470" s="197"/>
    </row>
    <row r="7471" spans="39:39" x14ac:dyDescent="0.25">
      <c r="AM7471" s="197"/>
    </row>
    <row r="7472" spans="39:39" x14ac:dyDescent="0.25">
      <c r="AM7472" s="197"/>
    </row>
    <row r="7473" spans="39:39" x14ac:dyDescent="0.25">
      <c r="AM7473" s="197"/>
    </row>
    <row r="7474" spans="39:39" x14ac:dyDescent="0.25">
      <c r="AM7474" s="197"/>
    </row>
    <row r="7475" spans="39:39" x14ac:dyDescent="0.25">
      <c r="AM7475" s="197"/>
    </row>
    <row r="7476" spans="39:39" x14ac:dyDescent="0.25">
      <c r="AM7476" s="197"/>
    </row>
    <row r="7477" spans="39:39" x14ac:dyDescent="0.25">
      <c r="AM7477" s="197"/>
    </row>
    <row r="7478" spans="39:39" x14ac:dyDescent="0.25">
      <c r="AM7478" s="197"/>
    </row>
    <row r="7479" spans="39:39" x14ac:dyDescent="0.25">
      <c r="AM7479" s="197"/>
    </row>
    <row r="7480" spans="39:39" x14ac:dyDescent="0.25">
      <c r="AM7480" s="197"/>
    </row>
    <row r="7481" spans="39:39" x14ac:dyDescent="0.25">
      <c r="AM7481" s="197"/>
    </row>
    <row r="7482" spans="39:39" x14ac:dyDescent="0.25">
      <c r="AM7482" s="197"/>
    </row>
    <row r="7483" spans="39:39" x14ac:dyDescent="0.25">
      <c r="AM7483" s="197"/>
    </row>
    <row r="7484" spans="39:39" x14ac:dyDescent="0.25">
      <c r="AM7484" s="197"/>
    </row>
    <row r="7485" spans="39:39" x14ac:dyDescent="0.25">
      <c r="AM7485" s="197"/>
    </row>
    <row r="7486" spans="39:39" x14ac:dyDescent="0.25">
      <c r="AM7486" s="197"/>
    </row>
    <row r="7487" spans="39:39" x14ac:dyDescent="0.25">
      <c r="AM7487" s="197"/>
    </row>
    <row r="7488" spans="39:39" x14ac:dyDescent="0.25">
      <c r="AM7488" s="197"/>
    </row>
    <row r="7489" spans="39:39" x14ac:dyDescent="0.25">
      <c r="AM7489" s="197"/>
    </row>
    <row r="7490" spans="39:39" x14ac:dyDescent="0.25">
      <c r="AM7490" s="197"/>
    </row>
    <row r="7491" spans="39:39" x14ac:dyDescent="0.25">
      <c r="AM7491" s="197"/>
    </row>
    <row r="7492" spans="39:39" x14ac:dyDescent="0.25">
      <c r="AM7492" s="197"/>
    </row>
    <row r="7493" spans="39:39" x14ac:dyDescent="0.25">
      <c r="AM7493" s="197"/>
    </row>
    <row r="7494" spans="39:39" x14ac:dyDescent="0.25">
      <c r="AM7494" s="197"/>
    </row>
    <row r="7495" spans="39:39" x14ac:dyDescent="0.25">
      <c r="AM7495" s="197"/>
    </row>
    <row r="7496" spans="39:39" x14ac:dyDescent="0.25">
      <c r="AM7496" s="197"/>
    </row>
    <row r="7497" spans="39:39" x14ac:dyDescent="0.25">
      <c r="AM7497" s="197"/>
    </row>
    <row r="7498" spans="39:39" x14ac:dyDescent="0.25">
      <c r="AM7498" s="197"/>
    </row>
    <row r="7499" spans="39:39" x14ac:dyDescent="0.25">
      <c r="AM7499" s="197"/>
    </row>
    <row r="7500" spans="39:39" x14ac:dyDescent="0.25">
      <c r="AM7500" s="197"/>
    </row>
    <row r="7501" spans="39:39" x14ac:dyDescent="0.25">
      <c r="AM7501" s="197"/>
    </row>
    <row r="7502" spans="39:39" x14ac:dyDescent="0.25">
      <c r="AM7502" s="197"/>
    </row>
    <row r="7503" spans="39:39" x14ac:dyDescent="0.25">
      <c r="AM7503" s="197"/>
    </row>
    <row r="7504" spans="39:39" x14ac:dyDescent="0.25">
      <c r="AM7504" s="197"/>
    </row>
    <row r="7505" spans="39:39" x14ac:dyDescent="0.25">
      <c r="AM7505" s="197"/>
    </row>
    <row r="7506" spans="39:39" x14ac:dyDescent="0.25">
      <c r="AM7506" s="197"/>
    </row>
    <row r="7507" spans="39:39" x14ac:dyDescent="0.25">
      <c r="AM7507" s="197"/>
    </row>
    <row r="7508" spans="39:39" x14ac:dyDescent="0.25">
      <c r="AM7508" s="197"/>
    </row>
    <row r="7509" spans="39:39" x14ac:dyDescent="0.25">
      <c r="AM7509" s="197"/>
    </row>
    <row r="7510" spans="39:39" x14ac:dyDescent="0.25">
      <c r="AM7510" s="197"/>
    </row>
    <row r="7511" spans="39:39" x14ac:dyDescent="0.25">
      <c r="AM7511" s="197"/>
    </row>
    <row r="7512" spans="39:39" x14ac:dyDescent="0.25">
      <c r="AM7512" s="197"/>
    </row>
    <row r="7513" spans="39:39" x14ac:dyDescent="0.25">
      <c r="AM7513" s="197"/>
    </row>
    <row r="7514" spans="39:39" x14ac:dyDescent="0.25">
      <c r="AM7514" s="197"/>
    </row>
    <row r="7515" spans="39:39" x14ac:dyDescent="0.25">
      <c r="AM7515" s="197"/>
    </row>
    <row r="7516" spans="39:39" x14ac:dyDescent="0.25">
      <c r="AM7516" s="197"/>
    </row>
    <row r="7517" spans="39:39" x14ac:dyDescent="0.25">
      <c r="AM7517" s="197"/>
    </row>
    <row r="7518" spans="39:39" x14ac:dyDescent="0.25">
      <c r="AM7518" s="197"/>
    </row>
    <row r="7519" spans="39:39" x14ac:dyDescent="0.25">
      <c r="AM7519" s="197"/>
    </row>
    <row r="7520" spans="39:39" x14ac:dyDescent="0.25">
      <c r="AM7520" s="197"/>
    </row>
    <row r="7521" spans="39:39" x14ac:dyDescent="0.25">
      <c r="AM7521" s="197"/>
    </row>
    <row r="7522" spans="39:39" x14ac:dyDescent="0.25">
      <c r="AM7522" s="197"/>
    </row>
    <row r="7523" spans="39:39" x14ac:dyDescent="0.25">
      <c r="AM7523" s="197"/>
    </row>
    <row r="7524" spans="39:39" x14ac:dyDescent="0.25">
      <c r="AM7524" s="197"/>
    </row>
    <row r="7525" spans="39:39" x14ac:dyDescent="0.25">
      <c r="AM7525" s="197"/>
    </row>
    <row r="7526" spans="39:39" x14ac:dyDescent="0.25">
      <c r="AM7526" s="197"/>
    </row>
    <row r="7527" spans="39:39" x14ac:dyDescent="0.25">
      <c r="AM7527" s="197"/>
    </row>
    <row r="7528" spans="39:39" x14ac:dyDescent="0.25">
      <c r="AM7528" s="197"/>
    </row>
    <row r="7529" spans="39:39" x14ac:dyDescent="0.25">
      <c r="AM7529" s="197"/>
    </row>
    <row r="7530" spans="39:39" x14ac:dyDescent="0.25">
      <c r="AM7530" s="197"/>
    </row>
    <row r="7531" spans="39:39" x14ac:dyDescent="0.25">
      <c r="AM7531" s="197"/>
    </row>
    <row r="7532" spans="39:39" x14ac:dyDescent="0.25">
      <c r="AM7532" s="197"/>
    </row>
    <row r="7533" spans="39:39" x14ac:dyDescent="0.25">
      <c r="AM7533" s="197"/>
    </row>
    <row r="7534" spans="39:39" x14ac:dyDescent="0.25">
      <c r="AM7534" s="197"/>
    </row>
    <row r="7535" spans="39:39" x14ac:dyDescent="0.25">
      <c r="AM7535" s="197"/>
    </row>
    <row r="7536" spans="39:39" x14ac:dyDescent="0.25">
      <c r="AM7536" s="197"/>
    </row>
    <row r="7537" spans="39:39" x14ac:dyDescent="0.25">
      <c r="AM7537" s="197"/>
    </row>
    <row r="7538" spans="39:39" x14ac:dyDescent="0.25">
      <c r="AM7538" s="197"/>
    </row>
    <row r="7539" spans="39:39" x14ac:dyDescent="0.25">
      <c r="AM7539" s="197"/>
    </row>
    <row r="7540" spans="39:39" x14ac:dyDescent="0.25">
      <c r="AM7540" s="197"/>
    </row>
    <row r="7541" spans="39:39" x14ac:dyDescent="0.25">
      <c r="AM7541" s="197"/>
    </row>
    <row r="7542" spans="39:39" x14ac:dyDescent="0.25">
      <c r="AM7542" s="197"/>
    </row>
    <row r="7543" spans="39:39" x14ac:dyDescent="0.25">
      <c r="AM7543" s="197"/>
    </row>
    <row r="7544" spans="39:39" x14ac:dyDescent="0.25">
      <c r="AM7544" s="197"/>
    </row>
    <row r="7545" spans="39:39" x14ac:dyDescent="0.25">
      <c r="AM7545" s="197"/>
    </row>
    <row r="7546" spans="39:39" x14ac:dyDescent="0.25">
      <c r="AM7546" s="197"/>
    </row>
    <row r="7547" spans="39:39" x14ac:dyDescent="0.25">
      <c r="AM7547" s="197"/>
    </row>
    <row r="7548" spans="39:39" x14ac:dyDescent="0.25">
      <c r="AM7548" s="197"/>
    </row>
    <row r="7549" spans="39:39" x14ac:dyDescent="0.25">
      <c r="AM7549" s="197"/>
    </row>
    <row r="7550" spans="39:39" x14ac:dyDescent="0.25">
      <c r="AM7550" s="197"/>
    </row>
    <row r="7551" spans="39:39" x14ac:dyDescent="0.25">
      <c r="AM7551" s="197"/>
    </row>
    <row r="7552" spans="39:39" x14ac:dyDescent="0.25">
      <c r="AM7552" s="197"/>
    </row>
    <row r="7553" spans="39:39" x14ac:dyDescent="0.25">
      <c r="AM7553" s="197"/>
    </row>
    <row r="7554" spans="39:39" x14ac:dyDescent="0.25">
      <c r="AM7554" s="197"/>
    </row>
    <row r="7555" spans="39:39" x14ac:dyDescent="0.25">
      <c r="AM7555" s="197"/>
    </row>
    <row r="7556" spans="39:39" x14ac:dyDescent="0.25">
      <c r="AM7556" s="197"/>
    </row>
    <row r="7557" spans="39:39" x14ac:dyDescent="0.25">
      <c r="AM7557" s="197"/>
    </row>
    <row r="7558" spans="39:39" x14ac:dyDescent="0.25">
      <c r="AM7558" s="197"/>
    </row>
    <row r="7559" spans="39:39" x14ac:dyDescent="0.25">
      <c r="AM7559" s="197"/>
    </row>
    <row r="7560" spans="39:39" x14ac:dyDescent="0.25">
      <c r="AM7560" s="197"/>
    </row>
    <row r="7561" spans="39:39" x14ac:dyDescent="0.25">
      <c r="AM7561" s="197"/>
    </row>
    <row r="7562" spans="39:39" x14ac:dyDescent="0.25">
      <c r="AM7562" s="197"/>
    </row>
    <row r="7563" spans="39:39" x14ac:dyDescent="0.25">
      <c r="AM7563" s="197"/>
    </row>
    <row r="7564" spans="39:39" x14ac:dyDescent="0.25">
      <c r="AM7564" s="197"/>
    </row>
    <row r="7565" spans="39:39" x14ac:dyDescent="0.25">
      <c r="AM7565" s="197"/>
    </row>
    <row r="7566" spans="39:39" x14ac:dyDescent="0.25">
      <c r="AM7566" s="197"/>
    </row>
    <row r="7567" spans="39:39" x14ac:dyDescent="0.25">
      <c r="AM7567" s="197"/>
    </row>
    <row r="7568" spans="39:39" x14ac:dyDescent="0.25">
      <c r="AM7568" s="197"/>
    </row>
    <row r="7569" spans="39:39" x14ac:dyDescent="0.25">
      <c r="AM7569" s="197"/>
    </row>
    <row r="7570" spans="39:39" x14ac:dyDescent="0.25">
      <c r="AM7570" s="197"/>
    </row>
    <row r="7571" spans="39:39" x14ac:dyDescent="0.25">
      <c r="AM7571" s="197"/>
    </row>
    <row r="7572" spans="39:39" x14ac:dyDescent="0.25">
      <c r="AM7572" s="197"/>
    </row>
    <row r="7573" spans="39:39" x14ac:dyDescent="0.25">
      <c r="AM7573" s="197"/>
    </row>
    <row r="7574" spans="39:39" x14ac:dyDescent="0.25">
      <c r="AM7574" s="197"/>
    </row>
    <row r="7575" spans="39:39" x14ac:dyDescent="0.25">
      <c r="AM7575" s="197"/>
    </row>
    <row r="7576" spans="39:39" x14ac:dyDescent="0.25">
      <c r="AM7576" s="197"/>
    </row>
    <row r="7577" spans="39:39" x14ac:dyDescent="0.25">
      <c r="AM7577" s="197"/>
    </row>
    <row r="7578" spans="39:39" x14ac:dyDescent="0.25">
      <c r="AM7578" s="197"/>
    </row>
    <row r="7579" spans="39:39" x14ac:dyDescent="0.25">
      <c r="AM7579" s="197"/>
    </row>
    <row r="7580" spans="39:39" x14ac:dyDescent="0.25">
      <c r="AM7580" s="197"/>
    </row>
    <row r="7581" spans="39:39" x14ac:dyDescent="0.25">
      <c r="AM7581" s="197"/>
    </row>
    <row r="7582" spans="39:39" x14ac:dyDescent="0.25">
      <c r="AM7582" s="197"/>
    </row>
    <row r="7583" spans="39:39" x14ac:dyDescent="0.25">
      <c r="AM7583" s="197"/>
    </row>
    <row r="7584" spans="39:39" x14ac:dyDescent="0.25">
      <c r="AM7584" s="197"/>
    </row>
    <row r="7585" spans="39:39" x14ac:dyDescent="0.25">
      <c r="AM7585" s="197"/>
    </row>
    <row r="7586" spans="39:39" x14ac:dyDescent="0.25">
      <c r="AM7586" s="197"/>
    </row>
    <row r="7587" spans="39:39" x14ac:dyDescent="0.25">
      <c r="AM7587" s="197"/>
    </row>
    <row r="7588" spans="39:39" x14ac:dyDescent="0.25">
      <c r="AM7588" s="197"/>
    </row>
    <row r="7589" spans="39:39" x14ac:dyDescent="0.25">
      <c r="AM7589" s="197"/>
    </row>
    <row r="7590" spans="39:39" x14ac:dyDescent="0.25">
      <c r="AM7590" s="197"/>
    </row>
    <row r="7591" spans="39:39" x14ac:dyDescent="0.25">
      <c r="AM7591" s="197"/>
    </row>
    <row r="7592" spans="39:39" x14ac:dyDescent="0.25">
      <c r="AM7592" s="197"/>
    </row>
    <row r="7593" spans="39:39" x14ac:dyDescent="0.25">
      <c r="AM7593" s="197"/>
    </row>
    <row r="7594" spans="39:39" x14ac:dyDescent="0.25">
      <c r="AM7594" s="197"/>
    </row>
    <row r="7595" spans="39:39" x14ac:dyDescent="0.25">
      <c r="AM7595" s="197"/>
    </row>
    <row r="7596" spans="39:39" x14ac:dyDescent="0.25">
      <c r="AM7596" s="197"/>
    </row>
    <row r="7597" spans="39:39" x14ac:dyDescent="0.25">
      <c r="AM7597" s="197"/>
    </row>
    <row r="7598" spans="39:39" x14ac:dyDescent="0.25">
      <c r="AM7598" s="197"/>
    </row>
    <row r="7599" spans="39:39" x14ac:dyDescent="0.25">
      <c r="AM7599" s="197"/>
    </row>
    <row r="7600" spans="39:39" x14ac:dyDescent="0.25">
      <c r="AM7600" s="197"/>
    </row>
    <row r="7601" spans="39:39" x14ac:dyDescent="0.25">
      <c r="AM7601" s="197"/>
    </row>
    <row r="7602" spans="39:39" x14ac:dyDescent="0.25">
      <c r="AM7602" s="197"/>
    </row>
    <row r="7603" spans="39:39" x14ac:dyDescent="0.25">
      <c r="AM7603" s="197"/>
    </row>
    <row r="7604" spans="39:39" x14ac:dyDescent="0.25">
      <c r="AM7604" s="197"/>
    </row>
    <row r="7605" spans="39:39" x14ac:dyDescent="0.25">
      <c r="AM7605" s="197"/>
    </row>
    <row r="7606" spans="39:39" x14ac:dyDescent="0.25">
      <c r="AM7606" s="197"/>
    </row>
    <row r="7607" spans="39:39" x14ac:dyDescent="0.25">
      <c r="AM7607" s="197"/>
    </row>
    <row r="7608" spans="39:39" x14ac:dyDescent="0.25">
      <c r="AM7608" s="197"/>
    </row>
    <row r="7609" spans="39:39" x14ac:dyDescent="0.25">
      <c r="AM7609" s="197"/>
    </row>
    <row r="7610" spans="39:39" x14ac:dyDescent="0.25">
      <c r="AM7610" s="197"/>
    </row>
    <row r="7611" spans="39:39" x14ac:dyDescent="0.25">
      <c r="AM7611" s="197"/>
    </row>
    <row r="7612" spans="39:39" x14ac:dyDescent="0.25">
      <c r="AM7612" s="197"/>
    </row>
    <row r="7613" spans="39:39" x14ac:dyDescent="0.25">
      <c r="AM7613" s="197"/>
    </row>
    <row r="7614" spans="39:39" x14ac:dyDescent="0.25">
      <c r="AM7614" s="197"/>
    </row>
    <row r="7615" spans="39:39" x14ac:dyDescent="0.25">
      <c r="AM7615" s="197"/>
    </row>
    <row r="7616" spans="39:39" x14ac:dyDescent="0.25">
      <c r="AM7616" s="197"/>
    </row>
    <row r="7617" spans="39:39" x14ac:dyDescent="0.25">
      <c r="AM7617" s="197"/>
    </row>
    <row r="7618" spans="39:39" x14ac:dyDescent="0.25">
      <c r="AM7618" s="197"/>
    </row>
    <row r="7619" spans="39:39" x14ac:dyDescent="0.25">
      <c r="AM7619" s="197"/>
    </row>
    <row r="7620" spans="39:39" x14ac:dyDescent="0.25">
      <c r="AM7620" s="197"/>
    </row>
    <row r="7621" spans="39:39" x14ac:dyDescent="0.25">
      <c r="AM7621" s="197"/>
    </row>
    <row r="7622" spans="39:39" x14ac:dyDescent="0.25">
      <c r="AM7622" s="197"/>
    </row>
    <row r="7623" spans="39:39" x14ac:dyDescent="0.25">
      <c r="AM7623" s="197"/>
    </row>
    <row r="7624" spans="39:39" x14ac:dyDescent="0.25">
      <c r="AM7624" s="197"/>
    </row>
    <row r="7625" spans="39:39" x14ac:dyDescent="0.25">
      <c r="AM7625" s="197"/>
    </row>
    <row r="7626" spans="39:39" x14ac:dyDescent="0.25">
      <c r="AM7626" s="197"/>
    </row>
    <row r="7627" spans="39:39" x14ac:dyDescent="0.25">
      <c r="AM7627" s="197"/>
    </row>
    <row r="7628" spans="39:39" x14ac:dyDescent="0.25">
      <c r="AM7628" s="197"/>
    </row>
    <row r="7629" spans="39:39" x14ac:dyDescent="0.25">
      <c r="AM7629" s="197"/>
    </row>
    <row r="7630" spans="39:39" x14ac:dyDescent="0.25">
      <c r="AM7630" s="197"/>
    </row>
    <row r="7631" spans="39:39" x14ac:dyDescent="0.25">
      <c r="AM7631" s="197"/>
    </row>
    <row r="7632" spans="39:39" x14ac:dyDescent="0.25">
      <c r="AM7632" s="197"/>
    </row>
    <row r="7633" spans="39:39" x14ac:dyDescent="0.25">
      <c r="AM7633" s="197"/>
    </row>
    <row r="7634" spans="39:39" x14ac:dyDescent="0.25">
      <c r="AM7634" s="197"/>
    </row>
    <row r="7635" spans="39:39" x14ac:dyDescent="0.25">
      <c r="AM7635" s="197"/>
    </row>
    <row r="7636" spans="39:39" x14ac:dyDescent="0.25">
      <c r="AM7636" s="197"/>
    </row>
    <row r="7637" spans="39:39" x14ac:dyDescent="0.25">
      <c r="AM7637" s="197"/>
    </row>
    <row r="7638" spans="39:39" x14ac:dyDescent="0.25">
      <c r="AM7638" s="197"/>
    </row>
    <row r="7639" spans="39:39" x14ac:dyDescent="0.25">
      <c r="AM7639" s="197"/>
    </row>
    <row r="7640" spans="39:39" x14ac:dyDescent="0.25">
      <c r="AM7640" s="197"/>
    </row>
    <row r="7641" spans="39:39" x14ac:dyDescent="0.25">
      <c r="AM7641" s="197"/>
    </row>
    <row r="7642" spans="39:39" x14ac:dyDescent="0.25">
      <c r="AM7642" s="197"/>
    </row>
    <row r="7643" spans="39:39" x14ac:dyDescent="0.25">
      <c r="AM7643" s="197"/>
    </row>
    <row r="7644" spans="39:39" x14ac:dyDescent="0.25">
      <c r="AM7644" s="197"/>
    </row>
    <row r="7645" spans="39:39" x14ac:dyDescent="0.25">
      <c r="AM7645" s="197"/>
    </row>
    <row r="7646" spans="39:39" x14ac:dyDescent="0.25">
      <c r="AM7646" s="197"/>
    </row>
    <row r="7647" spans="39:39" x14ac:dyDescent="0.25">
      <c r="AM7647" s="197"/>
    </row>
    <row r="7648" spans="39:39" x14ac:dyDescent="0.25">
      <c r="AM7648" s="197"/>
    </row>
    <row r="7649" spans="39:39" x14ac:dyDescent="0.25">
      <c r="AM7649" s="197"/>
    </row>
    <row r="7650" spans="39:39" x14ac:dyDescent="0.25">
      <c r="AM7650" s="197"/>
    </row>
    <row r="7651" spans="39:39" x14ac:dyDescent="0.25">
      <c r="AM7651" s="197"/>
    </row>
    <row r="7652" spans="39:39" x14ac:dyDescent="0.25">
      <c r="AM7652" s="197"/>
    </row>
    <row r="7653" spans="39:39" x14ac:dyDescent="0.25">
      <c r="AM7653" s="197"/>
    </row>
    <row r="7654" spans="39:39" x14ac:dyDescent="0.25">
      <c r="AM7654" s="197"/>
    </row>
    <row r="7655" spans="39:39" x14ac:dyDescent="0.25">
      <c r="AM7655" s="197"/>
    </row>
    <row r="7656" spans="39:39" x14ac:dyDescent="0.25">
      <c r="AM7656" s="197"/>
    </row>
    <row r="7657" spans="39:39" x14ac:dyDescent="0.25">
      <c r="AM7657" s="197"/>
    </row>
    <row r="7658" spans="39:39" x14ac:dyDescent="0.25">
      <c r="AM7658" s="197"/>
    </row>
    <row r="7659" spans="39:39" x14ac:dyDescent="0.25">
      <c r="AM7659" s="197"/>
    </row>
    <row r="7660" spans="39:39" x14ac:dyDescent="0.25">
      <c r="AM7660" s="197"/>
    </row>
    <row r="7661" spans="39:39" x14ac:dyDescent="0.25">
      <c r="AM7661" s="197"/>
    </row>
    <row r="7662" spans="39:39" x14ac:dyDescent="0.25">
      <c r="AM7662" s="197"/>
    </row>
    <row r="7663" spans="39:39" x14ac:dyDescent="0.25">
      <c r="AM7663" s="197"/>
    </row>
    <row r="7664" spans="39:39" x14ac:dyDescent="0.25">
      <c r="AM7664" s="197"/>
    </row>
    <row r="7665" spans="39:39" x14ac:dyDescent="0.25">
      <c r="AM7665" s="197"/>
    </row>
    <row r="7666" spans="39:39" x14ac:dyDescent="0.25">
      <c r="AM7666" s="197"/>
    </row>
    <row r="7667" spans="39:39" x14ac:dyDescent="0.25">
      <c r="AM7667" s="197"/>
    </row>
    <row r="7668" spans="39:39" x14ac:dyDescent="0.25">
      <c r="AM7668" s="197"/>
    </row>
    <row r="7669" spans="39:39" x14ac:dyDescent="0.25">
      <c r="AM7669" s="197"/>
    </row>
    <row r="7670" spans="39:39" x14ac:dyDescent="0.25">
      <c r="AM7670" s="197"/>
    </row>
    <row r="7671" spans="39:39" x14ac:dyDescent="0.25">
      <c r="AM7671" s="197"/>
    </row>
    <row r="7672" spans="39:39" x14ac:dyDescent="0.25">
      <c r="AM7672" s="197"/>
    </row>
    <row r="7673" spans="39:39" x14ac:dyDescent="0.25">
      <c r="AM7673" s="197"/>
    </row>
    <row r="7674" spans="39:39" x14ac:dyDescent="0.25">
      <c r="AM7674" s="197"/>
    </row>
    <row r="7675" spans="39:39" x14ac:dyDescent="0.25">
      <c r="AM7675" s="197"/>
    </row>
    <row r="7676" spans="39:39" x14ac:dyDescent="0.25">
      <c r="AM7676" s="197"/>
    </row>
    <row r="7677" spans="39:39" x14ac:dyDescent="0.25">
      <c r="AM7677" s="197"/>
    </row>
    <row r="7678" spans="39:39" x14ac:dyDescent="0.25">
      <c r="AM7678" s="197"/>
    </row>
    <row r="7679" spans="39:39" x14ac:dyDescent="0.25">
      <c r="AM7679" s="197"/>
    </row>
    <row r="7680" spans="39:39" x14ac:dyDescent="0.25">
      <c r="AM7680" s="197"/>
    </row>
    <row r="7681" spans="39:39" x14ac:dyDescent="0.25">
      <c r="AM7681" s="197"/>
    </row>
    <row r="7682" spans="39:39" x14ac:dyDescent="0.25">
      <c r="AM7682" s="197"/>
    </row>
    <row r="7683" spans="39:39" x14ac:dyDescent="0.25">
      <c r="AM7683" s="197"/>
    </row>
    <row r="7684" spans="39:39" x14ac:dyDescent="0.25">
      <c r="AM7684" s="197"/>
    </row>
    <row r="7685" spans="39:39" x14ac:dyDescent="0.25">
      <c r="AM7685" s="197"/>
    </row>
    <row r="7686" spans="39:39" x14ac:dyDescent="0.25">
      <c r="AM7686" s="197"/>
    </row>
    <row r="7687" spans="39:39" x14ac:dyDescent="0.25">
      <c r="AM7687" s="197"/>
    </row>
    <row r="7688" spans="39:39" x14ac:dyDescent="0.25">
      <c r="AM7688" s="197"/>
    </row>
    <row r="7689" spans="39:39" x14ac:dyDescent="0.25">
      <c r="AM7689" s="197"/>
    </row>
    <row r="7690" spans="39:39" x14ac:dyDescent="0.25">
      <c r="AM7690" s="197"/>
    </row>
    <row r="7691" spans="39:39" x14ac:dyDescent="0.25">
      <c r="AM7691" s="197"/>
    </row>
    <row r="7692" spans="39:39" x14ac:dyDescent="0.25">
      <c r="AM7692" s="197"/>
    </row>
    <row r="7693" spans="39:39" x14ac:dyDescent="0.25">
      <c r="AM7693" s="197"/>
    </row>
    <row r="7694" spans="39:39" x14ac:dyDescent="0.25">
      <c r="AM7694" s="197"/>
    </row>
    <row r="7695" spans="39:39" x14ac:dyDescent="0.25">
      <c r="AM7695" s="197"/>
    </row>
    <row r="7696" spans="39:39" x14ac:dyDescent="0.25">
      <c r="AM7696" s="197"/>
    </row>
    <row r="7697" spans="39:39" x14ac:dyDescent="0.25">
      <c r="AM7697" s="197"/>
    </row>
    <row r="7698" spans="39:39" x14ac:dyDescent="0.25">
      <c r="AM7698" s="197"/>
    </row>
    <row r="7699" spans="39:39" x14ac:dyDescent="0.25">
      <c r="AM7699" s="197"/>
    </row>
    <row r="7700" spans="39:39" x14ac:dyDescent="0.25">
      <c r="AM7700" s="197"/>
    </row>
    <row r="7701" spans="39:39" x14ac:dyDescent="0.25">
      <c r="AM7701" s="197"/>
    </row>
    <row r="7702" spans="39:39" x14ac:dyDescent="0.25">
      <c r="AM7702" s="197"/>
    </row>
    <row r="7703" spans="39:39" x14ac:dyDescent="0.25">
      <c r="AM7703" s="197"/>
    </row>
    <row r="7704" spans="39:39" x14ac:dyDescent="0.25">
      <c r="AM7704" s="197"/>
    </row>
    <row r="7705" spans="39:39" x14ac:dyDescent="0.25">
      <c r="AM7705" s="197"/>
    </row>
    <row r="7706" spans="39:39" x14ac:dyDescent="0.25">
      <c r="AM7706" s="197"/>
    </row>
    <row r="7707" spans="39:39" x14ac:dyDescent="0.25">
      <c r="AM7707" s="197"/>
    </row>
    <row r="7708" spans="39:39" x14ac:dyDescent="0.25">
      <c r="AM7708" s="197"/>
    </row>
    <row r="7709" spans="39:39" x14ac:dyDescent="0.25">
      <c r="AM7709" s="197"/>
    </row>
    <row r="7710" spans="39:39" x14ac:dyDescent="0.25">
      <c r="AM7710" s="197"/>
    </row>
    <row r="7711" spans="39:39" x14ac:dyDescent="0.25">
      <c r="AM7711" s="197"/>
    </row>
    <row r="7712" spans="39:39" x14ac:dyDescent="0.25">
      <c r="AM7712" s="197"/>
    </row>
    <row r="7713" spans="39:39" x14ac:dyDescent="0.25">
      <c r="AM7713" s="197"/>
    </row>
    <row r="7714" spans="39:39" x14ac:dyDescent="0.25">
      <c r="AM7714" s="197"/>
    </row>
    <row r="7715" spans="39:39" x14ac:dyDescent="0.25">
      <c r="AM7715" s="197"/>
    </row>
    <row r="7716" spans="39:39" x14ac:dyDescent="0.25">
      <c r="AM7716" s="197"/>
    </row>
    <row r="7717" spans="39:39" x14ac:dyDescent="0.25">
      <c r="AM7717" s="197"/>
    </row>
    <row r="7718" spans="39:39" x14ac:dyDescent="0.25">
      <c r="AM7718" s="197"/>
    </row>
    <row r="7719" spans="39:39" x14ac:dyDescent="0.25">
      <c r="AM7719" s="197"/>
    </row>
    <row r="7720" spans="39:39" x14ac:dyDescent="0.25">
      <c r="AM7720" s="197"/>
    </row>
    <row r="7721" spans="39:39" x14ac:dyDescent="0.25">
      <c r="AM7721" s="197"/>
    </row>
    <row r="7722" spans="39:39" x14ac:dyDescent="0.25">
      <c r="AM7722" s="197"/>
    </row>
    <row r="7723" spans="39:39" x14ac:dyDescent="0.25">
      <c r="AM7723" s="197"/>
    </row>
    <row r="7724" spans="39:39" x14ac:dyDescent="0.25">
      <c r="AM7724" s="197"/>
    </row>
    <row r="7725" spans="39:39" x14ac:dyDescent="0.25">
      <c r="AM7725" s="197"/>
    </row>
    <row r="7726" spans="39:39" x14ac:dyDescent="0.25">
      <c r="AM7726" s="197"/>
    </row>
    <row r="7727" spans="39:39" x14ac:dyDescent="0.25">
      <c r="AM7727" s="197"/>
    </row>
    <row r="7728" spans="39:39" x14ac:dyDescent="0.25">
      <c r="AM7728" s="197"/>
    </row>
    <row r="7729" spans="39:39" x14ac:dyDescent="0.25">
      <c r="AM7729" s="197"/>
    </row>
    <row r="7730" spans="39:39" x14ac:dyDescent="0.25">
      <c r="AM7730" s="197"/>
    </row>
    <row r="7731" spans="39:39" x14ac:dyDescent="0.25">
      <c r="AM7731" s="197"/>
    </row>
    <row r="7732" spans="39:39" x14ac:dyDescent="0.25">
      <c r="AM7732" s="197"/>
    </row>
    <row r="7733" spans="39:39" x14ac:dyDescent="0.25">
      <c r="AM7733" s="197"/>
    </row>
    <row r="7734" spans="39:39" x14ac:dyDescent="0.25">
      <c r="AM7734" s="197"/>
    </row>
    <row r="7735" spans="39:39" x14ac:dyDescent="0.25">
      <c r="AM7735" s="197"/>
    </row>
    <row r="7736" spans="39:39" x14ac:dyDescent="0.25">
      <c r="AM7736" s="197"/>
    </row>
    <row r="7737" spans="39:39" x14ac:dyDescent="0.25">
      <c r="AM7737" s="197"/>
    </row>
    <row r="7738" spans="39:39" x14ac:dyDescent="0.25">
      <c r="AM7738" s="197"/>
    </row>
    <row r="7739" spans="39:39" x14ac:dyDescent="0.25">
      <c r="AM7739" s="197"/>
    </row>
    <row r="7740" spans="39:39" x14ac:dyDescent="0.25">
      <c r="AM7740" s="197"/>
    </row>
    <row r="7741" spans="39:39" x14ac:dyDescent="0.25">
      <c r="AM7741" s="197"/>
    </row>
    <row r="7742" spans="39:39" x14ac:dyDescent="0.25">
      <c r="AM7742" s="197"/>
    </row>
    <row r="7743" spans="39:39" x14ac:dyDescent="0.25">
      <c r="AM7743" s="197"/>
    </row>
    <row r="7744" spans="39:39" x14ac:dyDescent="0.25">
      <c r="AM7744" s="197"/>
    </row>
    <row r="7745" spans="39:39" x14ac:dyDescent="0.25">
      <c r="AM7745" s="197"/>
    </row>
    <row r="7746" spans="39:39" x14ac:dyDescent="0.25">
      <c r="AM7746" s="197"/>
    </row>
    <row r="7747" spans="39:39" x14ac:dyDescent="0.25">
      <c r="AM7747" s="197"/>
    </row>
    <row r="7748" spans="39:39" x14ac:dyDescent="0.25">
      <c r="AM7748" s="197"/>
    </row>
    <row r="7749" spans="39:39" x14ac:dyDescent="0.25">
      <c r="AM7749" s="197"/>
    </row>
    <row r="7750" spans="39:39" x14ac:dyDescent="0.25">
      <c r="AM7750" s="197"/>
    </row>
    <row r="7751" spans="39:39" x14ac:dyDescent="0.25">
      <c r="AM7751" s="197"/>
    </row>
    <row r="7752" spans="39:39" x14ac:dyDescent="0.25">
      <c r="AM7752" s="197"/>
    </row>
    <row r="7753" spans="39:39" x14ac:dyDescent="0.25">
      <c r="AM7753" s="197"/>
    </row>
    <row r="7754" spans="39:39" x14ac:dyDescent="0.25">
      <c r="AM7754" s="197"/>
    </row>
    <row r="7755" spans="39:39" x14ac:dyDescent="0.25">
      <c r="AM7755" s="197"/>
    </row>
    <row r="7756" spans="39:39" x14ac:dyDescent="0.25">
      <c r="AM7756" s="197"/>
    </row>
    <row r="7757" spans="39:39" x14ac:dyDescent="0.25">
      <c r="AM7757" s="197"/>
    </row>
    <row r="7758" spans="39:39" x14ac:dyDescent="0.25">
      <c r="AM7758" s="197"/>
    </row>
    <row r="7759" spans="39:39" x14ac:dyDescent="0.25">
      <c r="AM7759" s="197"/>
    </row>
    <row r="7760" spans="39:39" x14ac:dyDescent="0.25">
      <c r="AM7760" s="197"/>
    </row>
    <row r="7761" spans="39:39" x14ac:dyDescent="0.25">
      <c r="AM7761" s="197"/>
    </row>
    <row r="7762" spans="39:39" x14ac:dyDescent="0.25">
      <c r="AM7762" s="197"/>
    </row>
    <row r="7763" spans="39:39" x14ac:dyDescent="0.25">
      <c r="AM7763" s="197"/>
    </row>
    <row r="7764" spans="39:39" x14ac:dyDescent="0.25">
      <c r="AM7764" s="197"/>
    </row>
    <row r="7765" spans="39:39" x14ac:dyDescent="0.25">
      <c r="AM7765" s="197"/>
    </row>
    <row r="7766" spans="39:39" x14ac:dyDescent="0.25">
      <c r="AM7766" s="197"/>
    </row>
    <row r="7767" spans="39:39" x14ac:dyDescent="0.25">
      <c r="AM7767" s="197"/>
    </row>
    <row r="7768" spans="39:39" x14ac:dyDescent="0.25">
      <c r="AM7768" s="197"/>
    </row>
    <row r="7769" spans="39:39" x14ac:dyDescent="0.25">
      <c r="AM7769" s="197"/>
    </row>
    <row r="7770" spans="39:39" x14ac:dyDescent="0.25">
      <c r="AM7770" s="197"/>
    </row>
    <row r="7771" spans="39:39" x14ac:dyDescent="0.25">
      <c r="AM7771" s="197"/>
    </row>
    <row r="7772" spans="39:39" x14ac:dyDescent="0.25">
      <c r="AM7772" s="197"/>
    </row>
    <row r="7773" spans="39:39" x14ac:dyDescent="0.25">
      <c r="AM7773" s="197"/>
    </row>
    <row r="7774" spans="39:39" x14ac:dyDescent="0.25">
      <c r="AM7774" s="197"/>
    </row>
    <row r="7775" spans="39:39" x14ac:dyDescent="0.25">
      <c r="AM7775" s="197"/>
    </row>
    <row r="7776" spans="39:39" x14ac:dyDescent="0.25">
      <c r="AM7776" s="197"/>
    </row>
    <row r="7777" spans="39:39" x14ac:dyDescent="0.25">
      <c r="AM7777" s="197"/>
    </row>
    <row r="7778" spans="39:39" x14ac:dyDescent="0.25">
      <c r="AM7778" s="197"/>
    </row>
    <row r="7779" spans="39:39" x14ac:dyDescent="0.25">
      <c r="AM7779" s="197"/>
    </row>
    <row r="7780" spans="39:39" x14ac:dyDescent="0.25">
      <c r="AM7780" s="197"/>
    </row>
    <row r="7781" spans="39:39" x14ac:dyDescent="0.25">
      <c r="AM7781" s="197"/>
    </row>
    <row r="7782" spans="39:39" x14ac:dyDescent="0.25">
      <c r="AM7782" s="197"/>
    </row>
    <row r="7783" spans="39:39" x14ac:dyDescent="0.25">
      <c r="AM7783" s="197"/>
    </row>
    <row r="7784" spans="39:39" x14ac:dyDescent="0.25">
      <c r="AM7784" s="197"/>
    </row>
    <row r="7785" spans="39:39" x14ac:dyDescent="0.25">
      <c r="AM7785" s="197"/>
    </row>
    <row r="7786" spans="39:39" x14ac:dyDescent="0.25">
      <c r="AM7786" s="197"/>
    </row>
    <row r="7787" spans="39:39" x14ac:dyDescent="0.25">
      <c r="AM7787" s="197"/>
    </row>
    <row r="7788" spans="39:39" x14ac:dyDescent="0.25">
      <c r="AM7788" s="197"/>
    </row>
    <row r="7789" spans="39:39" x14ac:dyDescent="0.25">
      <c r="AM7789" s="197"/>
    </row>
    <row r="7790" spans="39:39" x14ac:dyDescent="0.25">
      <c r="AM7790" s="197"/>
    </row>
    <row r="7791" spans="39:39" x14ac:dyDescent="0.25">
      <c r="AM7791" s="197"/>
    </row>
    <row r="7792" spans="39:39" x14ac:dyDescent="0.25">
      <c r="AM7792" s="197"/>
    </row>
    <row r="7793" spans="39:39" x14ac:dyDescent="0.25">
      <c r="AM7793" s="197"/>
    </row>
    <row r="7794" spans="39:39" x14ac:dyDescent="0.25">
      <c r="AM7794" s="197"/>
    </row>
    <row r="7795" spans="39:39" x14ac:dyDescent="0.25">
      <c r="AM7795" s="197"/>
    </row>
    <row r="7796" spans="39:39" x14ac:dyDescent="0.25">
      <c r="AM7796" s="197"/>
    </row>
    <row r="7797" spans="39:39" x14ac:dyDescent="0.25">
      <c r="AM7797" s="197"/>
    </row>
    <row r="7798" spans="39:39" x14ac:dyDescent="0.25">
      <c r="AM7798" s="197"/>
    </row>
    <row r="7799" spans="39:39" x14ac:dyDescent="0.25">
      <c r="AM7799" s="197"/>
    </row>
    <row r="7800" spans="39:39" x14ac:dyDescent="0.25">
      <c r="AM7800" s="197"/>
    </row>
    <row r="7801" spans="39:39" x14ac:dyDescent="0.25">
      <c r="AM7801" s="197"/>
    </row>
    <row r="7802" spans="39:39" x14ac:dyDescent="0.25">
      <c r="AM7802" s="197"/>
    </row>
    <row r="7803" spans="39:39" x14ac:dyDescent="0.25">
      <c r="AM7803" s="197"/>
    </row>
    <row r="7804" spans="39:39" x14ac:dyDescent="0.25">
      <c r="AM7804" s="197"/>
    </row>
    <row r="7805" spans="39:39" x14ac:dyDescent="0.25">
      <c r="AM7805" s="197"/>
    </row>
    <row r="7806" spans="39:39" x14ac:dyDescent="0.25">
      <c r="AM7806" s="197"/>
    </row>
    <row r="7807" spans="39:39" x14ac:dyDescent="0.25">
      <c r="AM7807" s="197"/>
    </row>
    <row r="7808" spans="39:39" x14ac:dyDescent="0.25">
      <c r="AM7808" s="197"/>
    </row>
    <row r="7809" spans="39:39" x14ac:dyDescent="0.25">
      <c r="AM7809" s="197"/>
    </row>
    <row r="7810" spans="39:39" x14ac:dyDescent="0.25">
      <c r="AM7810" s="197"/>
    </row>
    <row r="7811" spans="39:39" x14ac:dyDescent="0.25">
      <c r="AM7811" s="197"/>
    </row>
    <row r="7812" spans="39:39" x14ac:dyDescent="0.25">
      <c r="AM7812" s="197"/>
    </row>
    <row r="7813" spans="39:39" x14ac:dyDescent="0.25">
      <c r="AM7813" s="197"/>
    </row>
    <row r="7814" spans="39:39" x14ac:dyDescent="0.25">
      <c r="AM7814" s="197"/>
    </row>
    <row r="7815" spans="39:39" x14ac:dyDescent="0.25">
      <c r="AM7815" s="197"/>
    </row>
    <row r="7816" spans="39:39" x14ac:dyDescent="0.25">
      <c r="AM7816" s="197"/>
    </row>
    <row r="7817" spans="39:39" x14ac:dyDescent="0.25">
      <c r="AM7817" s="197"/>
    </row>
    <row r="7818" spans="39:39" x14ac:dyDescent="0.25">
      <c r="AM7818" s="197"/>
    </row>
    <row r="7819" spans="39:39" x14ac:dyDescent="0.25">
      <c r="AM7819" s="197"/>
    </row>
    <row r="7820" spans="39:39" x14ac:dyDescent="0.25">
      <c r="AM7820" s="197"/>
    </row>
    <row r="7821" spans="39:39" x14ac:dyDescent="0.25">
      <c r="AM7821" s="197"/>
    </row>
    <row r="7822" spans="39:39" x14ac:dyDescent="0.25">
      <c r="AM7822" s="197"/>
    </row>
    <row r="7823" spans="39:39" x14ac:dyDescent="0.25">
      <c r="AM7823" s="197"/>
    </row>
    <row r="7824" spans="39:39" x14ac:dyDescent="0.25">
      <c r="AM7824" s="197"/>
    </row>
    <row r="7825" spans="39:39" x14ac:dyDescent="0.25">
      <c r="AM7825" s="197"/>
    </row>
    <row r="7826" spans="39:39" x14ac:dyDescent="0.25">
      <c r="AM7826" s="197"/>
    </row>
    <row r="7827" spans="39:39" x14ac:dyDescent="0.25">
      <c r="AM7827" s="197"/>
    </row>
    <row r="7828" spans="39:39" x14ac:dyDescent="0.25">
      <c r="AM7828" s="197"/>
    </row>
    <row r="7829" spans="39:39" x14ac:dyDescent="0.25">
      <c r="AM7829" s="197"/>
    </row>
    <row r="7830" spans="39:39" x14ac:dyDescent="0.25">
      <c r="AM7830" s="197"/>
    </row>
    <row r="7831" spans="39:39" x14ac:dyDescent="0.25">
      <c r="AM7831" s="197"/>
    </row>
    <row r="7832" spans="39:39" x14ac:dyDescent="0.25">
      <c r="AM7832" s="197"/>
    </row>
    <row r="7833" spans="39:39" x14ac:dyDescent="0.25">
      <c r="AM7833" s="197"/>
    </row>
    <row r="7834" spans="39:39" x14ac:dyDescent="0.25">
      <c r="AM7834" s="197"/>
    </row>
    <row r="7835" spans="39:39" x14ac:dyDescent="0.25">
      <c r="AM7835" s="197"/>
    </row>
    <row r="7836" spans="39:39" x14ac:dyDescent="0.25">
      <c r="AM7836" s="197"/>
    </row>
    <row r="7837" spans="39:39" x14ac:dyDescent="0.25">
      <c r="AM7837" s="197"/>
    </row>
    <row r="7838" spans="39:39" x14ac:dyDescent="0.25">
      <c r="AM7838" s="197"/>
    </row>
    <row r="7839" spans="39:39" x14ac:dyDescent="0.25">
      <c r="AM7839" s="197"/>
    </row>
    <row r="7840" spans="39:39" x14ac:dyDescent="0.25">
      <c r="AM7840" s="197"/>
    </row>
    <row r="7841" spans="39:39" x14ac:dyDescent="0.25">
      <c r="AM7841" s="197"/>
    </row>
    <row r="7842" spans="39:39" x14ac:dyDescent="0.25">
      <c r="AM7842" s="197"/>
    </row>
    <row r="7843" spans="39:39" x14ac:dyDescent="0.25">
      <c r="AM7843" s="197"/>
    </row>
    <row r="7844" spans="39:39" x14ac:dyDescent="0.25">
      <c r="AM7844" s="197"/>
    </row>
    <row r="7845" spans="39:39" x14ac:dyDescent="0.25">
      <c r="AM7845" s="197"/>
    </row>
    <row r="7846" spans="39:39" x14ac:dyDescent="0.25">
      <c r="AM7846" s="197"/>
    </row>
    <row r="7847" spans="39:39" x14ac:dyDescent="0.25">
      <c r="AM7847" s="197"/>
    </row>
    <row r="7848" spans="39:39" x14ac:dyDescent="0.25">
      <c r="AM7848" s="197"/>
    </row>
    <row r="7849" spans="39:39" x14ac:dyDescent="0.25">
      <c r="AM7849" s="197"/>
    </row>
    <row r="7850" spans="39:39" x14ac:dyDescent="0.25">
      <c r="AM7850" s="197"/>
    </row>
    <row r="7851" spans="39:39" x14ac:dyDescent="0.25">
      <c r="AM7851" s="197"/>
    </row>
    <row r="7852" spans="39:39" x14ac:dyDescent="0.25">
      <c r="AM7852" s="197"/>
    </row>
    <row r="7853" spans="39:39" x14ac:dyDescent="0.25">
      <c r="AM7853" s="197"/>
    </row>
    <row r="7854" spans="39:39" x14ac:dyDescent="0.25">
      <c r="AM7854" s="197"/>
    </row>
    <row r="7855" spans="39:39" x14ac:dyDescent="0.25">
      <c r="AM7855" s="197"/>
    </row>
    <row r="7856" spans="39:39" x14ac:dyDescent="0.25">
      <c r="AM7856" s="197"/>
    </row>
    <row r="7857" spans="39:39" x14ac:dyDescent="0.25">
      <c r="AM7857" s="197"/>
    </row>
    <row r="7858" spans="39:39" x14ac:dyDescent="0.25">
      <c r="AM7858" s="197"/>
    </row>
    <row r="7859" spans="39:39" x14ac:dyDescent="0.25">
      <c r="AM7859" s="197"/>
    </row>
    <row r="7860" spans="39:39" x14ac:dyDescent="0.25">
      <c r="AM7860" s="197"/>
    </row>
    <row r="7861" spans="39:39" x14ac:dyDescent="0.25">
      <c r="AM7861" s="197"/>
    </row>
    <row r="7862" spans="39:39" x14ac:dyDescent="0.25">
      <c r="AM7862" s="197"/>
    </row>
    <row r="7863" spans="39:39" x14ac:dyDescent="0.25">
      <c r="AM7863" s="197"/>
    </row>
    <row r="7864" spans="39:39" x14ac:dyDescent="0.25">
      <c r="AM7864" s="197"/>
    </row>
    <row r="7865" spans="39:39" x14ac:dyDescent="0.25">
      <c r="AM7865" s="197"/>
    </row>
    <row r="7866" spans="39:39" x14ac:dyDescent="0.25">
      <c r="AM7866" s="197"/>
    </row>
    <row r="7867" spans="39:39" x14ac:dyDescent="0.25">
      <c r="AM7867" s="197"/>
    </row>
    <row r="7868" spans="39:39" x14ac:dyDescent="0.25">
      <c r="AM7868" s="197"/>
    </row>
    <row r="7869" spans="39:39" x14ac:dyDescent="0.25">
      <c r="AM7869" s="197"/>
    </row>
    <row r="7870" spans="39:39" x14ac:dyDescent="0.25">
      <c r="AM7870" s="197"/>
    </row>
    <row r="7871" spans="39:39" x14ac:dyDescent="0.25">
      <c r="AM7871" s="197"/>
    </row>
    <row r="7872" spans="39:39" x14ac:dyDescent="0.25">
      <c r="AM7872" s="197"/>
    </row>
    <row r="7873" spans="39:39" x14ac:dyDescent="0.25">
      <c r="AM7873" s="197"/>
    </row>
    <row r="7874" spans="39:39" x14ac:dyDescent="0.25">
      <c r="AM7874" s="197"/>
    </row>
    <row r="7875" spans="39:39" x14ac:dyDescent="0.25">
      <c r="AM7875" s="197"/>
    </row>
    <row r="7876" spans="39:39" x14ac:dyDescent="0.25">
      <c r="AM7876" s="197"/>
    </row>
    <row r="7877" spans="39:39" x14ac:dyDescent="0.25">
      <c r="AM7877" s="197"/>
    </row>
    <row r="7878" spans="39:39" x14ac:dyDescent="0.25">
      <c r="AM7878" s="197"/>
    </row>
    <row r="7879" spans="39:39" x14ac:dyDescent="0.25">
      <c r="AM7879" s="197"/>
    </row>
    <row r="7880" spans="39:39" x14ac:dyDescent="0.25">
      <c r="AM7880" s="197"/>
    </row>
    <row r="7881" spans="39:39" x14ac:dyDescent="0.25">
      <c r="AM7881" s="197"/>
    </row>
    <row r="7882" spans="39:39" x14ac:dyDescent="0.25">
      <c r="AM7882" s="197"/>
    </row>
    <row r="7883" spans="39:39" x14ac:dyDescent="0.25">
      <c r="AM7883" s="197"/>
    </row>
    <row r="7884" spans="39:39" x14ac:dyDescent="0.25">
      <c r="AM7884" s="197"/>
    </row>
    <row r="7885" spans="39:39" x14ac:dyDescent="0.25">
      <c r="AM7885" s="197"/>
    </row>
    <row r="7886" spans="39:39" x14ac:dyDescent="0.25">
      <c r="AM7886" s="197"/>
    </row>
    <row r="7887" spans="39:39" x14ac:dyDescent="0.25">
      <c r="AM7887" s="197"/>
    </row>
    <row r="7888" spans="39:39" x14ac:dyDescent="0.25">
      <c r="AM7888" s="197"/>
    </row>
    <row r="7889" spans="39:39" x14ac:dyDescent="0.25">
      <c r="AM7889" s="197"/>
    </row>
    <row r="7890" spans="39:39" x14ac:dyDescent="0.25">
      <c r="AM7890" s="197"/>
    </row>
    <row r="7891" spans="39:39" x14ac:dyDescent="0.25">
      <c r="AM7891" s="197"/>
    </row>
    <row r="7892" spans="39:39" x14ac:dyDescent="0.25">
      <c r="AM7892" s="197"/>
    </row>
    <row r="7893" spans="39:39" x14ac:dyDescent="0.25">
      <c r="AM7893" s="197"/>
    </row>
    <row r="7894" spans="39:39" x14ac:dyDescent="0.25">
      <c r="AM7894" s="197"/>
    </row>
    <row r="7895" spans="39:39" x14ac:dyDescent="0.25">
      <c r="AM7895" s="197"/>
    </row>
    <row r="7896" spans="39:39" x14ac:dyDescent="0.25">
      <c r="AM7896" s="197"/>
    </row>
    <row r="7897" spans="39:39" x14ac:dyDescent="0.25">
      <c r="AM7897" s="197"/>
    </row>
    <row r="7898" spans="39:39" x14ac:dyDescent="0.25">
      <c r="AM7898" s="197"/>
    </row>
    <row r="7899" spans="39:39" x14ac:dyDescent="0.25">
      <c r="AM7899" s="197"/>
    </row>
    <row r="7900" spans="39:39" x14ac:dyDescent="0.25">
      <c r="AM7900" s="197"/>
    </row>
    <row r="7901" spans="39:39" x14ac:dyDescent="0.25">
      <c r="AM7901" s="197"/>
    </row>
    <row r="7902" spans="39:39" x14ac:dyDescent="0.25">
      <c r="AM7902" s="197"/>
    </row>
    <row r="7903" spans="39:39" x14ac:dyDescent="0.25">
      <c r="AM7903" s="197"/>
    </row>
    <row r="7904" spans="39:39" x14ac:dyDescent="0.25">
      <c r="AM7904" s="197"/>
    </row>
    <row r="7905" spans="39:39" x14ac:dyDescent="0.25">
      <c r="AM7905" s="197"/>
    </row>
    <row r="7906" spans="39:39" x14ac:dyDescent="0.25">
      <c r="AM7906" s="197"/>
    </row>
    <row r="7907" spans="39:39" x14ac:dyDescent="0.25">
      <c r="AM7907" s="197"/>
    </row>
    <row r="7908" spans="39:39" x14ac:dyDescent="0.25">
      <c r="AM7908" s="197"/>
    </row>
    <row r="7909" spans="39:39" x14ac:dyDescent="0.25">
      <c r="AM7909" s="197"/>
    </row>
    <row r="7910" spans="39:39" x14ac:dyDescent="0.25">
      <c r="AM7910" s="197"/>
    </row>
    <row r="7911" spans="39:39" x14ac:dyDescent="0.25">
      <c r="AM7911" s="197"/>
    </row>
    <row r="7912" spans="39:39" x14ac:dyDescent="0.25">
      <c r="AM7912" s="197"/>
    </row>
    <row r="7913" spans="39:39" x14ac:dyDescent="0.25">
      <c r="AM7913" s="197"/>
    </row>
    <row r="7914" spans="39:39" x14ac:dyDescent="0.25">
      <c r="AM7914" s="197"/>
    </row>
    <row r="7915" spans="39:39" x14ac:dyDescent="0.25">
      <c r="AM7915" s="197"/>
    </row>
    <row r="7916" spans="39:39" x14ac:dyDescent="0.25">
      <c r="AM7916" s="197"/>
    </row>
    <row r="7917" spans="39:39" x14ac:dyDescent="0.25">
      <c r="AM7917" s="197"/>
    </row>
    <row r="7918" spans="39:39" x14ac:dyDescent="0.25">
      <c r="AM7918" s="197"/>
    </row>
    <row r="7919" spans="39:39" x14ac:dyDescent="0.25">
      <c r="AM7919" s="197"/>
    </row>
    <row r="7920" spans="39:39" x14ac:dyDescent="0.25">
      <c r="AM7920" s="197"/>
    </row>
    <row r="7921" spans="39:39" x14ac:dyDescent="0.25">
      <c r="AM7921" s="197"/>
    </row>
    <row r="7922" spans="39:39" x14ac:dyDescent="0.25">
      <c r="AM7922" s="197"/>
    </row>
    <row r="7923" spans="39:39" x14ac:dyDescent="0.25">
      <c r="AM7923" s="197"/>
    </row>
    <row r="7924" spans="39:39" x14ac:dyDescent="0.25">
      <c r="AM7924" s="197"/>
    </row>
    <row r="7925" spans="39:39" x14ac:dyDescent="0.25">
      <c r="AM7925" s="197"/>
    </row>
    <row r="7926" spans="39:39" x14ac:dyDescent="0.25">
      <c r="AM7926" s="197"/>
    </row>
    <row r="7927" spans="39:39" x14ac:dyDescent="0.25">
      <c r="AM7927" s="197"/>
    </row>
    <row r="7928" spans="39:39" x14ac:dyDescent="0.25">
      <c r="AM7928" s="197"/>
    </row>
    <row r="7929" spans="39:39" x14ac:dyDescent="0.25">
      <c r="AM7929" s="197"/>
    </row>
    <row r="7930" spans="39:39" x14ac:dyDescent="0.25">
      <c r="AM7930" s="197"/>
    </row>
    <row r="7931" spans="39:39" x14ac:dyDescent="0.25">
      <c r="AM7931" s="197"/>
    </row>
    <row r="7932" spans="39:39" x14ac:dyDescent="0.25">
      <c r="AM7932" s="197"/>
    </row>
    <row r="7933" spans="39:39" x14ac:dyDescent="0.25">
      <c r="AM7933" s="197"/>
    </row>
    <row r="7934" spans="39:39" x14ac:dyDescent="0.25">
      <c r="AM7934" s="197"/>
    </row>
    <row r="7935" spans="39:39" x14ac:dyDescent="0.25">
      <c r="AM7935" s="197"/>
    </row>
    <row r="7936" spans="39:39" x14ac:dyDescent="0.25">
      <c r="AM7936" s="197"/>
    </row>
    <row r="7937" spans="39:39" x14ac:dyDescent="0.25">
      <c r="AM7937" s="197"/>
    </row>
    <row r="7938" spans="39:39" x14ac:dyDescent="0.25">
      <c r="AM7938" s="197"/>
    </row>
    <row r="7939" spans="39:39" x14ac:dyDescent="0.25">
      <c r="AM7939" s="197"/>
    </row>
    <row r="7940" spans="39:39" x14ac:dyDescent="0.25">
      <c r="AM7940" s="197"/>
    </row>
    <row r="7941" spans="39:39" x14ac:dyDescent="0.25">
      <c r="AM7941" s="197"/>
    </row>
    <row r="7942" spans="39:39" x14ac:dyDescent="0.25">
      <c r="AM7942" s="197"/>
    </row>
    <row r="7943" spans="39:39" x14ac:dyDescent="0.25">
      <c r="AM7943" s="197"/>
    </row>
    <row r="7944" spans="39:39" x14ac:dyDescent="0.25">
      <c r="AM7944" s="197"/>
    </row>
    <row r="7945" spans="39:39" x14ac:dyDescent="0.25">
      <c r="AM7945" s="197"/>
    </row>
    <row r="7946" spans="39:39" x14ac:dyDescent="0.25">
      <c r="AM7946" s="197"/>
    </row>
    <row r="7947" spans="39:39" x14ac:dyDescent="0.25">
      <c r="AM7947" s="197"/>
    </row>
    <row r="7948" spans="39:39" x14ac:dyDescent="0.25">
      <c r="AM7948" s="197"/>
    </row>
    <row r="7949" spans="39:39" x14ac:dyDescent="0.25">
      <c r="AM7949" s="197"/>
    </row>
    <row r="7950" spans="39:39" x14ac:dyDescent="0.25">
      <c r="AM7950" s="197"/>
    </row>
    <row r="7951" spans="39:39" x14ac:dyDescent="0.25">
      <c r="AM7951" s="197"/>
    </row>
    <row r="7952" spans="39:39" x14ac:dyDescent="0.25">
      <c r="AM7952" s="197"/>
    </row>
    <row r="7953" spans="39:39" x14ac:dyDescent="0.25">
      <c r="AM7953" s="197"/>
    </row>
    <row r="7954" spans="39:39" x14ac:dyDescent="0.25">
      <c r="AM7954" s="197"/>
    </row>
    <row r="7955" spans="39:39" x14ac:dyDescent="0.25">
      <c r="AM7955" s="197"/>
    </row>
    <row r="7956" spans="39:39" x14ac:dyDescent="0.25">
      <c r="AM7956" s="197"/>
    </row>
    <row r="7957" spans="39:39" x14ac:dyDescent="0.25">
      <c r="AM7957" s="197"/>
    </row>
    <row r="7958" spans="39:39" x14ac:dyDescent="0.25">
      <c r="AM7958" s="197"/>
    </row>
    <row r="7959" spans="39:39" x14ac:dyDescent="0.25">
      <c r="AM7959" s="197"/>
    </row>
    <row r="7960" spans="39:39" x14ac:dyDescent="0.25">
      <c r="AM7960" s="197"/>
    </row>
    <row r="7961" spans="39:39" x14ac:dyDescent="0.25">
      <c r="AM7961" s="197"/>
    </row>
    <row r="7962" spans="39:39" x14ac:dyDescent="0.25">
      <c r="AM7962" s="197"/>
    </row>
    <row r="7963" spans="39:39" x14ac:dyDescent="0.25">
      <c r="AM7963" s="197"/>
    </row>
    <row r="7964" spans="39:39" x14ac:dyDescent="0.25">
      <c r="AM7964" s="197"/>
    </row>
    <row r="7965" spans="39:39" x14ac:dyDescent="0.25">
      <c r="AM7965" s="197"/>
    </row>
    <row r="7966" spans="39:39" x14ac:dyDescent="0.25">
      <c r="AM7966" s="197"/>
    </row>
    <row r="7967" spans="39:39" x14ac:dyDescent="0.25">
      <c r="AM7967" s="197"/>
    </row>
    <row r="7968" spans="39:39" x14ac:dyDescent="0.25">
      <c r="AM7968" s="197"/>
    </row>
    <row r="7969" spans="39:39" x14ac:dyDescent="0.25">
      <c r="AM7969" s="197"/>
    </row>
    <row r="7970" spans="39:39" x14ac:dyDescent="0.25">
      <c r="AM7970" s="197"/>
    </row>
    <row r="7971" spans="39:39" x14ac:dyDescent="0.25">
      <c r="AM7971" s="197"/>
    </row>
    <row r="7972" spans="39:39" x14ac:dyDescent="0.25">
      <c r="AM7972" s="197"/>
    </row>
    <row r="7973" spans="39:39" x14ac:dyDescent="0.25">
      <c r="AM7973" s="197"/>
    </row>
    <row r="7974" spans="39:39" x14ac:dyDescent="0.25">
      <c r="AM7974" s="197"/>
    </row>
    <row r="7975" spans="39:39" x14ac:dyDescent="0.25">
      <c r="AM7975" s="197"/>
    </row>
    <row r="7976" spans="39:39" x14ac:dyDescent="0.25">
      <c r="AM7976" s="197"/>
    </row>
    <row r="7977" spans="39:39" x14ac:dyDescent="0.25">
      <c r="AM7977" s="197"/>
    </row>
    <row r="7978" spans="39:39" x14ac:dyDescent="0.25">
      <c r="AM7978" s="197"/>
    </row>
    <row r="7979" spans="39:39" x14ac:dyDescent="0.25">
      <c r="AM7979" s="197"/>
    </row>
    <row r="7980" spans="39:39" x14ac:dyDescent="0.25">
      <c r="AM7980" s="197"/>
    </row>
    <row r="7981" spans="39:39" x14ac:dyDescent="0.25">
      <c r="AM7981" s="197"/>
    </row>
    <row r="7982" spans="39:39" x14ac:dyDescent="0.25">
      <c r="AM7982" s="197"/>
    </row>
    <row r="7983" spans="39:39" x14ac:dyDescent="0.25">
      <c r="AM7983" s="197"/>
    </row>
    <row r="7984" spans="39:39" x14ac:dyDescent="0.25">
      <c r="AM7984" s="197"/>
    </row>
    <row r="7985" spans="39:39" x14ac:dyDescent="0.25">
      <c r="AM7985" s="197"/>
    </row>
    <row r="7986" spans="39:39" x14ac:dyDescent="0.25">
      <c r="AM7986" s="197"/>
    </row>
    <row r="7987" spans="39:39" x14ac:dyDescent="0.25">
      <c r="AM7987" s="197"/>
    </row>
    <row r="7988" spans="39:39" x14ac:dyDescent="0.25">
      <c r="AM7988" s="197"/>
    </row>
    <row r="7989" spans="39:39" x14ac:dyDescent="0.25">
      <c r="AM7989" s="197"/>
    </row>
    <row r="7990" spans="39:39" x14ac:dyDescent="0.25">
      <c r="AM7990" s="197"/>
    </row>
    <row r="7991" spans="39:39" x14ac:dyDescent="0.25">
      <c r="AM7991" s="197"/>
    </row>
    <row r="7992" spans="39:39" x14ac:dyDescent="0.25">
      <c r="AM7992" s="197"/>
    </row>
    <row r="7993" spans="39:39" x14ac:dyDescent="0.25">
      <c r="AM7993" s="197"/>
    </row>
    <row r="7994" spans="39:39" x14ac:dyDescent="0.25">
      <c r="AM7994" s="197"/>
    </row>
    <row r="7995" spans="39:39" x14ac:dyDescent="0.25">
      <c r="AM7995" s="197"/>
    </row>
    <row r="7996" spans="39:39" x14ac:dyDescent="0.25">
      <c r="AM7996" s="197"/>
    </row>
    <row r="7997" spans="39:39" x14ac:dyDescent="0.25">
      <c r="AM7997" s="197"/>
    </row>
    <row r="7998" spans="39:39" x14ac:dyDescent="0.25">
      <c r="AM7998" s="197"/>
    </row>
    <row r="7999" spans="39:39" x14ac:dyDescent="0.25">
      <c r="AM7999" s="197"/>
    </row>
    <row r="8000" spans="39:39" x14ac:dyDescent="0.25">
      <c r="AM8000" s="197"/>
    </row>
    <row r="8001" spans="39:39" x14ac:dyDescent="0.25">
      <c r="AM8001" s="197"/>
    </row>
    <row r="8002" spans="39:39" x14ac:dyDescent="0.25">
      <c r="AM8002" s="197"/>
    </row>
    <row r="8003" spans="39:39" x14ac:dyDescent="0.25">
      <c r="AM8003" s="197"/>
    </row>
    <row r="8004" spans="39:39" x14ac:dyDescent="0.25">
      <c r="AM8004" s="197"/>
    </row>
    <row r="8005" spans="39:39" x14ac:dyDescent="0.25">
      <c r="AM8005" s="197"/>
    </row>
    <row r="8006" spans="39:39" x14ac:dyDescent="0.25">
      <c r="AM8006" s="197"/>
    </row>
    <row r="8007" spans="39:39" x14ac:dyDescent="0.25">
      <c r="AM8007" s="197"/>
    </row>
    <row r="8008" spans="39:39" x14ac:dyDescent="0.25">
      <c r="AM8008" s="197"/>
    </row>
    <row r="8009" spans="39:39" x14ac:dyDescent="0.25">
      <c r="AM8009" s="197"/>
    </row>
    <row r="8010" spans="39:39" x14ac:dyDescent="0.25">
      <c r="AM8010" s="197"/>
    </row>
    <row r="8011" spans="39:39" x14ac:dyDescent="0.25">
      <c r="AM8011" s="197"/>
    </row>
    <row r="8012" spans="39:39" x14ac:dyDescent="0.25">
      <c r="AM8012" s="197"/>
    </row>
    <row r="8013" spans="39:39" x14ac:dyDescent="0.25">
      <c r="AM8013" s="197"/>
    </row>
    <row r="8014" spans="39:39" x14ac:dyDescent="0.25">
      <c r="AM8014" s="197"/>
    </row>
    <row r="8015" spans="39:39" x14ac:dyDescent="0.25">
      <c r="AM8015" s="197"/>
    </row>
    <row r="8016" spans="39:39" x14ac:dyDescent="0.25">
      <c r="AM8016" s="197"/>
    </row>
    <row r="8017" spans="39:39" x14ac:dyDescent="0.25">
      <c r="AM8017" s="197"/>
    </row>
    <row r="8018" spans="39:39" x14ac:dyDescent="0.25">
      <c r="AM8018" s="197"/>
    </row>
    <row r="8019" spans="39:39" x14ac:dyDescent="0.25">
      <c r="AM8019" s="197"/>
    </row>
    <row r="8020" spans="39:39" x14ac:dyDescent="0.25">
      <c r="AM8020" s="197"/>
    </row>
    <row r="8021" spans="39:39" x14ac:dyDescent="0.25">
      <c r="AM8021" s="197"/>
    </row>
    <row r="8022" spans="39:39" x14ac:dyDescent="0.25">
      <c r="AM8022" s="197"/>
    </row>
    <row r="8023" spans="39:39" x14ac:dyDescent="0.25">
      <c r="AM8023" s="197"/>
    </row>
    <row r="8024" spans="39:39" x14ac:dyDescent="0.25">
      <c r="AM8024" s="197"/>
    </row>
    <row r="8025" spans="39:39" x14ac:dyDescent="0.25">
      <c r="AM8025" s="197"/>
    </row>
    <row r="8026" spans="39:39" x14ac:dyDescent="0.25">
      <c r="AM8026" s="197"/>
    </row>
    <row r="8027" spans="39:39" x14ac:dyDescent="0.25">
      <c r="AM8027" s="197"/>
    </row>
    <row r="8028" spans="39:39" x14ac:dyDescent="0.25">
      <c r="AM8028" s="197"/>
    </row>
    <row r="8029" spans="39:39" x14ac:dyDescent="0.25">
      <c r="AM8029" s="197"/>
    </row>
    <row r="8030" spans="39:39" x14ac:dyDescent="0.25">
      <c r="AM8030" s="197"/>
    </row>
    <row r="8031" spans="39:39" x14ac:dyDescent="0.25">
      <c r="AM8031" s="197"/>
    </row>
    <row r="8032" spans="39:39" x14ac:dyDescent="0.25">
      <c r="AM8032" s="197"/>
    </row>
    <row r="8033" spans="39:39" x14ac:dyDescent="0.25">
      <c r="AM8033" s="197"/>
    </row>
    <row r="8034" spans="39:39" x14ac:dyDescent="0.25">
      <c r="AM8034" s="197"/>
    </row>
    <row r="8035" spans="39:39" x14ac:dyDescent="0.25">
      <c r="AM8035" s="197"/>
    </row>
    <row r="8036" spans="39:39" x14ac:dyDescent="0.25">
      <c r="AM8036" s="197"/>
    </row>
    <row r="8037" spans="39:39" x14ac:dyDescent="0.25">
      <c r="AM8037" s="197"/>
    </row>
    <row r="8038" spans="39:39" x14ac:dyDescent="0.25">
      <c r="AM8038" s="197"/>
    </row>
    <row r="8039" spans="39:39" x14ac:dyDescent="0.25">
      <c r="AM8039" s="197"/>
    </row>
    <row r="8040" spans="39:39" x14ac:dyDescent="0.25">
      <c r="AM8040" s="197"/>
    </row>
    <row r="8041" spans="39:39" x14ac:dyDescent="0.25">
      <c r="AM8041" s="197"/>
    </row>
    <row r="8042" spans="39:39" x14ac:dyDescent="0.25">
      <c r="AM8042" s="197"/>
    </row>
    <row r="8043" spans="39:39" x14ac:dyDescent="0.25">
      <c r="AM8043" s="197"/>
    </row>
    <row r="8044" spans="39:39" x14ac:dyDescent="0.25">
      <c r="AM8044" s="197"/>
    </row>
    <row r="8045" spans="39:39" x14ac:dyDescent="0.25">
      <c r="AM8045" s="197"/>
    </row>
    <row r="8046" spans="39:39" x14ac:dyDescent="0.25">
      <c r="AM8046" s="197"/>
    </row>
    <row r="8047" spans="39:39" x14ac:dyDescent="0.25">
      <c r="AM8047" s="197"/>
    </row>
    <row r="8048" spans="39:39" x14ac:dyDescent="0.25">
      <c r="AM8048" s="197"/>
    </row>
    <row r="8049" spans="39:39" x14ac:dyDescent="0.25">
      <c r="AM8049" s="197"/>
    </row>
    <row r="8050" spans="39:39" x14ac:dyDescent="0.25">
      <c r="AM8050" s="197"/>
    </row>
    <row r="8051" spans="39:39" x14ac:dyDescent="0.25">
      <c r="AM8051" s="197"/>
    </row>
    <row r="8052" spans="39:39" x14ac:dyDescent="0.25">
      <c r="AM8052" s="197"/>
    </row>
    <row r="8053" spans="39:39" x14ac:dyDescent="0.25">
      <c r="AM8053" s="197"/>
    </row>
    <row r="8054" spans="39:39" x14ac:dyDescent="0.25">
      <c r="AM8054" s="197"/>
    </row>
    <row r="8055" spans="39:39" x14ac:dyDescent="0.25">
      <c r="AM8055" s="197"/>
    </row>
    <row r="8056" spans="39:39" x14ac:dyDescent="0.25">
      <c r="AM8056" s="197"/>
    </row>
    <row r="8057" spans="39:39" x14ac:dyDescent="0.25">
      <c r="AM8057" s="197"/>
    </row>
    <row r="8058" spans="39:39" x14ac:dyDescent="0.25">
      <c r="AM8058" s="197"/>
    </row>
    <row r="8059" spans="39:39" x14ac:dyDescent="0.25">
      <c r="AM8059" s="197"/>
    </row>
    <row r="8060" spans="39:39" x14ac:dyDescent="0.25">
      <c r="AM8060" s="197"/>
    </row>
    <row r="8061" spans="39:39" x14ac:dyDescent="0.25">
      <c r="AM8061" s="197"/>
    </row>
    <row r="8062" spans="39:39" x14ac:dyDescent="0.25">
      <c r="AM8062" s="197"/>
    </row>
    <row r="8063" spans="39:39" x14ac:dyDescent="0.25">
      <c r="AM8063" s="197"/>
    </row>
    <row r="8064" spans="39:39" x14ac:dyDescent="0.25">
      <c r="AM8064" s="197"/>
    </row>
    <row r="8065" spans="39:39" x14ac:dyDescent="0.25">
      <c r="AM8065" s="197"/>
    </row>
    <row r="8066" spans="39:39" x14ac:dyDescent="0.25">
      <c r="AM8066" s="197"/>
    </row>
    <row r="8067" spans="39:39" x14ac:dyDescent="0.25">
      <c r="AM8067" s="197"/>
    </row>
    <row r="8068" spans="39:39" x14ac:dyDescent="0.25">
      <c r="AM8068" s="197"/>
    </row>
    <row r="8069" spans="39:39" x14ac:dyDescent="0.25">
      <c r="AM8069" s="197"/>
    </row>
    <row r="8070" spans="39:39" x14ac:dyDescent="0.25">
      <c r="AM8070" s="197"/>
    </row>
    <row r="8071" spans="39:39" x14ac:dyDescent="0.25">
      <c r="AM8071" s="197"/>
    </row>
    <row r="8072" spans="39:39" x14ac:dyDescent="0.25">
      <c r="AM8072" s="197"/>
    </row>
    <row r="8073" spans="39:39" x14ac:dyDescent="0.25">
      <c r="AM8073" s="197"/>
    </row>
    <row r="8074" spans="39:39" x14ac:dyDescent="0.25">
      <c r="AM8074" s="197"/>
    </row>
    <row r="8075" spans="39:39" x14ac:dyDescent="0.25">
      <c r="AM8075" s="197"/>
    </row>
    <row r="8076" spans="39:39" x14ac:dyDescent="0.25">
      <c r="AM8076" s="197"/>
    </row>
    <row r="8077" spans="39:39" x14ac:dyDescent="0.25">
      <c r="AM8077" s="197"/>
    </row>
    <row r="8078" spans="39:39" x14ac:dyDescent="0.25">
      <c r="AM8078" s="197"/>
    </row>
    <row r="8079" spans="39:39" x14ac:dyDescent="0.25">
      <c r="AM8079" s="197"/>
    </row>
    <row r="8080" spans="39:39" x14ac:dyDescent="0.25">
      <c r="AM8080" s="197"/>
    </row>
    <row r="8081" spans="39:39" x14ac:dyDescent="0.25">
      <c r="AM8081" s="197"/>
    </row>
    <row r="8082" spans="39:39" x14ac:dyDescent="0.25">
      <c r="AM8082" s="197"/>
    </row>
    <row r="8083" spans="39:39" x14ac:dyDescent="0.25">
      <c r="AM8083" s="197"/>
    </row>
    <row r="8084" spans="39:39" x14ac:dyDescent="0.25">
      <c r="AM8084" s="197"/>
    </row>
    <row r="8085" spans="39:39" x14ac:dyDescent="0.25">
      <c r="AM8085" s="197"/>
    </row>
    <row r="8086" spans="39:39" x14ac:dyDescent="0.25">
      <c r="AM8086" s="197"/>
    </row>
    <row r="8087" spans="39:39" x14ac:dyDescent="0.25">
      <c r="AM8087" s="197"/>
    </row>
    <row r="8088" spans="39:39" x14ac:dyDescent="0.25">
      <c r="AM8088" s="197"/>
    </row>
    <row r="8089" spans="39:39" x14ac:dyDescent="0.25">
      <c r="AM8089" s="197"/>
    </row>
    <row r="8090" spans="39:39" x14ac:dyDescent="0.25">
      <c r="AM8090" s="197"/>
    </row>
    <row r="8091" spans="39:39" x14ac:dyDescent="0.25">
      <c r="AM8091" s="197"/>
    </row>
    <row r="8092" spans="39:39" x14ac:dyDescent="0.25">
      <c r="AM8092" s="197"/>
    </row>
    <row r="8093" spans="39:39" x14ac:dyDescent="0.25">
      <c r="AM8093" s="197"/>
    </row>
    <row r="8094" spans="39:39" x14ac:dyDescent="0.25">
      <c r="AM8094" s="197"/>
    </row>
    <row r="8095" spans="39:39" x14ac:dyDescent="0.25">
      <c r="AM8095" s="197"/>
    </row>
    <row r="8096" spans="39:39" x14ac:dyDescent="0.25">
      <c r="AM8096" s="197"/>
    </row>
    <row r="8097" spans="39:39" x14ac:dyDescent="0.25">
      <c r="AM8097" s="197"/>
    </row>
    <row r="8098" spans="39:39" x14ac:dyDescent="0.25">
      <c r="AM8098" s="197"/>
    </row>
    <row r="8099" spans="39:39" x14ac:dyDescent="0.25">
      <c r="AM8099" s="197"/>
    </row>
    <row r="8100" spans="39:39" x14ac:dyDescent="0.25">
      <c r="AM8100" s="197"/>
    </row>
    <row r="8101" spans="39:39" x14ac:dyDescent="0.25">
      <c r="AM8101" s="197"/>
    </row>
    <row r="8102" spans="39:39" x14ac:dyDescent="0.25">
      <c r="AM8102" s="197"/>
    </row>
    <row r="8103" spans="39:39" x14ac:dyDescent="0.25">
      <c r="AM8103" s="197"/>
    </row>
    <row r="8104" spans="39:39" x14ac:dyDescent="0.25">
      <c r="AM8104" s="197"/>
    </row>
    <row r="8105" spans="39:39" x14ac:dyDescent="0.25">
      <c r="AM8105" s="197"/>
    </row>
    <row r="8106" spans="39:39" x14ac:dyDescent="0.25">
      <c r="AM8106" s="197"/>
    </row>
    <row r="8107" spans="39:39" x14ac:dyDescent="0.25">
      <c r="AM8107" s="197"/>
    </row>
    <row r="8108" spans="39:39" x14ac:dyDescent="0.25">
      <c r="AM8108" s="197"/>
    </row>
    <row r="8109" spans="39:39" x14ac:dyDescent="0.25">
      <c r="AM8109" s="197"/>
    </row>
    <row r="8110" spans="39:39" x14ac:dyDescent="0.25">
      <c r="AM8110" s="197"/>
    </row>
    <row r="8111" spans="39:39" x14ac:dyDescent="0.25">
      <c r="AM8111" s="197"/>
    </row>
    <row r="8112" spans="39:39" x14ac:dyDescent="0.25">
      <c r="AM8112" s="197"/>
    </row>
    <row r="8113" spans="39:39" x14ac:dyDescent="0.25">
      <c r="AM8113" s="197"/>
    </row>
    <row r="8114" spans="39:39" x14ac:dyDescent="0.25">
      <c r="AM8114" s="197"/>
    </row>
    <row r="8115" spans="39:39" x14ac:dyDescent="0.25">
      <c r="AM8115" s="197"/>
    </row>
    <row r="8116" spans="39:39" x14ac:dyDescent="0.25">
      <c r="AM8116" s="197"/>
    </row>
    <row r="8117" spans="39:39" x14ac:dyDescent="0.25">
      <c r="AM8117" s="197"/>
    </row>
    <row r="8118" spans="39:39" x14ac:dyDescent="0.25">
      <c r="AM8118" s="197"/>
    </row>
    <row r="8119" spans="39:39" x14ac:dyDescent="0.25">
      <c r="AM8119" s="197"/>
    </row>
    <row r="8120" spans="39:39" x14ac:dyDescent="0.25">
      <c r="AM8120" s="197"/>
    </row>
    <row r="8121" spans="39:39" x14ac:dyDescent="0.25">
      <c r="AM8121" s="197"/>
    </row>
    <row r="8122" spans="39:39" x14ac:dyDescent="0.25">
      <c r="AM8122" s="197"/>
    </row>
    <row r="8123" spans="39:39" x14ac:dyDescent="0.25">
      <c r="AM8123" s="197"/>
    </row>
    <row r="8124" spans="39:39" x14ac:dyDescent="0.25">
      <c r="AM8124" s="197"/>
    </row>
    <row r="8125" spans="39:39" x14ac:dyDescent="0.25">
      <c r="AM8125" s="197"/>
    </row>
    <row r="8126" spans="39:39" x14ac:dyDescent="0.25">
      <c r="AM8126" s="197"/>
    </row>
    <row r="8127" spans="39:39" x14ac:dyDescent="0.25">
      <c r="AM8127" s="197"/>
    </row>
    <row r="8128" spans="39:39" x14ac:dyDescent="0.25">
      <c r="AM8128" s="197"/>
    </row>
    <row r="8129" spans="39:39" x14ac:dyDescent="0.25">
      <c r="AM8129" s="197"/>
    </row>
    <row r="8130" spans="39:39" x14ac:dyDescent="0.25">
      <c r="AM8130" s="197"/>
    </row>
    <row r="8131" spans="39:39" x14ac:dyDescent="0.25">
      <c r="AM8131" s="197"/>
    </row>
    <row r="8132" spans="39:39" x14ac:dyDescent="0.25">
      <c r="AM8132" s="197"/>
    </row>
    <row r="8133" spans="39:39" x14ac:dyDescent="0.25">
      <c r="AM8133" s="197"/>
    </row>
    <row r="8134" spans="39:39" x14ac:dyDescent="0.25">
      <c r="AM8134" s="197"/>
    </row>
    <row r="8135" spans="39:39" x14ac:dyDescent="0.25">
      <c r="AM8135" s="197"/>
    </row>
    <row r="8136" spans="39:39" x14ac:dyDescent="0.25">
      <c r="AM8136" s="197"/>
    </row>
    <row r="8137" spans="39:39" x14ac:dyDescent="0.25">
      <c r="AM8137" s="197"/>
    </row>
    <row r="8138" spans="39:39" x14ac:dyDescent="0.25">
      <c r="AM8138" s="197"/>
    </row>
    <row r="8139" spans="39:39" x14ac:dyDescent="0.25">
      <c r="AM8139" s="197"/>
    </row>
    <row r="8140" spans="39:39" x14ac:dyDescent="0.25">
      <c r="AM8140" s="197"/>
    </row>
    <row r="8141" spans="39:39" x14ac:dyDescent="0.25">
      <c r="AM8141" s="197"/>
    </row>
    <row r="8142" spans="39:39" x14ac:dyDescent="0.25">
      <c r="AM8142" s="197"/>
    </row>
    <row r="8143" spans="39:39" x14ac:dyDescent="0.25">
      <c r="AM8143" s="197"/>
    </row>
    <row r="8144" spans="39:39" x14ac:dyDescent="0.25">
      <c r="AM8144" s="197"/>
    </row>
    <row r="8145" spans="39:39" x14ac:dyDescent="0.25">
      <c r="AM8145" s="197"/>
    </row>
    <row r="8146" spans="39:39" x14ac:dyDescent="0.25">
      <c r="AM8146" s="197"/>
    </row>
    <row r="8147" spans="39:39" x14ac:dyDescent="0.25">
      <c r="AM8147" s="197"/>
    </row>
    <row r="8148" spans="39:39" x14ac:dyDescent="0.25">
      <c r="AM8148" s="197"/>
    </row>
    <row r="8149" spans="39:39" x14ac:dyDescent="0.25">
      <c r="AM8149" s="197"/>
    </row>
    <row r="8150" spans="39:39" x14ac:dyDescent="0.25">
      <c r="AM8150" s="197"/>
    </row>
    <row r="8151" spans="39:39" x14ac:dyDescent="0.25">
      <c r="AM8151" s="197"/>
    </row>
    <row r="8152" spans="39:39" x14ac:dyDescent="0.25">
      <c r="AM8152" s="197"/>
    </row>
    <row r="8153" spans="39:39" x14ac:dyDescent="0.25">
      <c r="AM8153" s="197"/>
    </row>
    <row r="8154" spans="39:39" x14ac:dyDescent="0.25">
      <c r="AM8154" s="197"/>
    </row>
    <row r="8155" spans="39:39" x14ac:dyDescent="0.25">
      <c r="AM8155" s="197"/>
    </row>
    <row r="8156" spans="39:39" x14ac:dyDescent="0.25">
      <c r="AM8156" s="197"/>
    </row>
    <row r="8157" spans="39:39" x14ac:dyDescent="0.25">
      <c r="AM8157" s="197"/>
    </row>
    <row r="8158" spans="39:39" x14ac:dyDescent="0.25">
      <c r="AM8158" s="197"/>
    </row>
    <row r="8159" spans="39:39" x14ac:dyDescent="0.25">
      <c r="AM8159" s="197"/>
    </row>
    <row r="8160" spans="39:39" x14ac:dyDescent="0.25">
      <c r="AM8160" s="197"/>
    </row>
    <row r="8161" spans="39:39" x14ac:dyDescent="0.25">
      <c r="AM8161" s="197"/>
    </row>
    <row r="8162" spans="39:39" x14ac:dyDescent="0.25">
      <c r="AM8162" s="197"/>
    </row>
    <row r="8163" spans="39:39" x14ac:dyDescent="0.25">
      <c r="AM8163" s="197"/>
    </row>
    <row r="8164" spans="39:39" x14ac:dyDescent="0.25">
      <c r="AM8164" s="197"/>
    </row>
    <row r="8165" spans="39:39" x14ac:dyDescent="0.25">
      <c r="AM8165" s="197"/>
    </row>
    <row r="8166" spans="39:39" x14ac:dyDescent="0.25">
      <c r="AM8166" s="197"/>
    </row>
    <row r="8167" spans="39:39" x14ac:dyDescent="0.25">
      <c r="AM8167" s="197"/>
    </row>
    <row r="8168" spans="39:39" x14ac:dyDescent="0.25">
      <c r="AM8168" s="197"/>
    </row>
    <row r="8169" spans="39:39" x14ac:dyDescent="0.25">
      <c r="AM8169" s="197"/>
    </row>
    <row r="8170" spans="39:39" x14ac:dyDescent="0.25">
      <c r="AM8170" s="197"/>
    </row>
    <row r="8171" spans="39:39" x14ac:dyDescent="0.25">
      <c r="AM8171" s="197"/>
    </row>
    <row r="8172" spans="39:39" x14ac:dyDescent="0.25">
      <c r="AM8172" s="197"/>
    </row>
    <row r="8173" spans="39:39" x14ac:dyDescent="0.25">
      <c r="AM8173" s="197"/>
    </row>
    <row r="8174" spans="39:39" x14ac:dyDescent="0.25">
      <c r="AM8174" s="197"/>
    </row>
    <row r="8175" spans="39:39" x14ac:dyDescent="0.25">
      <c r="AM8175" s="197"/>
    </row>
    <row r="8176" spans="39:39" x14ac:dyDescent="0.25">
      <c r="AM8176" s="197"/>
    </row>
    <row r="8177" spans="39:39" x14ac:dyDescent="0.25">
      <c r="AM8177" s="197"/>
    </row>
    <row r="8178" spans="39:39" x14ac:dyDescent="0.25">
      <c r="AM8178" s="197"/>
    </row>
    <row r="8179" spans="39:39" x14ac:dyDescent="0.25">
      <c r="AM8179" s="197"/>
    </row>
    <row r="8180" spans="39:39" x14ac:dyDescent="0.25">
      <c r="AM8180" s="197"/>
    </row>
    <row r="8181" spans="39:39" x14ac:dyDescent="0.25">
      <c r="AM8181" s="197"/>
    </row>
    <row r="8182" spans="39:39" x14ac:dyDescent="0.25">
      <c r="AM8182" s="197"/>
    </row>
    <row r="8183" spans="39:39" x14ac:dyDescent="0.25">
      <c r="AM8183" s="197"/>
    </row>
    <row r="8184" spans="39:39" x14ac:dyDescent="0.25">
      <c r="AM8184" s="197"/>
    </row>
    <row r="8185" spans="39:39" x14ac:dyDescent="0.25">
      <c r="AM8185" s="197"/>
    </row>
    <row r="8186" spans="39:39" x14ac:dyDescent="0.25">
      <c r="AM8186" s="197"/>
    </row>
    <row r="8187" spans="39:39" x14ac:dyDescent="0.25">
      <c r="AM8187" s="197"/>
    </row>
    <row r="8188" spans="39:39" x14ac:dyDescent="0.25">
      <c r="AM8188" s="197"/>
    </row>
    <row r="8189" spans="39:39" x14ac:dyDescent="0.25">
      <c r="AM8189" s="197"/>
    </row>
    <row r="8190" spans="39:39" x14ac:dyDescent="0.25">
      <c r="AM8190" s="197"/>
    </row>
    <row r="8191" spans="39:39" x14ac:dyDescent="0.25">
      <c r="AM8191" s="197"/>
    </row>
    <row r="8192" spans="39:39" x14ac:dyDescent="0.25">
      <c r="AM8192" s="197"/>
    </row>
    <row r="8193" spans="39:39" x14ac:dyDescent="0.25">
      <c r="AM8193" s="197"/>
    </row>
    <row r="8194" spans="39:39" x14ac:dyDescent="0.25">
      <c r="AM8194" s="197"/>
    </row>
    <row r="8195" spans="39:39" x14ac:dyDescent="0.25">
      <c r="AM8195" s="197"/>
    </row>
    <row r="8196" spans="39:39" x14ac:dyDescent="0.25">
      <c r="AM8196" s="197"/>
    </row>
    <row r="8197" spans="39:39" x14ac:dyDescent="0.25">
      <c r="AM8197" s="197"/>
    </row>
    <row r="8198" spans="39:39" x14ac:dyDescent="0.25">
      <c r="AM8198" s="197"/>
    </row>
    <row r="8199" spans="39:39" x14ac:dyDescent="0.25">
      <c r="AM8199" s="197"/>
    </row>
    <row r="8200" spans="39:39" x14ac:dyDescent="0.25">
      <c r="AM8200" s="197"/>
    </row>
    <row r="8201" spans="39:39" x14ac:dyDescent="0.25">
      <c r="AM8201" s="197"/>
    </row>
    <row r="8202" spans="39:39" x14ac:dyDescent="0.25">
      <c r="AM8202" s="197"/>
    </row>
    <row r="8203" spans="39:39" x14ac:dyDescent="0.25">
      <c r="AM8203" s="197"/>
    </row>
    <row r="8204" spans="39:39" x14ac:dyDescent="0.25">
      <c r="AM8204" s="197"/>
    </row>
    <row r="8205" spans="39:39" x14ac:dyDescent="0.25">
      <c r="AM8205" s="197"/>
    </row>
    <row r="8206" spans="39:39" x14ac:dyDescent="0.25">
      <c r="AM8206" s="197"/>
    </row>
    <row r="8207" spans="39:39" x14ac:dyDescent="0.25">
      <c r="AM8207" s="197"/>
    </row>
    <row r="8208" spans="39:39" x14ac:dyDescent="0.25">
      <c r="AM8208" s="197"/>
    </row>
    <row r="8209" spans="39:39" x14ac:dyDescent="0.25">
      <c r="AM8209" s="197"/>
    </row>
    <row r="8210" spans="39:39" x14ac:dyDescent="0.25">
      <c r="AM8210" s="197"/>
    </row>
    <row r="8211" spans="39:39" x14ac:dyDescent="0.25">
      <c r="AM8211" s="197"/>
    </row>
    <row r="8212" spans="39:39" x14ac:dyDescent="0.25">
      <c r="AM8212" s="197"/>
    </row>
    <row r="8213" spans="39:39" x14ac:dyDescent="0.25">
      <c r="AM8213" s="197"/>
    </row>
    <row r="8214" spans="39:39" x14ac:dyDescent="0.25">
      <c r="AM8214" s="197"/>
    </row>
    <row r="8215" spans="39:39" x14ac:dyDescent="0.25">
      <c r="AM8215" s="197"/>
    </row>
    <row r="8216" spans="39:39" x14ac:dyDescent="0.25">
      <c r="AM8216" s="197"/>
    </row>
    <row r="8217" spans="39:39" x14ac:dyDescent="0.25">
      <c r="AM8217" s="197"/>
    </row>
    <row r="8218" spans="39:39" x14ac:dyDescent="0.25">
      <c r="AM8218" s="197"/>
    </row>
    <row r="8219" spans="39:39" x14ac:dyDescent="0.25">
      <c r="AM8219" s="197"/>
    </row>
    <row r="8220" spans="39:39" x14ac:dyDescent="0.25">
      <c r="AM8220" s="197"/>
    </row>
    <row r="8221" spans="39:39" x14ac:dyDescent="0.25">
      <c r="AM8221" s="197"/>
    </row>
    <row r="8222" spans="39:39" x14ac:dyDescent="0.25">
      <c r="AM8222" s="197"/>
    </row>
    <row r="8223" spans="39:39" x14ac:dyDescent="0.25">
      <c r="AM8223" s="197"/>
    </row>
    <row r="8224" spans="39:39" x14ac:dyDescent="0.25">
      <c r="AM8224" s="197"/>
    </row>
    <row r="8225" spans="39:39" x14ac:dyDescent="0.25">
      <c r="AM8225" s="197"/>
    </row>
    <row r="8226" spans="39:39" x14ac:dyDescent="0.25">
      <c r="AM8226" s="197"/>
    </row>
    <row r="8227" spans="39:39" x14ac:dyDescent="0.25">
      <c r="AM8227" s="197"/>
    </row>
    <row r="8228" spans="39:39" x14ac:dyDescent="0.25">
      <c r="AM8228" s="197"/>
    </row>
    <row r="8229" spans="39:39" x14ac:dyDescent="0.25">
      <c r="AM8229" s="197"/>
    </row>
    <row r="8230" spans="39:39" x14ac:dyDescent="0.25">
      <c r="AM8230" s="197"/>
    </row>
    <row r="8231" spans="39:39" x14ac:dyDescent="0.25">
      <c r="AM8231" s="197"/>
    </row>
    <row r="8232" spans="39:39" x14ac:dyDescent="0.25">
      <c r="AM8232" s="197"/>
    </row>
    <row r="8233" spans="39:39" x14ac:dyDescent="0.25">
      <c r="AM8233" s="197"/>
    </row>
    <row r="8234" spans="39:39" x14ac:dyDescent="0.25">
      <c r="AM8234" s="197"/>
    </row>
    <row r="8235" spans="39:39" x14ac:dyDescent="0.25">
      <c r="AM8235" s="197"/>
    </row>
    <row r="8236" spans="39:39" x14ac:dyDescent="0.25">
      <c r="AM8236" s="197"/>
    </row>
    <row r="8237" spans="39:39" x14ac:dyDescent="0.25">
      <c r="AM8237" s="197"/>
    </row>
    <row r="8238" spans="39:39" x14ac:dyDescent="0.25">
      <c r="AM8238" s="197"/>
    </row>
    <row r="8239" spans="39:39" x14ac:dyDescent="0.25">
      <c r="AM8239" s="197"/>
    </row>
    <row r="8240" spans="39:39" x14ac:dyDescent="0.25">
      <c r="AM8240" s="197"/>
    </row>
    <row r="8241" spans="39:39" x14ac:dyDescent="0.25">
      <c r="AM8241" s="197"/>
    </row>
    <row r="8242" spans="39:39" x14ac:dyDescent="0.25">
      <c r="AM8242" s="197"/>
    </row>
    <row r="8243" spans="39:39" x14ac:dyDescent="0.25">
      <c r="AM8243" s="197"/>
    </row>
    <row r="8244" spans="39:39" x14ac:dyDescent="0.25">
      <c r="AM8244" s="197"/>
    </row>
    <row r="8245" spans="39:39" x14ac:dyDescent="0.25">
      <c r="AM8245" s="197"/>
    </row>
    <row r="8246" spans="39:39" x14ac:dyDescent="0.25">
      <c r="AM8246" s="197"/>
    </row>
    <row r="8247" spans="39:39" x14ac:dyDescent="0.25">
      <c r="AM8247" s="197"/>
    </row>
    <row r="8248" spans="39:39" x14ac:dyDescent="0.25">
      <c r="AM8248" s="197"/>
    </row>
    <row r="8249" spans="39:39" x14ac:dyDescent="0.25">
      <c r="AM8249" s="197"/>
    </row>
    <row r="8250" spans="39:39" x14ac:dyDescent="0.25">
      <c r="AM8250" s="197"/>
    </row>
    <row r="8251" spans="39:39" x14ac:dyDescent="0.25">
      <c r="AM8251" s="197"/>
    </row>
    <row r="8252" spans="39:39" x14ac:dyDescent="0.25">
      <c r="AM8252" s="197"/>
    </row>
    <row r="8253" spans="39:39" x14ac:dyDescent="0.25">
      <c r="AM8253" s="197"/>
    </row>
    <row r="8254" spans="39:39" x14ac:dyDescent="0.25">
      <c r="AM8254" s="197"/>
    </row>
    <row r="8255" spans="39:39" x14ac:dyDescent="0.25">
      <c r="AM8255" s="197"/>
    </row>
    <row r="8256" spans="39:39" x14ac:dyDescent="0.25">
      <c r="AM8256" s="197"/>
    </row>
    <row r="8257" spans="39:39" x14ac:dyDescent="0.25">
      <c r="AM8257" s="197"/>
    </row>
    <row r="8258" spans="39:39" x14ac:dyDescent="0.25">
      <c r="AM8258" s="197"/>
    </row>
    <row r="8259" spans="39:39" x14ac:dyDescent="0.25">
      <c r="AM8259" s="197"/>
    </row>
    <row r="8260" spans="39:39" x14ac:dyDescent="0.25">
      <c r="AM8260" s="197"/>
    </row>
    <row r="8261" spans="39:39" x14ac:dyDescent="0.25">
      <c r="AM8261" s="197"/>
    </row>
    <row r="8262" spans="39:39" x14ac:dyDescent="0.25">
      <c r="AM8262" s="197"/>
    </row>
    <row r="8263" spans="39:39" x14ac:dyDescent="0.25">
      <c r="AM8263" s="197"/>
    </row>
    <row r="8264" spans="39:39" x14ac:dyDescent="0.25">
      <c r="AM8264" s="197"/>
    </row>
    <row r="8265" spans="39:39" x14ac:dyDescent="0.25">
      <c r="AM8265" s="197"/>
    </row>
    <row r="8266" spans="39:39" x14ac:dyDescent="0.25">
      <c r="AM8266" s="197"/>
    </row>
    <row r="8267" spans="39:39" x14ac:dyDescent="0.25">
      <c r="AM8267" s="197"/>
    </row>
    <row r="8268" spans="39:39" x14ac:dyDescent="0.25">
      <c r="AM8268" s="197"/>
    </row>
    <row r="8269" spans="39:39" x14ac:dyDescent="0.25">
      <c r="AM8269" s="197"/>
    </row>
    <row r="8270" spans="39:39" x14ac:dyDescent="0.25">
      <c r="AM8270" s="197"/>
    </row>
    <row r="8271" spans="39:39" x14ac:dyDescent="0.25">
      <c r="AM8271" s="197"/>
    </row>
    <row r="8272" spans="39:39" x14ac:dyDescent="0.25">
      <c r="AM8272" s="197"/>
    </row>
    <row r="8273" spans="39:39" x14ac:dyDescent="0.25">
      <c r="AM8273" s="197"/>
    </row>
    <row r="8274" spans="39:39" x14ac:dyDescent="0.25">
      <c r="AM8274" s="197"/>
    </row>
    <row r="8275" spans="39:39" x14ac:dyDescent="0.25">
      <c r="AM8275" s="197"/>
    </row>
    <row r="8276" spans="39:39" x14ac:dyDescent="0.25">
      <c r="AM8276" s="197"/>
    </row>
    <row r="8277" spans="39:39" x14ac:dyDescent="0.25">
      <c r="AM8277" s="197"/>
    </row>
    <row r="8278" spans="39:39" x14ac:dyDescent="0.25">
      <c r="AM8278" s="197"/>
    </row>
    <row r="8279" spans="39:39" x14ac:dyDescent="0.25">
      <c r="AM8279" s="197"/>
    </row>
    <row r="8280" spans="39:39" x14ac:dyDescent="0.25">
      <c r="AM8280" s="197"/>
    </row>
    <row r="8281" spans="39:39" x14ac:dyDescent="0.25">
      <c r="AM8281" s="197"/>
    </row>
    <row r="8282" spans="39:39" x14ac:dyDescent="0.25">
      <c r="AM8282" s="197"/>
    </row>
    <row r="8283" spans="39:39" x14ac:dyDescent="0.25">
      <c r="AM8283" s="197"/>
    </row>
    <row r="8284" spans="39:39" x14ac:dyDescent="0.25">
      <c r="AM8284" s="197"/>
    </row>
    <row r="8285" spans="39:39" x14ac:dyDescent="0.25">
      <c r="AM8285" s="197"/>
    </row>
    <row r="8286" spans="39:39" x14ac:dyDescent="0.25">
      <c r="AM8286" s="197"/>
    </row>
    <row r="8287" spans="39:39" x14ac:dyDescent="0.25">
      <c r="AM8287" s="197"/>
    </row>
    <row r="8288" spans="39:39" x14ac:dyDescent="0.25">
      <c r="AM8288" s="197"/>
    </row>
    <row r="8289" spans="39:39" x14ac:dyDescent="0.25">
      <c r="AM8289" s="197"/>
    </row>
    <row r="8290" spans="39:39" x14ac:dyDescent="0.25">
      <c r="AM8290" s="197"/>
    </row>
    <row r="8291" spans="39:39" x14ac:dyDescent="0.25">
      <c r="AM8291" s="197"/>
    </row>
    <row r="8292" spans="39:39" x14ac:dyDescent="0.25">
      <c r="AM8292" s="197"/>
    </row>
    <row r="8293" spans="39:39" x14ac:dyDescent="0.25">
      <c r="AM8293" s="197"/>
    </row>
    <row r="8294" spans="39:39" x14ac:dyDescent="0.25">
      <c r="AM8294" s="197"/>
    </row>
    <row r="8295" spans="39:39" x14ac:dyDescent="0.25">
      <c r="AM8295" s="197"/>
    </row>
    <row r="8296" spans="39:39" x14ac:dyDescent="0.25">
      <c r="AM8296" s="197"/>
    </row>
    <row r="8297" spans="39:39" x14ac:dyDescent="0.25">
      <c r="AM8297" s="197"/>
    </row>
    <row r="8298" spans="39:39" x14ac:dyDescent="0.25">
      <c r="AM8298" s="197"/>
    </row>
    <row r="8299" spans="39:39" x14ac:dyDescent="0.25">
      <c r="AM8299" s="197"/>
    </row>
    <row r="8300" spans="39:39" x14ac:dyDescent="0.25">
      <c r="AM8300" s="197"/>
    </row>
    <row r="8301" spans="39:39" x14ac:dyDescent="0.25">
      <c r="AM8301" s="197"/>
    </row>
    <row r="8302" spans="39:39" x14ac:dyDescent="0.25">
      <c r="AM8302" s="197"/>
    </row>
    <row r="8303" spans="39:39" x14ac:dyDescent="0.25">
      <c r="AM8303" s="197"/>
    </row>
    <row r="8304" spans="39:39" x14ac:dyDescent="0.25">
      <c r="AM8304" s="197"/>
    </row>
    <row r="8305" spans="39:39" x14ac:dyDescent="0.25">
      <c r="AM8305" s="197"/>
    </row>
    <row r="8306" spans="39:39" x14ac:dyDescent="0.25">
      <c r="AM8306" s="197"/>
    </row>
    <row r="8307" spans="39:39" x14ac:dyDescent="0.25">
      <c r="AM8307" s="197"/>
    </row>
    <row r="8308" spans="39:39" x14ac:dyDescent="0.25">
      <c r="AM8308" s="197"/>
    </row>
    <row r="8309" spans="39:39" x14ac:dyDescent="0.25">
      <c r="AM8309" s="197"/>
    </row>
    <row r="8310" spans="39:39" x14ac:dyDescent="0.25">
      <c r="AM8310" s="197"/>
    </row>
    <row r="8311" spans="39:39" x14ac:dyDescent="0.25">
      <c r="AM8311" s="197"/>
    </row>
    <row r="8312" spans="39:39" x14ac:dyDescent="0.25">
      <c r="AM8312" s="197"/>
    </row>
    <row r="8313" spans="39:39" x14ac:dyDescent="0.25">
      <c r="AM8313" s="197"/>
    </row>
    <row r="8314" spans="39:39" x14ac:dyDescent="0.25">
      <c r="AM8314" s="197"/>
    </row>
    <row r="8315" spans="39:39" x14ac:dyDescent="0.25">
      <c r="AM8315" s="197"/>
    </row>
    <row r="8316" spans="39:39" x14ac:dyDescent="0.25">
      <c r="AM8316" s="197"/>
    </row>
    <row r="8317" spans="39:39" x14ac:dyDescent="0.25">
      <c r="AM8317" s="197"/>
    </row>
    <row r="8318" spans="39:39" x14ac:dyDescent="0.25">
      <c r="AM8318" s="197"/>
    </row>
    <row r="8319" spans="39:39" x14ac:dyDescent="0.25">
      <c r="AM8319" s="197"/>
    </row>
    <row r="8320" spans="39:39" x14ac:dyDescent="0.25">
      <c r="AM8320" s="197"/>
    </row>
    <row r="8321" spans="39:39" x14ac:dyDescent="0.25">
      <c r="AM8321" s="197"/>
    </row>
    <row r="8322" spans="39:39" x14ac:dyDescent="0.25">
      <c r="AM8322" s="197"/>
    </row>
    <row r="8323" spans="39:39" x14ac:dyDescent="0.25">
      <c r="AM8323" s="197"/>
    </row>
    <row r="8324" spans="39:39" x14ac:dyDescent="0.25">
      <c r="AM8324" s="197"/>
    </row>
    <row r="8325" spans="39:39" x14ac:dyDescent="0.25">
      <c r="AM8325" s="197"/>
    </row>
    <row r="8326" spans="39:39" x14ac:dyDescent="0.25">
      <c r="AM8326" s="197"/>
    </row>
    <row r="8327" spans="39:39" x14ac:dyDescent="0.25">
      <c r="AM8327" s="197"/>
    </row>
    <row r="8328" spans="39:39" x14ac:dyDescent="0.25">
      <c r="AM8328" s="197"/>
    </row>
    <row r="8329" spans="39:39" x14ac:dyDescent="0.25">
      <c r="AM8329" s="197"/>
    </row>
    <row r="8330" spans="39:39" x14ac:dyDescent="0.25">
      <c r="AM8330" s="197"/>
    </row>
    <row r="8331" spans="39:39" x14ac:dyDescent="0.25">
      <c r="AM8331" s="197"/>
    </row>
    <row r="8332" spans="39:39" x14ac:dyDescent="0.25">
      <c r="AM8332" s="197"/>
    </row>
    <row r="8333" spans="39:39" x14ac:dyDescent="0.25">
      <c r="AM8333" s="197"/>
    </row>
    <row r="8334" spans="39:39" x14ac:dyDescent="0.25">
      <c r="AM8334" s="197"/>
    </row>
    <row r="8335" spans="39:39" x14ac:dyDescent="0.25">
      <c r="AM8335" s="197"/>
    </row>
    <row r="8336" spans="39:39" x14ac:dyDescent="0.25">
      <c r="AM8336" s="197"/>
    </row>
    <row r="8337" spans="39:39" x14ac:dyDescent="0.25">
      <c r="AM8337" s="197"/>
    </row>
    <row r="8338" spans="39:39" x14ac:dyDescent="0.25">
      <c r="AM8338" s="197"/>
    </row>
    <row r="8339" spans="39:39" x14ac:dyDescent="0.25">
      <c r="AM8339" s="197"/>
    </row>
    <row r="8340" spans="39:39" x14ac:dyDescent="0.25">
      <c r="AM8340" s="197"/>
    </row>
    <row r="8341" spans="39:39" x14ac:dyDescent="0.25">
      <c r="AM8341" s="197"/>
    </row>
    <row r="8342" spans="39:39" x14ac:dyDescent="0.25">
      <c r="AM8342" s="197"/>
    </row>
    <row r="8343" spans="39:39" x14ac:dyDescent="0.25">
      <c r="AM8343" s="197"/>
    </row>
    <row r="8344" spans="39:39" x14ac:dyDescent="0.25">
      <c r="AM8344" s="197"/>
    </row>
    <row r="8345" spans="39:39" x14ac:dyDescent="0.25">
      <c r="AM8345" s="197"/>
    </row>
    <row r="8346" spans="39:39" x14ac:dyDescent="0.25">
      <c r="AM8346" s="197"/>
    </row>
    <row r="8347" spans="39:39" x14ac:dyDescent="0.25">
      <c r="AM8347" s="197"/>
    </row>
    <row r="8348" spans="39:39" x14ac:dyDescent="0.25">
      <c r="AM8348" s="197"/>
    </row>
    <row r="8349" spans="39:39" x14ac:dyDescent="0.25">
      <c r="AM8349" s="197"/>
    </row>
    <row r="8350" spans="39:39" x14ac:dyDescent="0.25">
      <c r="AM8350" s="197"/>
    </row>
    <row r="8351" spans="39:39" x14ac:dyDescent="0.25">
      <c r="AM8351" s="197"/>
    </row>
    <row r="8352" spans="39:39" x14ac:dyDescent="0.25">
      <c r="AM8352" s="197"/>
    </row>
    <row r="8353" spans="39:39" x14ac:dyDescent="0.25">
      <c r="AM8353" s="197"/>
    </row>
    <row r="8354" spans="39:39" x14ac:dyDescent="0.25">
      <c r="AM8354" s="197"/>
    </row>
    <row r="8355" spans="39:39" x14ac:dyDescent="0.25">
      <c r="AM8355" s="197"/>
    </row>
    <row r="8356" spans="39:39" x14ac:dyDescent="0.25">
      <c r="AM8356" s="197"/>
    </row>
    <row r="8357" spans="39:39" x14ac:dyDescent="0.25">
      <c r="AM8357" s="197"/>
    </row>
    <row r="8358" spans="39:39" x14ac:dyDescent="0.25">
      <c r="AM8358" s="197"/>
    </row>
    <row r="8359" spans="39:39" x14ac:dyDescent="0.25">
      <c r="AM8359" s="197"/>
    </row>
    <row r="8360" spans="39:39" x14ac:dyDescent="0.25">
      <c r="AM8360" s="197"/>
    </row>
    <row r="8361" spans="39:39" x14ac:dyDescent="0.25">
      <c r="AM8361" s="197"/>
    </row>
    <row r="8362" spans="39:39" x14ac:dyDescent="0.25">
      <c r="AM8362" s="197"/>
    </row>
    <row r="8363" spans="39:39" x14ac:dyDescent="0.25">
      <c r="AM8363" s="197"/>
    </row>
    <row r="8364" spans="39:39" x14ac:dyDescent="0.25">
      <c r="AM8364" s="197"/>
    </row>
    <row r="8365" spans="39:39" x14ac:dyDescent="0.25">
      <c r="AM8365" s="197"/>
    </row>
    <row r="8366" spans="39:39" x14ac:dyDescent="0.25">
      <c r="AM8366" s="197"/>
    </row>
    <row r="8367" spans="39:39" x14ac:dyDescent="0.25">
      <c r="AM8367" s="197"/>
    </row>
    <row r="8368" spans="39:39" x14ac:dyDescent="0.25">
      <c r="AM8368" s="197"/>
    </row>
    <row r="8369" spans="39:39" x14ac:dyDescent="0.25">
      <c r="AM8369" s="197"/>
    </row>
    <row r="8370" spans="39:39" x14ac:dyDescent="0.25">
      <c r="AM8370" s="197"/>
    </row>
    <row r="8371" spans="39:39" x14ac:dyDescent="0.25">
      <c r="AM8371" s="197"/>
    </row>
    <row r="8372" spans="39:39" x14ac:dyDescent="0.25">
      <c r="AM8372" s="197"/>
    </row>
    <row r="8373" spans="39:39" x14ac:dyDescent="0.25">
      <c r="AM8373" s="197"/>
    </row>
    <row r="8374" spans="39:39" x14ac:dyDescent="0.25">
      <c r="AM8374" s="197"/>
    </row>
    <row r="8375" spans="39:39" x14ac:dyDescent="0.25">
      <c r="AM8375" s="197"/>
    </row>
    <row r="8376" spans="39:39" x14ac:dyDescent="0.25">
      <c r="AM8376" s="197"/>
    </row>
    <row r="8377" spans="39:39" x14ac:dyDescent="0.25">
      <c r="AM8377" s="197"/>
    </row>
    <row r="8378" spans="39:39" x14ac:dyDescent="0.25">
      <c r="AM8378" s="197"/>
    </row>
    <row r="8379" spans="39:39" x14ac:dyDescent="0.25">
      <c r="AM8379" s="197"/>
    </row>
    <row r="8380" spans="39:39" x14ac:dyDescent="0.25">
      <c r="AM8380" s="197"/>
    </row>
    <row r="8381" spans="39:39" x14ac:dyDescent="0.25">
      <c r="AM8381" s="197"/>
    </row>
    <row r="8382" spans="39:39" x14ac:dyDescent="0.25">
      <c r="AM8382" s="197"/>
    </row>
    <row r="8383" spans="39:39" x14ac:dyDescent="0.25">
      <c r="AM8383" s="197"/>
    </row>
    <row r="8384" spans="39:39" x14ac:dyDescent="0.25">
      <c r="AM8384" s="197"/>
    </row>
    <row r="8385" spans="39:39" x14ac:dyDescent="0.25">
      <c r="AM8385" s="197"/>
    </row>
    <row r="8386" spans="39:39" x14ac:dyDescent="0.25">
      <c r="AM8386" s="197"/>
    </row>
    <row r="8387" spans="39:39" x14ac:dyDescent="0.25">
      <c r="AM8387" s="197"/>
    </row>
    <row r="8388" spans="39:39" x14ac:dyDescent="0.25">
      <c r="AM8388" s="197"/>
    </row>
    <row r="8389" spans="39:39" x14ac:dyDescent="0.25">
      <c r="AM8389" s="197"/>
    </row>
    <row r="8390" spans="39:39" x14ac:dyDescent="0.25">
      <c r="AM8390" s="197"/>
    </row>
    <row r="8391" spans="39:39" x14ac:dyDescent="0.25">
      <c r="AM8391" s="197"/>
    </row>
    <row r="8392" spans="39:39" x14ac:dyDescent="0.25">
      <c r="AM8392" s="197"/>
    </row>
    <row r="8393" spans="39:39" x14ac:dyDescent="0.25">
      <c r="AM8393" s="197"/>
    </row>
    <row r="8394" spans="39:39" x14ac:dyDescent="0.25">
      <c r="AM8394" s="197"/>
    </row>
    <row r="8395" spans="39:39" x14ac:dyDescent="0.25">
      <c r="AM8395" s="197"/>
    </row>
    <row r="8396" spans="39:39" x14ac:dyDescent="0.25">
      <c r="AM8396" s="197"/>
    </row>
    <row r="8397" spans="39:39" x14ac:dyDescent="0.25">
      <c r="AM8397" s="197"/>
    </row>
    <row r="8398" spans="39:39" x14ac:dyDescent="0.25">
      <c r="AM8398" s="197"/>
    </row>
    <row r="8399" spans="39:39" x14ac:dyDescent="0.25">
      <c r="AM8399" s="197"/>
    </row>
    <row r="8400" spans="39:39" x14ac:dyDescent="0.25">
      <c r="AM8400" s="197"/>
    </row>
    <row r="8401" spans="39:39" x14ac:dyDescent="0.25">
      <c r="AM8401" s="197"/>
    </row>
    <row r="8402" spans="39:39" x14ac:dyDescent="0.25">
      <c r="AM8402" s="197"/>
    </row>
    <row r="8403" spans="39:39" x14ac:dyDescent="0.25">
      <c r="AM8403" s="197"/>
    </row>
    <row r="8404" spans="39:39" x14ac:dyDescent="0.25">
      <c r="AM8404" s="197"/>
    </row>
    <row r="8405" spans="39:39" x14ac:dyDescent="0.25">
      <c r="AM8405" s="197"/>
    </row>
    <row r="8406" spans="39:39" x14ac:dyDescent="0.25">
      <c r="AM8406" s="197"/>
    </row>
    <row r="8407" spans="39:39" x14ac:dyDescent="0.25">
      <c r="AM8407" s="197"/>
    </row>
    <row r="8408" spans="39:39" x14ac:dyDescent="0.25">
      <c r="AM8408" s="197"/>
    </row>
    <row r="8409" spans="39:39" x14ac:dyDescent="0.25">
      <c r="AM8409" s="197"/>
    </row>
    <row r="8410" spans="39:39" x14ac:dyDescent="0.25">
      <c r="AM8410" s="197"/>
    </row>
    <row r="8411" spans="39:39" x14ac:dyDescent="0.25">
      <c r="AM8411" s="197"/>
    </row>
    <row r="8412" spans="39:39" x14ac:dyDescent="0.25">
      <c r="AM8412" s="197"/>
    </row>
    <row r="8413" spans="39:39" x14ac:dyDescent="0.25">
      <c r="AM8413" s="197"/>
    </row>
    <row r="8414" spans="39:39" x14ac:dyDescent="0.25">
      <c r="AM8414" s="197"/>
    </row>
    <row r="8415" spans="39:39" x14ac:dyDescent="0.25">
      <c r="AM8415" s="197"/>
    </row>
    <row r="8416" spans="39:39" x14ac:dyDescent="0.25">
      <c r="AM8416" s="197"/>
    </row>
    <row r="8417" spans="39:39" x14ac:dyDescent="0.25">
      <c r="AM8417" s="197"/>
    </row>
    <row r="8418" spans="39:39" x14ac:dyDescent="0.25">
      <c r="AM8418" s="197"/>
    </row>
    <row r="8419" spans="39:39" x14ac:dyDescent="0.25">
      <c r="AM8419" s="197"/>
    </row>
    <row r="8420" spans="39:39" x14ac:dyDescent="0.25">
      <c r="AM8420" s="197"/>
    </row>
    <row r="8421" spans="39:39" x14ac:dyDescent="0.25">
      <c r="AM8421" s="197"/>
    </row>
    <row r="8422" spans="39:39" x14ac:dyDescent="0.25">
      <c r="AM8422" s="197"/>
    </row>
    <row r="8423" spans="39:39" x14ac:dyDescent="0.25">
      <c r="AM8423" s="197"/>
    </row>
    <row r="8424" spans="39:39" x14ac:dyDescent="0.25">
      <c r="AM8424" s="197"/>
    </row>
    <row r="8425" spans="39:39" x14ac:dyDescent="0.25">
      <c r="AM8425" s="197"/>
    </row>
    <row r="8426" spans="39:39" x14ac:dyDescent="0.25">
      <c r="AM8426" s="197"/>
    </row>
    <row r="8427" spans="39:39" x14ac:dyDescent="0.25">
      <c r="AM8427" s="197"/>
    </row>
    <row r="8428" spans="39:39" x14ac:dyDescent="0.25">
      <c r="AM8428" s="197"/>
    </row>
    <row r="8429" spans="39:39" x14ac:dyDescent="0.25">
      <c r="AM8429" s="197"/>
    </row>
    <row r="8430" spans="39:39" x14ac:dyDescent="0.25">
      <c r="AM8430" s="197"/>
    </row>
    <row r="8431" spans="39:39" x14ac:dyDescent="0.25">
      <c r="AM8431" s="197"/>
    </row>
    <row r="8432" spans="39:39" x14ac:dyDescent="0.25">
      <c r="AM8432" s="197"/>
    </row>
    <row r="8433" spans="39:39" x14ac:dyDescent="0.25">
      <c r="AM8433" s="197"/>
    </row>
    <row r="8434" spans="39:39" x14ac:dyDescent="0.25">
      <c r="AM8434" s="197"/>
    </row>
    <row r="8435" spans="39:39" x14ac:dyDescent="0.25">
      <c r="AM8435" s="197"/>
    </row>
    <row r="8436" spans="39:39" x14ac:dyDescent="0.25">
      <c r="AM8436" s="197"/>
    </row>
    <row r="8437" spans="39:39" x14ac:dyDescent="0.25">
      <c r="AM8437" s="197"/>
    </row>
    <row r="8438" spans="39:39" x14ac:dyDescent="0.25">
      <c r="AM8438" s="197"/>
    </row>
    <row r="8439" spans="39:39" x14ac:dyDescent="0.25">
      <c r="AM8439" s="197"/>
    </row>
    <row r="8440" spans="39:39" x14ac:dyDescent="0.25">
      <c r="AM8440" s="197"/>
    </row>
    <row r="8441" spans="39:39" x14ac:dyDescent="0.25">
      <c r="AM8441" s="197"/>
    </row>
    <row r="8442" spans="39:39" x14ac:dyDescent="0.25">
      <c r="AM8442" s="197"/>
    </row>
    <row r="8443" spans="39:39" x14ac:dyDescent="0.25">
      <c r="AM8443" s="197"/>
    </row>
    <row r="8444" spans="39:39" x14ac:dyDescent="0.25">
      <c r="AM8444" s="197"/>
    </row>
    <row r="8445" spans="39:39" x14ac:dyDescent="0.25">
      <c r="AM8445" s="197"/>
    </row>
    <row r="8446" spans="39:39" x14ac:dyDescent="0.25">
      <c r="AM8446" s="197"/>
    </row>
    <row r="8447" spans="39:39" x14ac:dyDescent="0.25">
      <c r="AM8447" s="197"/>
    </row>
    <row r="8448" spans="39:39" x14ac:dyDescent="0.25">
      <c r="AM8448" s="197"/>
    </row>
    <row r="8449" spans="39:39" x14ac:dyDescent="0.25">
      <c r="AM8449" s="197"/>
    </row>
    <row r="8450" spans="39:39" x14ac:dyDescent="0.25">
      <c r="AM8450" s="197"/>
    </row>
    <row r="8451" spans="39:39" x14ac:dyDescent="0.25">
      <c r="AM8451" s="197"/>
    </row>
    <row r="8452" spans="39:39" x14ac:dyDescent="0.25">
      <c r="AM8452" s="197"/>
    </row>
    <row r="8453" spans="39:39" x14ac:dyDescent="0.25">
      <c r="AM8453" s="197"/>
    </row>
    <row r="8454" spans="39:39" x14ac:dyDescent="0.25">
      <c r="AM8454" s="197"/>
    </row>
    <row r="8455" spans="39:39" x14ac:dyDescent="0.25">
      <c r="AM8455" s="197"/>
    </row>
    <row r="8456" spans="39:39" x14ac:dyDescent="0.25">
      <c r="AM8456" s="197"/>
    </row>
    <row r="8457" spans="39:39" x14ac:dyDescent="0.25">
      <c r="AM8457" s="197"/>
    </row>
    <row r="8458" spans="39:39" x14ac:dyDescent="0.25">
      <c r="AM8458" s="197"/>
    </row>
    <row r="8459" spans="39:39" x14ac:dyDescent="0.25">
      <c r="AM8459" s="197"/>
    </row>
    <row r="8460" spans="39:39" x14ac:dyDescent="0.25">
      <c r="AM8460" s="197"/>
    </row>
    <row r="8461" spans="39:39" x14ac:dyDescent="0.25">
      <c r="AM8461" s="197"/>
    </row>
    <row r="8462" spans="39:39" x14ac:dyDescent="0.25">
      <c r="AM8462" s="197"/>
    </row>
    <row r="8463" spans="39:39" x14ac:dyDescent="0.25">
      <c r="AM8463" s="197"/>
    </row>
    <row r="8464" spans="39:39" x14ac:dyDescent="0.25">
      <c r="AM8464" s="197"/>
    </row>
    <row r="8465" spans="39:39" x14ac:dyDescent="0.25">
      <c r="AM8465" s="197"/>
    </row>
    <row r="8466" spans="39:39" x14ac:dyDescent="0.25">
      <c r="AM8466" s="197"/>
    </row>
    <row r="8467" spans="39:39" x14ac:dyDescent="0.25">
      <c r="AM8467" s="197"/>
    </row>
    <row r="8468" spans="39:39" x14ac:dyDescent="0.25">
      <c r="AM8468" s="197"/>
    </row>
    <row r="8469" spans="39:39" x14ac:dyDescent="0.25">
      <c r="AM8469" s="197"/>
    </row>
    <row r="8470" spans="39:39" x14ac:dyDescent="0.25">
      <c r="AM8470" s="197"/>
    </row>
    <row r="8471" spans="39:39" x14ac:dyDescent="0.25">
      <c r="AM8471" s="197"/>
    </row>
    <row r="8472" spans="39:39" x14ac:dyDescent="0.25">
      <c r="AM8472" s="197"/>
    </row>
    <row r="8473" spans="39:39" x14ac:dyDescent="0.25">
      <c r="AM8473" s="197"/>
    </row>
    <row r="8474" spans="39:39" x14ac:dyDescent="0.25">
      <c r="AM8474" s="197"/>
    </row>
    <row r="8475" spans="39:39" x14ac:dyDescent="0.25">
      <c r="AM8475" s="197"/>
    </row>
    <row r="8476" spans="39:39" x14ac:dyDescent="0.25">
      <c r="AM8476" s="197"/>
    </row>
    <row r="8477" spans="39:39" x14ac:dyDescent="0.25">
      <c r="AM8477" s="197"/>
    </row>
    <row r="8478" spans="39:39" x14ac:dyDescent="0.25">
      <c r="AM8478" s="197"/>
    </row>
    <row r="8479" spans="39:39" x14ac:dyDescent="0.25">
      <c r="AM8479" s="197"/>
    </row>
    <row r="8480" spans="39:39" x14ac:dyDescent="0.25">
      <c r="AM8480" s="197"/>
    </row>
    <row r="8481" spans="39:39" x14ac:dyDescent="0.25">
      <c r="AM8481" s="197"/>
    </row>
    <row r="8482" spans="39:39" x14ac:dyDescent="0.25">
      <c r="AM8482" s="197"/>
    </row>
    <row r="8483" spans="39:39" x14ac:dyDescent="0.25">
      <c r="AM8483" s="197"/>
    </row>
    <row r="8484" spans="39:39" x14ac:dyDescent="0.25">
      <c r="AM8484" s="197"/>
    </row>
    <row r="8485" spans="39:39" x14ac:dyDescent="0.25">
      <c r="AM8485" s="197"/>
    </row>
    <row r="8486" spans="39:39" x14ac:dyDescent="0.25">
      <c r="AM8486" s="197"/>
    </row>
    <row r="8487" spans="39:39" x14ac:dyDescent="0.25">
      <c r="AM8487" s="197"/>
    </row>
    <row r="8488" spans="39:39" x14ac:dyDescent="0.25">
      <c r="AM8488" s="197"/>
    </row>
    <row r="8489" spans="39:39" x14ac:dyDescent="0.25">
      <c r="AM8489" s="197"/>
    </row>
    <row r="8490" spans="39:39" x14ac:dyDescent="0.25">
      <c r="AM8490" s="197"/>
    </row>
    <row r="8491" spans="39:39" x14ac:dyDescent="0.25">
      <c r="AM8491" s="197"/>
    </row>
    <row r="8492" spans="39:39" x14ac:dyDescent="0.25">
      <c r="AM8492" s="197"/>
    </row>
    <row r="8493" spans="39:39" x14ac:dyDescent="0.25">
      <c r="AM8493" s="197"/>
    </row>
    <row r="8494" spans="39:39" x14ac:dyDescent="0.25">
      <c r="AM8494" s="197"/>
    </row>
    <row r="8495" spans="39:39" x14ac:dyDescent="0.25">
      <c r="AM8495" s="197"/>
    </row>
    <row r="8496" spans="39:39" x14ac:dyDescent="0.25">
      <c r="AM8496" s="197"/>
    </row>
    <row r="8497" spans="39:39" x14ac:dyDescent="0.25">
      <c r="AM8497" s="197"/>
    </row>
    <row r="8498" spans="39:39" x14ac:dyDescent="0.25">
      <c r="AM8498" s="197"/>
    </row>
    <row r="8499" spans="39:39" x14ac:dyDescent="0.25">
      <c r="AM8499" s="197"/>
    </row>
    <row r="8500" spans="39:39" x14ac:dyDescent="0.25">
      <c r="AM8500" s="197"/>
    </row>
    <row r="8501" spans="39:39" x14ac:dyDescent="0.25">
      <c r="AM8501" s="197"/>
    </row>
    <row r="8502" spans="39:39" x14ac:dyDescent="0.25">
      <c r="AM8502" s="197"/>
    </row>
    <row r="8503" spans="39:39" x14ac:dyDescent="0.25">
      <c r="AM8503" s="197"/>
    </row>
    <row r="8504" spans="39:39" x14ac:dyDescent="0.25">
      <c r="AM8504" s="197"/>
    </row>
    <row r="8505" spans="39:39" x14ac:dyDescent="0.25">
      <c r="AM8505" s="197"/>
    </row>
    <row r="8506" spans="39:39" x14ac:dyDescent="0.25">
      <c r="AM8506" s="197"/>
    </row>
    <row r="8507" spans="39:39" x14ac:dyDescent="0.25">
      <c r="AM8507" s="197"/>
    </row>
    <row r="8508" spans="39:39" x14ac:dyDescent="0.25">
      <c r="AM8508" s="197"/>
    </row>
    <row r="8509" spans="39:39" x14ac:dyDescent="0.25">
      <c r="AM8509" s="197"/>
    </row>
    <row r="8510" spans="39:39" x14ac:dyDescent="0.25">
      <c r="AM8510" s="197"/>
    </row>
    <row r="8511" spans="39:39" x14ac:dyDescent="0.25">
      <c r="AM8511" s="197"/>
    </row>
    <row r="8512" spans="39:39" x14ac:dyDescent="0.25">
      <c r="AM8512" s="197"/>
    </row>
    <row r="8513" spans="39:39" x14ac:dyDescent="0.25">
      <c r="AM8513" s="197"/>
    </row>
    <row r="8514" spans="39:39" x14ac:dyDescent="0.25">
      <c r="AM8514" s="197"/>
    </row>
    <row r="8515" spans="39:39" x14ac:dyDescent="0.25">
      <c r="AM8515" s="197"/>
    </row>
    <row r="8516" spans="39:39" x14ac:dyDescent="0.25">
      <c r="AM8516" s="197"/>
    </row>
    <row r="8517" spans="39:39" x14ac:dyDescent="0.25">
      <c r="AM8517" s="197"/>
    </row>
    <row r="8518" spans="39:39" x14ac:dyDescent="0.25">
      <c r="AM8518" s="197"/>
    </row>
    <row r="8519" spans="39:39" x14ac:dyDescent="0.25">
      <c r="AM8519" s="197"/>
    </row>
    <row r="8520" spans="39:39" x14ac:dyDescent="0.25">
      <c r="AM8520" s="197"/>
    </row>
    <row r="8521" spans="39:39" x14ac:dyDescent="0.25">
      <c r="AM8521" s="197"/>
    </row>
    <row r="8522" spans="39:39" x14ac:dyDescent="0.25">
      <c r="AM8522" s="197"/>
    </row>
    <row r="8523" spans="39:39" x14ac:dyDescent="0.25">
      <c r="AM8523" s="197"/>
    </row>
    <row r="8524" spans="39:39" x14ac:dyDescent="0.25">
      <c r="AM8524" s="197"/>
    </row>
    <row r="8525" spans="39:39" x14ac:dyDescent="0.25">
      <c r="AM8525" s="197"/>
    </row>
    <row r="8526" spans="39:39" x14ac:dyDescent="0.25">
      <c r="AM8526" s="197"/>
    </row>
    <row r="8527" spans="39:39" x14ac:dyDescent="0.25">
      <c r="AM8527" s="197"/>
    </row>
    <row r="8528" spans="39:39" x14ac:dyDescent="0.25">
      <c r="AM8528" s="197"/>
    </row>
    <row r="8529" spans="39:39" x14ac:dyDescent="0.25">
      <c r="AM8529" s="197"/>
    </row>
    <row r="8530" spans="39:39" x14ac:dyDescent="0.25">
      <c r="AM8530" s="197"/>
    </row>
    <row r="8531" spans="39:39" x14ac:dyDescent="0.25">
      <c r="AM8531" s="197"/>
    </row>
    <row r="8532" spans="39:39" x14ac:dyDescent="0.25">
      <c r="AM8532" s="197"/>
    </row>
    <row r="8533" spans="39:39" x14ac:dyDescent="0.25">
      <c r="AM8533" s="197"/>
    </row>
    <row r="8534" spans="39:39" x14ac:dyDescent="0.25">
      <c r="AM8534" s="197"/>
    </row>
    <row r="8535" spans="39:39" x14ac:dyDescent="0.25">
      <c r="AM8535" s="197"/>
    </row>
    <row r="8536" spans="39:39" x14ac:dyDescent="0.25">
      <c r="AM8536" s="197"/>
    </row>
    <row r="8537" spans="39:39" x14ac:dyDescent="0.25">
      <c r="AM8537" s="197"/>
    </row>
    <row r="8538" spans="39:39" x14ac:dyDescent="0.25">
      <c r="AM8538" s="197"/>
    </row>
    <row r="8539" spans="39:39" x14ac:dyDescent="0.25">
      <c r="AM8539" s="197"/>
    </row>
    <row r="8540" spans="39:39" x14ac:dyDescent="0.25">
      <c r="AM8540" s="197"/>
    </row>
    <row r="8541" spans="39:39" x14ac:dyDescent="0.25">
      <c r="AM8541" s="197"/>
    </row>
    <row r="8542" spans="39:39" x14ac:dyDescent="0.25">
      <c r="AM8542" s="197"/>
    </row>
    <row r="8543" spans="39:39" x14ac:dyDescent="0.25">
      <c r="AM8543" s="197"/>
    </row>
    <row r="8544" spans="39:39" x14ac:dyDescent="0.25">
      <c r="AM8544" s="197"/>
    </row>
    <row r="8545" spans="39:39" x14ac:dyDescent="0.25">
      <c r="AM8545" s="197"/>
    </row>
    <row r="8546" spans="39:39" x14ac:dyDescent="0.25">
      <c r="AM8546" s="197"/>
    </row>
    <row r="8547" spans="39:39" x14ac:dyDescent="0.25">
      <c r="AM8547" s="197"/>
    </row>
    <row r="8548" spans="39:39" x14ac:dyDescent="0.25">
      <c r="AM8548" s="197"/>
    </row>
    <row r="8549" spans="39:39" x14ac:dyDescent="0.25">
      <c r="AM8549" s="197"/>
    </row>
    <row r="8550" spans="39:39" x14ac:dyDescent="0.25">
      <c r="AM8550" s="197"/>
    </row>
    <row r="8551" spans="39:39" x14ac:dyDescent="0.25">
      <c r="AM8551" s="197"/>
    </row>
    <row r="8552" spans="39:39" x14ac:dyDescent="0.25">
      <c r="AM8552" s="197"/>
    </row>
    <row r="8553" spans="39:39" x14ac:dyDescent="0.25">
      <c r="AM8553" s="197"/>
    </row>
    <row r="8554" spans="39:39" x14ac:dyDescent="0.25">
      <c r="AM8554" s="197"/>
    </row>
    <row r="8555" spans="39:39" x14ac:dyDescent="0.25">
      <c r="AM8555" s="197"/>
    </row>
    <row r="8556" spans="39:39" x14ac:dyDescent="0.25">
      <c r="AM8556" s="197"/>
    </row>
    <row r="8557" spans="39:39" x14ac:dyDescent="0.25">
      <c r="AM8557" s="197"/>
    </row>
    <row r="8558" spans="39:39" x14ac:dyDescent="0.25">
      <c r="AM8558" s="197"/>
    </row>
    <row r="8559" spans="39:39" x14ac:dyDescent="0.25">
      <c r="AM8559" s="197"/>
    </row>
    <row r="8560" spans="39:39" x14ac:dyDescent="0.25">
      <c r="AM8560" s="197"/>
    </row>
    <row r="8561" spans="39:39" x14ac:dyDescent="0.25">
      <c r="AM8561" s="197"/>
    </row>
    <row r="8562" spans="39:39" x14ac:dyDescent="0.25">
      <c r="AM8562" s="197"/>
    </row>
    <row r="8563" spans="39:39" x14ac:dyDescent="0.25">
      <c r="AM8563" s="197"/>
    </row>
    <row r="8564" spans="39:39" x14ac:dyDescent="0.25">
      <c r="AM8564" s="197"/>
    </row>
    <row r="8565" spans="39:39" x14ac:dyDescent="0.25">
      <c r="AM8565" s="197"/>
    </row>
    <row r="8566" spans="39:39" x14ac:dyDescent="0.25">
      <c r="AM8566" s="197"/>
    </row>
    <row r="8567" spans="39:39" x14ac:dyDescent="0.25">
      <c r="AM8567" s="197"/>
    </row>
    <row r="8568" spans="39:39" x14ac:dyDescent="0.25">
      <c r="AM8568" s="197"/>
    </row>
    <row r="8569" spans="39:39" x14ac:dyDescent="0.25">
      <c r="AM8569" s="197"/>
    </row>
    <row r="8570" spans="39:39" x14ac:dyDescent="0.25">
      <c r="AM8570" s="197"/>
    </row>
    <row r="8571" spans="39:39" x14ac:dyDescent="0.25">
      <c r="AM8571" s="197"/>
    </row>
    <row r="8572" spans="39:39" x14ac:dyDescent="0.25">
      <c r="AM8572" s="197"/>
    </row>
    <row r="8573" spans="39:39" x14ac:dyDescent="0.25">
      <c r="AM8573" s="197"/>
    </row>
    <row r="8574" spans="39:39" x14ac:dyDescent="0.25">
      <c r="AM8574" s="197"/>
    </row>
    <row r="8575" spans="39:39" x14ac:dyDescent="0.25">
      <c r="AM8575" s="197"/>
    </row>
    <row r="8576" spans="39:39" x14ac:dyDescent="0.25">
      <c r="AM8576" s="197"/>
    </row>
    <row r="8577" spans="39:39" x14ac:dyDescent="0.25">
      <c r="AM8577" s="197"/>
    </row>
    <row r="8578" spans="39:39" x14ac:dyDescent="0.25">
      <c r="AM8578" s="197"/>
    </row>
    <row r="8579" spans="39:39" x14ac:dyDescent="0.25">
      <c r="AM8579" s="197"/>
    </row>
    <row r="8580" spans="39:39" x14ac:dyDescent="0.25">
      <c r="AM8580" s="197"/>
    </row>
    <row r="8581" spans="39:39" x14ac:dyDescent="0.25">
      <c r="AM8581" s="197"/>
    </row>
    <row r="8582" spans="39:39" x14ac:dyDescent="0.25">
      <c r="AM8582" s="197"/>
    </row>
    <row r="8583" spans="39:39" x14ac:dyDescent="0.25">
      <c r="AM8583" s="197"/>
    </row>
    <row r="8584" spans="39:39" x14ac:dyDescent="0.25">
      <c r="AM8584" s="197"/>
    </row>
    <row r="8585" spans="39:39" x14ac:dyDescent="0.25">
      <c r="AM8585" s="197"/>
    </row>
    <row r="8586" spans="39:39" x14ac:dyDescent="0.25">
      <c r="AM8586" s="197"/>
    </row>
    <row r="8587" spans="39:39" x14ac:dyDescent="0.25">
      <c r="AM8587" s="197"/>
    </row>
    <row r="8588" spans="39:39" x14ac:dyDescent="0.25">
      <c r="AM8588" s="197"/>
    </row>
    <row r="8589" spans="39:39" x14ac:dyDescent="0.25">
      <c r="AM8589" s="197"/>
    </row>
    <row r="8590" spans="39:39" x14ac:dyDescent="0.25">
      <c r="AM8590" s="197"/>
    </row>
    <row r="8591" spans="39:39" x14ac:dyDescent="0.25">
      <c r="AM8591" s="197"/>
    </row>
    <row r="8592" spans="39:39" x14ac:dyDescent="0.25">
      <c r="AM8592" s="197"/>
    </row>
    <row r="8593" spans="39:39" x14ac:dyDescent="0.25">
      <c r="AM8593" s="197"/>
    </row>
    <row r="8594" spans="39:39" x14ac:dyDescent="0.25">
      <c r="AM8594" s="197"/>
    </row>
    <row r="8595" spans="39:39" x14ac:dyDescent="0.25">
      <c r="AM8595" s="197"/>
    </row>
    <row r="8596" spans="39:39" x14ac:dyDescent="0.25">
      <c r="AM8596" s="197"/>
    </row>
    <row r="8597" spans="39:39" x14ac:dyDescent="0.25">
      <c r="AM8597" s="197"/>
    </row>
    <row r="8598" spans="39:39" x14ac:dyDescent="0.25">
      <c r="AM8598" s="197"/>
    </row>
    <row r="8599" spans="39:39" x14ac:dyDescent="0.25">
      <c r="AM8599" s="197"/>
    </row>
    <row r="8600" spans="39:39" x14ac:dyDescent="0.25">
      <c r="AM8600" s="197"/>
    </row>
    <row r="8601" spans="39:39" x14ac:dyDescent="0.25">
      <c r="AM8601" s="197"/>
    </row>
    <row r="8602" spans="39:39" x14ac:dyDescent="0.25">
      <c r="AM8602" s="197"/>
    </row>
    <row r="8603" spans="39:39" x14ac:dyDescent="0.25">
      <c r="AM8603" s="197"/>
    </row>
    <row r="8604" spans="39:39" x14ac:dyDescent="0.25">
      <c r="AM8604" s="197"/>
    </row>
    <row r="8605" spans="39:39" x14ac:dyDescent="0.25">
      <c r="AM8605" s="197"/>
    </row>
    <row r="8606" spans="39:39" x14ac:dyDescent="0.25">
      <c r="AM8606" s="197"/>
    </row>
    <row r="8607" spans="39:39" x14ac:dyDescent="0.25">
      <c r="AM8607" s="197"/>
    </row>
    <row r="8608" spans="39:39" x14ac:dyDescent="0.25">
      <c r="AM8608" s="197"/>
    </row>
    <row r="8609" spans="39:39" x14ac:dyDescent="0.25">
      <c r="AM8609" s="197"/>
    </row>
    <row r="8610" spans="39:39" x14ac:dyDescent="0.25">
      <c r="AM8610" s="197"/>
    </row>
    <row r="8611" spans="39:39" x14ac:dyDescent="0.25">
      <c r="AM8611" s="197"/>
    </row>
    <row r="8612" spans="39:39" x14ac:dyDescent="0.25">
      <c r="AM8612" s="197"/>
    </row>
    <row r="8613" spans="39:39" x14ac:dyDescent="0.25">
      <c r="AM8613" s="197"/>
    </row>
    <row r="8614" spans="39:39" x14ac:dyDescent="0.25">
      <c r="AM8614" s="197"/>
    </row>
    <row r="8615" spans="39:39" x14ac:dyDescent="0.25">
      <c r="AM8615" s="197"/>
    </row>
    <row r="8616" spans="39:39" x14ac:dyDescent="0.25">
      <c r="AM8616" s="197"/>
    </row>
    <row r="8617" spans="39:39" x14ac:dyDescent="0.25">
      <c r="AM8617" s="197"/>
    </row>
    <row r="8618" spans="39:39" x14ac:dyDescent="0.25">
      <c r="AM8618" s="197"/>
    </row>
    <row r="8619" spans="39:39" x14ac:dyDescent="0.25">
      <c r="AM8619" s="197"/>
    </row>
    <row r="8620" spans="39:39" x14ac:dyDescent="0.25">
      <c r="AM8620" s="197"/>
    </row>
    <row r="8621" spans="39:39" x14ac:dyDescent="0.25">
      <c r="AM8621" s="197"/>
    </row>
    <row r="8622" spans="39:39" x14ac:dyDescent="0.25">
      <c r="AM8622" s="197"/>
    </row>
    <row r="8623" spans="39:39" x14ac:dyDescent="0.25">
      <c r="AM8623" s="197"/>
    </row>
    <row r="8624" spans="39:39" x14ac:dyDescent="0.25">
      <c r="AM8624" s="197"/>
    </row>
    <row r="8625" spans="39:39" x14ac:dyDescent="0.25">
      <c r="AM8625" s="197"/>
    </row>
    <row r="8626" spans="39:39" x14ac:dyDescent="0.25">
      <c r="AM8626" s="197"/>
    </row>
    <row r="8627" spans="39:39" x14ac:dyDescent="0.25">
      <c r="AM8627" s="197"/>
    </row>
    <row r="8628" spans="39:39" x14ac:dyDescent="0.25">
      <c r="AM8628" s="197"/>
    </row>
    <row r="8629" spans="39:39" x14ac:dyDescent="0.25">
      <c r="AM8629" s="197"/>
    </row>
    <row r="8630" spans="39:39" x14ac:dyDescent="0.25">
      <c r="AM8630" s="197"/>
    </row>
    <row r="8631" spans="39:39" x14ac:dyDescent="0.25">
      <c r="AM8631" s="197"/>
    </row>
    <row r="8632" spans="39:39" x14ac:dyDescent="0.25">
      <c r="AM8632" s="197"/>
    </row>
    <row r="8633" spans="39:39" x14ac:dyDescent="0.25">
      <c r="AM8633" s="197"/>
    </row>
    <row r="8634" spans="39:39" x14ac:dyDescent="0.25">
      <c r="AM8634" s="197"/>
    </row>
    <row r="8635" spans="39:39" x14ac:dyDescent="0.25">
      <c r="AM8635" s="197"/>
    </row>
    <row r="8636" spans="39:39" x14ac:dyDescent="0.25">
      <c r="AM8636" s="197"/>
    </row>
    <row r="8637" spans="39:39" x14ac:dyDescent="0.25">
      <c r="AM8637" s="197"/>
    </row>
    <row r="8638" spans="39:39" x14ac:dyDescent="0.25">
      <c r="AM8638" s="197"/>
    </row>
    <row r="8639" spans="39:39" x14ac:dyDescent="0.25">
      <c r="AM8639" s="197"/>
    </row>
    <row r="8640" spans="39:39" x14ac:dyDescent="0.25">
      <c r="AM8640" s="197"/>
    </row>
    <row r="8641" spans="39:39" x14ac:dyDescent="0.25">
      <c r="AM8641" s="197"/>
    </row>
    <row r="8642" spans="39:39" x14ac:dyDescent="0.25">
      <c r="AM8642" s="197"/>
    </row>
    <row r="8643" spans="39:39" x14ac:dyDescent="0.25">
      <c r="AM8643" s="197"/>
    </row>
    <row r="8644" spans="39:39" x14ac:dyDescent="0.25">
      <c r="AM8644" s="197"/>
    </row>
    <row r="8645" spans="39:39" x14ac:dyDescent="0.25">
      <c r="AM8645" s="197"/>
    </row>
    <row r="8646" spans="39:39" x14ac:dyDescent="0.25">
      <c r="AM8646" s="197"/>
    </row>
    <row r="8647" spans="39:39" x14ac:dyDescent="0.25">
      <c r="AM8647" s="197"/>
    </row>
    <row r="8648" spans="39:39" x14ac:dyDescent="0.25">
      <c r="AM8648" s="197"/>
    </row>
    <row r="8649" spans="39:39" x14ac:dyDescent="0.25">
      <c r="AM8649" s="197"/>
    </row>
    <row r="8650" spans="39:39" x14ac:dyDescent="0.25">
      <c r="AM8650" s="197"/>
    </row>
    <row r="8651" spans="39:39" x14ac:dyDescent="0.25">
      <c r="AM8651" s="197"/>
    </row>
    <row r="8652" spans="39:39" x14ac:dyDescent="0.25">
      <c r="AM8652" s="197"/>
    </row>
    <row r="8653" spans="39:39" x14ac:dyDescent="0.25">
      <c r="AM8653" s="197"/>
    </row>
    <row r="8654" spans="39:39" x14ac:dyDescent="0.25">
      <c r="AM8654" s="197"/>
    </row>
    <row r="8655" spans="39:39" x14ac:dyDescent="0.25">
      <c r="AM8655" s="197"/>
    </row>
    <row r="8656" spans="39:39" x14ac:dyDescent="0.25">
      <c r="AM8656" s="197"/>
    </row>
    <row r="8657" spans="39:39" x14ac:dyDescent="0.25">
      <c r="AM8657" s="197"/>
    </row>
    <row r="8658" spans="39:39" x14ac:dyDescent="0.25">
      <c r="AM8658" s="197"/>
    </row>
    <row r="8659" spans="39:39" x14ac:dyDescent="0.25">
      <c r="AM8659" s="197"/>
    </row>
    <row r="8660" spans="39:39" x14ac:dyDescent="0.25">
      <c r="AM8660" s="197"/>
    </row>
    <row r="8661" spans="39:39" x14ac:dyDescent="0.25">
      <c r="AM8661" s="197"/>
    </row>
    <row r="8662" spans="39:39" x14ac:dyDescent="0.25">
      <c r="AM8662" s="197"/>
    </row>
    <row r="8663" spans="39:39" x14ac:dyDescent="0.25">
      <c r="AM8663" s="197"/>
    </row>
    <row r="8664" spans="39:39" x14ac:dyDescent="0.25">
      <c r="AM8664" s="197"/>
    </row>
    <row r="8665" spans="39:39" x14ac:dyDescent="0.25">
      <c r="AM8665" s="197"/>
    </row>
    <row r="8666" spans="39:39" x14ac:dyDescent="0.25">
      <c r="AM8666" s="197"/>
    </row>
    <row r="8667" spans="39:39" x14ac:dyDescent="0.25">
      <c r="AM8667" s="197"/>
    </row>
    <row r="8668" spans="39:39" x14ac:dyDescent="0.25">
      <c r="AM8668" s="197"/>
    </row>
    <row r="8669" spans="39:39" x14ac:dyDescent="0.25">
      <c r="AM8669" s="197"/>
    </row>
    <row r="8670" spans="39:39" x14ac:dyDescent="0.25">
      <c r="AM8670" s="197"/>
    </row>
    <row r="8671" spans="39:39" x14ac:dyDescent="0.25">
      <c r="AM8671" s="197"/>
    </row>
    <row r="8672" spans="39:39" x14ac:dyDescent="0.25">
      <c r="AM8672" s="197"/>
    </row>
    <row r="8673" spans="39:39" x14ac:dyDescent="0.25">
      <c r="AM8673" s="197"/>
    </row>
    <row r="8674" spans="39:39" x14ac:dyDescent="0.25">
      <c r="AM8674" s="197"/>
    </row>
    <row r="8675" spans="39:39" x14ac:dyDescent="0.25">
      <c r="AM8675" s="197"/>
    </row>
    <row r="8676" spans="39:39" x14ac:dyDescent="0.25">
      <c r="AM8676" s="197"/>
    </row>
    <row r="8677" spans="39:39" x14ac:dyDescent="0.25">
      <c r="AM8677" s="197"/>
    </row>
    <row r="8678" spans="39:39" x14ac:dyDescent="0.25">
      <c r="AM8678" s="197"/>
    </row>
    <row r="8679" spans="39:39" x14ac:dyDescent="0.25">
      <c r="AM8679" s="197"/>
    </row>
    <row r="8680" spans="39:39" x14ac:dyDescent="0.25">
      <c r="AM8680" s="197"/>
    </row>
    <row r="8681" spans="39:39" x14ac:dyDescent="0.25">
      <c r="AM8681" s="197"/>
    </row>
    <row r="8682" spans="39:39" x14ac:dyDescent="0.25">
      <c r="AM8682" s="197"/>
    </row>
    <row r="8683" spans="39:39" x14ac:dyDescent="0.25">
      <c r="AM8683" s="197"/>
    </row>
    <row r="8684" spans="39:39" x14ac:dyDescent="0.25">
      <c r="AM8684" s="197"/>
    </row>
    <row r="8685" spans="39:39" x14ac:dyDescent="0.25">
      <c r="AM8685" s="197"/>
    </row>
    <row r="8686" spans="39:39" x14ac:dyDescent="0.25">
      <c r="AM8686" s="197"/>
    </row>
    <row r="8687" spans="39:39" x14ac:dyDescent="0.25">
      <c r="AM8687" s="197"/>
    </row>
    <row r="8688" spans="39:39" x14ac:dyDescent="0.25">
      <c r="AM8688" s="197"/>
    </row>
    <row r="8689" spans="39:39" x14ac:dyDescent="0.25">
      <c r="AM8689" s="197"/>
    </row>
    <row r="8690" spans="39:39" x14ac:dyDescent="0.25">
      <c r="AM8690" s="197"/>
    </row>
    <row r="8691" spans="39:39" x14ac:dyDescent="0.25">
      <c r="AM8691" s="197"/>
    </row>
    <row r="8692" spans="39:39" x14ac:dyDescent="0.25">
      <c r="AM8692" s="197"/>
    </row>
    <row r="8693" spans="39:39" x14ac:dyDescent="0.25">
      <c r="AM8693" s="197"/>
    </row>
    <row r="8694" spans="39:39" x14ac:dyDescent="0.25">
      <c r="AM8694" s="197"/>
    </row>
    <row r="8695" spans="39:39" x14ac:dyDescent="0.25">
      <c r="AM8695" s="197"/>
    </row>
    <row r="8696" spans="39:39" x14ac:dyDescent="0.25">
      <c r="AM8696" s="197"/>
    </row>
    <row r="8697" spans="39:39" x14ac:dyDescent="0.25">
      <c r="AM8697" s="197"/>
    </row>
    <row r="8698" spans="39:39" x14ac:dyDescent="0.25">
      <c r="AM8698" s="197"/>
    </row>
    <row r="8699" spans="39:39" x14ac:dyDescent="0.25">
      <c r="AM8699" s="197"/>
    </row>
    <row r="8700" spans="39:39" x14ac:dyDescent="0.25">
      <c r="AM8700" s="197"/>
    </row>
    <row r="8701" spans="39:39" x14ac:dyDescent="0.25">
      <c r="AM8701" s="197"/>
    </row>
    <row r="8702" spans="39:39" x14ac:dyDescent="0.25">
      <c r="AM8702" s="197"/>
    </row>
    <row r="8703" spans="39:39" x14ac:dyDescent="0.25">
      <c r="AM8703" s="197"/>
    </row>
    <row r="8704" spans="39:39" x14ac:dyDescent="0.25">
      <c r="AM8704" s="197"/>
    </row>
    <row r="8705" spans="39:39" x14ac:dyDescent="0.25">
      <c r="AM8705" s="197"/>
    </row>
    <row r="8706" spans="39:39" x14ac:dyDescent="0.25">
      <c r="AM8706" s="197"/>
    </row>
    <row r="8707" spans="39:39" x14ac:dyDescent="0.25">
      <c r="AM8707" s="197"/>
    </row>
    <row r="8708" spans="39:39" x14ac:dyDescent="0.25">
      <c r="AM8708" s="197"/>
    </row>
    <row r="8709" spans="39:39" x14ac:dyDescent="0.25">
      <c r="AM8709" s="197"/>
    </row>
    <row r="8710" spans="39:39" x14ac:dyDescent="0.25">
      <c r="AM8710" s="197"/>
    </row>
    <row r="8711" spans="39:39" x14ac:dyDescent="0.25">
      <c r="AM8711" s="197"/>
    </row>
    <row r="8712" spans="39:39" x14ac:dyDescent="0.25">
      <c r="AM8712" s="197"/>
    </row>
    <row r="8713" spans="39:39" x14ac:dyDescent="0.25">
      <c r="AM8713" s="197"/>
    </row>
    <row r="8714" spans="39:39" x14ac:dyDescent="0.25">
      <c r="AM8714" s="197"/>
    </row>
    <row r="8715" spans="39:39" x14ac:dyDescent="0.25">
      <c r="AM8715" s="197"/>
    </row>
    <row r="8716" spans="39:39" x14ac:dyDescent="0.25">
      <c r="AM8716" s="197"/>
    </row>
    <row r="8717" spans="39:39" x14ac:dyDescent="0.25">
      <c r="AM8717" s="197"/>
    </row>
    <row r="8718" spans="39:39" x14ac:dyDescent="0.25">
      <c r="AM8718" s="197"/>
    </row>
    <row r="8719" spans="39:39" x14ac:dyDescent="0.25">
      <c r="AM8719" s="197"/>
    </row>
    <row r="8720" spans="39:39" x14ac:dyDescent="0.25">
      <c r="AM8720" s="197"/>
    </row>
    <row r="8721" spans="39:39" x14ac:dyDescent="0.25">
      <c r="AM8721" s="197"/>
    </row>
    <row r="8722" spans="39:39" x14ac:dyDescent="0.25">
      <c r="AM8722" s="197"/>
    </row>
    <row r="8723" spans="39:39" x14ac:dyDescent="0.25">
      <c r="AM8723" s="197"/>
    </row>
    <row r="8724" spans="39:39" x14ac:dyDescent="0.25">
      <c r="AM8724" s="197"/>
    </row>
    <row r="8725" spans="39:39" x14ac:dyDescent="0.25">
      <c r="AM8725" s="197"/>
    </row>
    <row r="8726" spans="39:39" x14ac:dyDescent="0.25">
      <c r="AM8726" s="197"/>
    </row>
    <row r="8727" spans="39:39" x14ac:dyDescent="0.25">
      <c r="AM8727" s="197"/>
    </row>
    <row r="8728" spans="39:39" x14ac:dyDescent="0.25">
      <c r="AM8728" s="197"/>
    </row>
    <row r="8729" spans="39:39" x14ac:dyDescent="0.25">
      <c r="AM8729" s="197"/>
    </row>
    <row r="8730" spans="39:39" x14ac:dyDescent="0.25">
      <c r="AM8730" s="197"/>
    </row>
    <row r="8731" spans="39:39" x14ac:dyDescent="0.25">
      <c r="AM8731" s="197"/>
    </row>
    <row r="8732" spans="39:39" x14ac:dyDescent="0.25">
      <c r="AM8732" s="197"/>
    </row>
    <row r="8733" spans="39:39" x14ac:dyDescent="0.25">
      <c r="AM8733" s="197"/>
    </row>
    <row r="8734" spans="39:39" x14ac:dyDescent="0.25">
      <c r="AM8734" s="197"/>
    </row>
    <row r="8735" spans="39:39" x14ac:dyDescent="0.25">
      <c r="AM8735" s="197"/>
    </row>
    <row r="8736" spans="39:39" x14ac:dyDescent="0.25">
      <c r="AM8736" s="197"/>
    </row>
    <row r="8737" spans="39:39" x14ac:dyDescent="0.25">
      <c r="AM8737" s="197"/>
    </row>
    <row r="8738" spans="39:39" x14ac:dyDescent="0.25">
      <c r="AM8738" s="197"/>
    </row>
    <row r="8739" spans="39:39" x14ac:dyDescent="0.25">
      <c r="AM8739" s="197"/>
    </row>
    <row r="8740" spans="39:39" x14ac:dyDescent="0.25">
      <c r="AM8740" s="197"/>
    </row>
    <row r="8741" spans="39:39" x14ac:dyDescent="0.25">
      <c r="AM8741" s="197"/>
    </row>
    <row r="8742" spans="39:39" x14ac:dyDescent="0.25">
      <c r="AM8742" s="197"/>
    </row>
    <row r="8743" spans="39:39" x14ac:dyDescent="0.25">
      <c r="AM8743" s="197"/>
    </row>
    <row r="8744" spans="39:39" x14ac:dyDescent="0.25">
      <c r="AM8744" s="197"/>
    </row>
    <row r="8745" spans="39:39" x14ac:dyDescent="0.25">
      <c r="AM8745" s="197"/>
    </row>
    <row r="8746" spans="39:39" x14ac:dyDescent="0.25">
      <c r="AM8746" s="197"/>
    </row>
    <row r="8747" spans="39:39" x14ac:dyDescent="0.25">
      <c r="AM8747" s="197"/>
    </row>
    <row r="8748" spans="39:39" x14ac:dyDescent="0.25">
      <c r="AM8748" s="197"/>
    </row>
    <row r="8749" spans="39:39" x14ac:dyDescent="0.25">
      <c r="AM8749" s="197"/>
    </row>
    <row r="8750" spans="39:39" x14ac:dyDescent="0.25">
      <c r="AM8750" s="197"/>
    </row>
    <row r="8751" spans="39:39" x14ac:dyDescent="0.25">
      <c r="AM8751" s="197"/>
    </row>
    <row r="8752" spans="39:39" x14ac:dyDescent="0.25">
      <c r="AM8752" s="197"/>
    </row>
    <row r="8753" spans="39:39" x14ac:dyDescent="0.25">
      <c r="AM8753" s="197"/>
    </row>
    <row r="8754" spans="39:39" x14ac:dyDescent="0.25">
      <c r="AM8754" s="197"/>
    </row>
    <row r="8755" spans="39:39" x14ac:dyDescent="0.25">
      <c r="AM8755" s="197"/>
    </row>
    <row r="8756" spans="39:39" x14ac:dyDescent="0.25">
      <c r="AM8756" s="197"/>
    </row>
    <row r="8757" spans="39:39" x14ac:dyDescent="0.25">
      <c r="AM8757" s="197"/>
    </row>
    <row r="8758" spans="39:39" x14ac:dyDescent="0.25">
      <c r="AM8758" s="197"/>
    </row>
    <row r="8759" spans="39:39" x14ac:dyDescent="0.25">
      <c r="AM8759" s="197"/>
    </row>
    <row r="8760" spans="39:39" x14ac:dyDescent="0.25">
      <c r="AM8760" s="197"/>
    </row>
    <row r="8761" spans="39:39" x14ac:dyDescent="0.25">
      <c r="AM8761" s="197"/>
    </row>
    <row r="8762" spans="39:39" x14ac:dyDescent="0.25">
      <c r="AM8762" s="197"/>
    </row>
    <row r="8763" spans="39:39" x14ac:dyDescent="0.25">
      <c r="AM8763" s="197"/>
    </row>
    <row r="8764" spans="39:39" x14ac:dyDescent="0.25">
      <c r="AM8764" s="197"/>
    </row>
    <row r="8765" spans="39:39" x14ac:dyDescent="0.25">
      <c r="AM8765" s="197"/>
    </row>
    <row r="8766" spans="39:39" x14ac:dyDescent="0.25">
      <c r="AM8766" s="197"/>
    </row>
    <row r="8767" spans="39:39" x14ac:dyDescent="0.25">
      <c r="AM8767" s="197"/>
    </row>
    <row r="8768" spans="39:39" x14ac:dyDescent="0.25">
      <c r="AM8768" s="197"/>
    </row>
    <row r="8769" spans="39:39" x14ac:dyDescent="0.25">
      <c r="AM8769" s="197"/>
    </row>
    <row r="8770" spans="39:39" x14ac:dyDescent="0.25">
      <c r="AM8770" s="197"/>
    </row>
    <row r="8771" spans="39:39" x14ac:dyDescent="0.25">
      <c r="AM8771" s="197"/>
    </row>
    <row r="8772" spans="39:39" x14ac:dyDescent="0.25">
      <c r="AM8772" s="197"/>
    </row>
    <row r="8773" spans="39:39" x14ac:dyDescent="0.25">
      <c r="AM8773" s="197"/>
    </row>
    <row r="8774" spans="39:39" x14ac:dyDescent="0.25">
      <c r="AM8774" s="197"/>
    </row>
    <row r="8775" spans="39:39" x14ac:dyDescent="0.25">
      <c r="AM8775" s="197"/>
    </row>
    <row r="8776" spans="39:39" x14ac:dyDescent="0.25">
      <c r="AM8776" s="197"/>
    </row>
    <row r="8777" spans="39:39" x14ac:dyDescent="0.25">
      <c r="AM8777" s="197"/>
    </row>
    <row r="8778" spans="39:39" x14ac:dyDescent="0.25">
      <c r="AM8778" s="197"/>
    </row>
    <row r="8779" spans="39:39" x14ac:dyDescent="0.25">
      <c r="AM8779" s="197"/>
    </row>
    <row r="8780" spans="39:39" x14ac:dyDescent="0.25">
      <c r="AM8780" s="197"/>
    </row>
    <row r="8781" spans="39:39" x14ac:dyDescent="0.25">
      <c r="AM8781" s="197"/>
    </row>
    <row r="8782" spans="39:39" x14ac:dyDescent="0.25">
      <c r="AM8782" s="197"/>
    </row>
    <row r="8783" spans="39:39" x14ac:dyDescent="0.25">
      <c r="AM8783" s="197"/>
    </row>
    <row r="8784" spans="39:39" x14ac:dyDescent="0.25">
      <c r="AM8784" s="197"/>
    </row>
    <row r="8785" spans="39:39" x14ac:dyDescent="0.25">
      <c r="AM8785" s="197"/>
    </row>
    <row r="8786" spans="39:39" x14ac:dyDescent="0.25">
      <c r="AM8786" s="197"/>
    </row>
    <row r="8787" spans="39:39" x14ac:dyDescent="0.25">
      <c r="AM8787" s="197"/>
    </row>
    <row r="8788" spans="39:39" x14ac:dyDescent="0.25">
      <c r="AM8788" s="197"/>
    </row>
    <row r="8789" spans="39:39" x14ac:dyDescent="0.25">
      <c r="AM8789" s="197"/>
    </row>
    <row r="8790" spans="39:39" x14ac:dyDescent="0.25">
      <c r="AM8790" s="197"/>
    </row>
    <row r="8791" spans="39:39" x14ac:dyDescent="0.25">
      <c r="AM8791" s="197"/>
    </row>
    <row r="8792" spans="39:39" x14ac:dyDescent="0.25">
      <c r="AM8792" s="197"/>
    </row>
    <row r="8793" spans="39:39" x14ac:dyDescent="0.25">
      <c r="AM8793" s="197"/>
    </row>
    <row r="8794" spans="39:39" x14ac:dyDescent="0.25">
      <c r="AM8794" s="197"/>
    </row>
    <row r="8795" spans="39:39" x14ac:dyDescent="0.25">
      <c r="AM8795" s="197"/>
    </row>
    <row r="8796" spans="39:39" x14ac:dyDescent="0.25">
      <c r="AM8796" s="197"/>
    </row>
    <row r="8797" spans="39:39" x14ac:dyDescent="0.25">
      <c r="AM8797" s="197"/>
    </row>
    <row r="8798" spans="39:39" x14ac:dyDescent="0.25">
      <c r="AM8798" s="197"/>
    </row>
    <row r="8799" spans="39:39" x14ac:dyDescent="0.25">
      <c r="AM8799" s="197"/>
    </row>
    <row r="8800" spans="39:39" x14ac:dyDescent="0.25">
      <c r="AM8800" s="197"/>
    </row>
    <row r="8801" spans="39:39" x14ac:dyDescent="0.25">
      <c r="AM8801" s="197"/>
    </row>
    <row r="8802" spans="39:39" x14ac:dyDescent="0.25">
      <c r="AM8802" s="197"/>
    </row>
    <row r="8803" spans="39:39" x14ac:dyDescent="0.25">
      <c r="AM8803" s="197"/>
    </row>
    <row r="8804" spans="39:39" x14ac:dyDescent="0.25">
      <c r="AM8804" s="197"/>
    </row>
    <row r="8805" spans="39:39" x14ac:dyDescent="0.25">
      <c r="AM8805" s="197"/>
    </row>
    <row r="8806" spans="39:39" x14ac:dyDescent="0.25">
      <c r="AM8806" s="197"/>
    </row>
    <row r="8807" spans="39:39" x14ac:dyDescent="0.25">
      <c r="AM8807" s="197"/>
    </row>
    <row r="8808" spans="39:39" x14ac:dyDescent="0.25">
      <c r="AM8808" s="197"/>
    </row>
    <row r="8809" spans="39:39" x14ac:dyDescent="0.25">
      <c r="AM8809" s="197"/>
    </row>
    <row r="8810" spans="39:39" x14ac:dyDescent="0.25">
      <c r="AM8810" s="197"/>
    </row>
    <row r="8811" spans="39:39" x14ac:dyDescent="0.25">
      <c r="AM8811" s="197"/>
    </row>
    <row r="8812" spans="39:39" x14ac:dyDescent="0.25">
      <c r="AM8812" s="197"/>
    </row>
    <row r="8813" spans="39:39" x14ac:dyDescent="0.25">
      <c r="AM8813" s="197"/>
    </row>
    <row r="8814" spans="39:39" x14ac:dyDescent="0.25">
      <c r="AM8814" s="197"/>
    </row>
    <row r="8815" spans="39:39" x14ac:dyDescent="0.25">
      <c r="AM8815" s="197"/>
    </row>
    <row r="8816" spans="39:39" x14ac:dyDescent="0.25">
      <c r="AM8816" s="197"/>
    </row>
    <row r="8817" spans="39:39" x14ac:dyDescent="0.25">
      <c r="AM8817" s="197"/>
    </row>
    <row r="8818" spans="39:39" x14ac:dyDescent="0.25">
      <c r="AM8818" s="197"/>
    </row>
    <row r="8819" spans="39:39" x14ac:dyDescent="0.25">
      <c r="AM8819" s="197"/>
    </row>
    <row r="8820" spans="39:39" x14ac:dyDescent="0.25">
      <c r="AM8820" s="197"/>
    </row>
    <row r="8821" spans="39:39" x14ac:dyDescent="0.25">
      <c r="AM8821" s="197"/>
    </row>
    <row r="8822" spans="39:39" x14ac:dyDescent="0.25">
      <c r="AM8822" s="197"/>
    </row>
    <row r="8823" spans="39:39" x14ac:dyDescent="0.25">
      <c r="AM8823" s="197"/>
    </row>
    <row r="8824" spans="39:39" x14ac:dyDescent="0.25">
      <c r="AM8824" s="197"/>
    </row>
    <row r="8825" spans="39:39" x14ac:dyDescent="0.25">
      <c r="AM8825" s="197"/>
    </row>
    <row r="8826" spans="39:39" x14ac:dyDescent="0.25">
      <c r="AM8826" s="197"/>
    </row>
    <row r="8827" spans="39:39" x14ac:dyDescent="0.25">
      <c r="AM8827" s="197"/>
    </row>
    <row r="8828" spans="39:39" x14ac:dyDescent="0.25">
      <c r="AM8828" s="197"/>
    </row>
    <row r="8829" spans="39:39" x14ac:dyDescent="0.25">
      <c r="AM8829" s="197"/>
    </row>
    <row r="8830" spans="39:39" x14ac:dyDescent="0.25">
      <c r="AM8830" s="197"/>
    </row>
    <row r="8831" spans="39:39" x14ac:dyDescent="0.25">
      <c r="AM8831" s="197"/>
    </row>
    <row r="8832" spans="39:39" x14ac:dyDescent="0.25">
      <c r="AM8832" s="197"/>
    </row>
    <row r="8833" spans="39:39" x14ac:dyDescent="0.25">
      <c r="AM8833" s="197"/>
    </row>
    <row r="8834" spans="39:39" x14ac:dyDescent="0.25">
      <c r="AM8834" s="197"/>
    </row>
    <row r="8835" spans="39:39" x14ac:dyDescent="0.25">
      <c r="AM8835" s="197"/>
    </row>
    <row r="8836" spans="39:39" x14ac:dyDescent="0.25">
      <c r="AM8836" s="197"/>
    </row>
    <row r="8837" spans="39:39" x14ac:dyDescent="0.25">
      <c r="AM8837" s="197"/>
    </row>
    <row r="8838" spans="39:39" x14ac:dyDescent="0.25">
      <c r="AM8838" s="197"/>
    </row>
    <row r="8839" spans="39:39" x14ac:dyDescent="0.25">
      <c r="AM8839" s="197"/>
    </row>
    <row r="8840" spans="39:39" x14ac:dyDescent="0.25">
      <c r="AM8840" s="197"/>
    </row>
    <row r="8841" spans="39:39" x14ac:dyDescent="0.25">
      <c r="AM8841" s="197"/>
    </row>
    <row r="8842" spans="39:39" x14ac:dyDescent="0.25">
      <c r="AM8842" s="197"/>
    </row>
    <row r="8843" spans="39:39" x14ac:dyDescent="0.25">
      <c r="AM8843" s="197"/>
    </row>
    <row r="8844" spans="39:39" x14ac:dyDescent="0.25">
      <c r="AM8844" s="197"/>
    </row>
    <row r="8845" spans="39:39" x14ac:dyDescent="0.25">
      <c r="AM8845" s="197"/>
    </row>
    <row r="8846" spans="39:39" x14ac:dyDescent="0.25">
      <c r="AM8846" s="197"/>
    </row>
    <row r="8847" spans="39:39" x14ac:dyDescent="0.25">
      <c r="AM8847" s="197"/>
    </row>
    <row r="8848" spans="39:39" x14ac:dyDescent="0.25">
      <c r="AM8848" s="197"/>
    </row>
    <row r="8849" spans="39:39" x14ac:dyDescent="0.25">
      <c r="AM8849" s="197"/>
    </row>
    <row r="8850" spans="39:39" x14ac:dyDescent="0.25">
      <c r="AM8850" s="197"/>
    </row>
    <row r="8851" spans="39:39" x14ac:dyDescent="0.25">
      <c r="AM8851" s="197"/>
    </row>
    <row r="8852" spans="39:39" x14ac:dyDescent="0.25">
      <c r="AM8852" s="197"/>
    </row>
    <row r="8853" spans="39:39" x14ac:dyDescent="0.25">
      <c r="AM8853" s="197"/>
    </row>
    <row r="8854" spans="39:39" x14ac:dyDescent="0.25">
      <c r="AM8854" s="197"/>
    </row>
    <row r="8855" spans="39:39" x14ac:dyDescent="0.25">
      <c r="AM8855" s="197"/>
    </row>
    <row r="8856" spans="39:39" x14ac:dyDescent="0.25">
      <c r="AM8856" s="197"/>
    </row>
    <row r="8857" spans="39:39" x14ac:dyDescent="0.25">
      <c r="AM8857" s="197"/>
    </row>
    <row r="8858" spans="39:39" x14ac:dyDescent="0.25">
      <c r="AM8858" s="197"/>
    </row>
    <row r="8859" spans="39:39" x14ac:dyDescent="0.25">
      <c r="AM8859" s="197"/>
    </row>
    <row r="8860" spans="39:39" x14ac:dyDescent="0.25">
      <c r="AM8860" s="197"/>
    </row>
    <row r="8861" spans="39:39" x14ac:dyDescent="0.25">
      <c r="AM8861" s="197"/>
    </row>
    <row r="8862" spans="39:39" x14ac:dyDescent="0.25">
      <c r="AM8862" s="197"/>
    </row>
    <row r="8863" spans="39:39" x14ac:dyDescent="0.25">
      <c r="AM8863" s="197"/>
    </row>
    <row r="8864" spans="39:39" x14ac:dyDescent="0.25">
      <c r="AM8864" s="197"/>
    </row>
    <row r="8865" spans="39:39" x14ac:dyDescent="0.25">
      <c r="AM8865" s="197"/>
    </row>
    <row r="8866" spans="39:39" x14ac:dyDescent="0.25">
      <c r="AM8866" s="197"/>
    </row>
    <row r="8867" spans="39:39" x14ac:dyDescent="0.25">
      <c r="AM8867" s="197"/>
    </row>
    <row r="8868" spans="39:39" x14ac:dyDescent="0.25">
      <c r="AM8868" s="197"/>
    </row>
    <row r="8869" spans="39:39" x14ac:dyDescent="0.25">
      <c r="AM8869" s="197"/>
    </row>
    <row r="8870" spans="39:39" x14ac:dyDescent="0.25">
      <c r="AM8870" s="197"/>
    </row>
    <row r="8871" spans="39:39" x14ac:dyDescent="0.25">
      <c r="AM8871" s="197"/>
    </row>
    <row r="8872" spans="39:39" x14ac:dyDescent="0.25">
      <c r="AM8872" s="197"/>
    </row>
    <row r="8873" spans="39:39" x14ac:dyDescent="0.25">
      <c r="AM8873" s="197"/>
    </row>
    <row r="8874" spans="39:39" x14ac:dyDescent="0.25">
      <c r="AM8874" s="197"/>
    </row>
    <row r="8875" spans="39:39" x14ac:dyDescent="0.25">
      <c r="AM8875" s="197"/>
    </row>
    <row r="8876" spans="39:39" x14ac:dyDescent="0.25">
      <c r="AM8876" s="197"/>
    </row>
    <row r="8877" spans="39:39" x14ac:dyDescent="0.25">
      <c r="AM8877" s="197"/>
    </row>
    <row r="8878" spans="39:39" x14ac:dyDescent="0.25">
      <c r="AM8878" s="197"/>
    </row>
    <row r="8879" spans="39:39" x14ac:dyDescent="0.25">
      <c r="AM8879" s="197"/>
    </row>
    <row r="8880" spans="39:39" x14ac:dyDescent="0.25">
      <c r="AM8880" s="197"/>
    </row>
    <row r="8881" spans="39:39" x14ac:dyDescent="0.25">
      <c r="AM8881" s="197"/>
    </row>
    <row r="8882" spans="39:39" x14ac:dyDescent="0.25">
      <c r="AM8882" s="197"/>
    </row>
    <row r="8883" spans="39:39" x14ac:dyDescent="0.25">
      <c r="AM8883" s="197"/>
    </row>
    <row r="8884" spans="39:39" x14ac:dyDescent="0.25">
      <c r="AM8884" s="197"/>
    </row>
    <row r="8885" spans="39:39" x14ac:dyDescent="0.25">
      <c r="AM8885" s="197"/>
    </row>
    <row r="8886" spans="39:39" x14ac:dyDescent="0.25">
      <c r="AM8886" s="197"/>
    </row>
    <row r="8887" spans="39:39" x14ac:dyDescent="0.25">
      <c r="AM8887" s="197"/>
    </row>
    <row r="8888" spans="39:39" x14ac:dyDescent="0.25">
      <c r="AM8888" s="197"/>
    </row>
    <row r="8889" spans="39:39" x14ac:dyDescent="0.25">
      <c r="AM8889" s="197"/>
    </row>
    <row r="8890" spans="39:39" x14ac:dyDescent="0.25">
      <c r="AM8890" s="197"/>
    </row>
    <row r="8891" spans="39:39" x14ac:dyDescent="0.25">
      <c r="AM8891" s="197"/>
    </row>
    <row r="8892" spans="39:39" x14ac:dyDescent="0.25">
      <c r="AM8892" s="197"/>
    </row>
    <row r="8893" spans="39:39" x14ac:dyDescent="0.25">
      <c r="AM8893" s="197"/>
    </row>
    <row r="8894" spans="39:39" x14ac:dyDescent="0.25">
      <c r="AM8894" s="197"/>
    </row>
    <row r="8895" spans="39:39" x14ac:dyDescent="0.25">
      <c r="AM8895" s="197"/>
    </row>
    <row r="8896" spans="39:39" x14ac:dyDescent="0.25">
      <c r="AM8896" s="197"/>
    </row>
    <row r="8897" spans="39:39" x14ac:dyDescent="0.25">
      <c r="AM8897" s="197"/>
    </row>
    <row r="8898" spans="39:39" x14ac:dyDescent="0.25">
      <c r="AM8898" s="197"/>
    </row>
    <row r="8899" spans="39:39" x14ac:dyDescent="0.25">
      <c r="AM8899" s="197"/>
    </row>
    <row r="8900" spans="39:39" x14ac:dyDescent="0.25">
      <c r="AM8900" s="197"/>
    </row>
    <row r="8901" spans="39:39" x14ac:dyDescent="0.25">
      <c r="AM8901" s="197"/>
    </row>
    <row r="8902" spans="39:39" x14ac:dyDescent="0.25">
      <c r="AM8902" s="197"/>
    </row>
    <row r="8903" spans="39:39" x14ac:dyDescent="0.25">
      <c r="AM8903" s="197"/>
    </row>
    <row r="8904" spans="39:39" x14ac:dyDescent="0.25">
      <c r="AM8904" s="197"/>
    </row>
    <row r="8905" spans="39:39" x14ac:dyDescent="0.25">
      <c r="AM8905" s="197"/>
    </row>
    <row r="8906" spans="39:39" x14ac:dyDescent="0.25">
      <c r="AM8906" s="197"/>
    </row>
    <row r="8907" spans="39:39" x14ac:dyDescent="0.25">
      <c r="AM8907" s="197"/>
    </row>
    <row r="8908" spans="39:39" x14ac:dyDescent="0.25">
      <c r="AM8908" s="197"/>
    </row>
    <row r="8909" spans="39:39" x14ac:dyDescent="0.25">
      <c r="AM8909" s="197"/>
    </row>
    <row r="8910" spans="39:39" x14ac:dyDescent="0.25">
      <c r="AM8910" s="197"/>
    </row>
    <row r="8911" spans="39:39" x14ac:dyDescent="0.25">
      <c r="AM8911" s="197"/>
    </row>
    <row r="8912" spans="39:39" x14ac:dyDescent="0.25">
      <c r="AM8912" s="197"/>
    </row>
    <row r="8913" spans="39:39" x14ac:dyDescent="0.25">
      <c r="AM8913" s="197"/>
    </row>
    <row r="8914" spans="39:39" x14ac:dyDescent="0.25">
      <c r="AM8914" s="197"/>
    </row>
    <row r="8915" spans="39:39" x14ac:dyDescent="0.25">
      <c r="AM8915" s="197"/>
    </row>
    <row r="8916" spans="39:39" x14ac:dyDescent="0.25">
      <c r="AM8916" s="197"/>
    </row>
    <row r="8917" spans="39:39" x14ac:dyDescent="0.25">
      <c r="AM8917" s="197"/>
    </row>
    <row r="8918" spans="39:39" x14ac:dyDescent="0.25">
      <c r="AM8918" s="197"/>
    </row>
    <row r="8919" spans="39:39" x14ac:dyDescent="0.25">
      <c r="AM8919" s="197"/>
    </row>
    <row r="8920" spans="39:39" x14ac:dyDescent="0.25">
      <c r="AM8920" s="197"/>
    </row>
    <row r="8921" spans="39:39" x14ac:dyDescent="0.25">
      <c r="AM8921" s="197"/>
    </row>
    <row r="8922" spans="39:39" x14ac:dyDescent="0.25">
      <c r="AM8922" s="197"/>
    </row>
    <row r="8923" spans="39:39" x14ac:dyDescent="0.25">
      <c r="AM8923" s="197"/>
    </row>
    <row r="8924" spans="39:39" x14ac:dyDescent="0.25">
      <c r="AM8924" s="197"/>
    </row>
    <row r="8925" spans="39:39" x14ac:dyDescent="0.25">
      <c r="AM8925" s="197"/>
    </row>
    <row r="8926" spans="39:39" x14ac:dyDescent="0.25">
      <c r="AM8926" s="197"/>
    </row>
    <row r="8927" spans="39:39" x14ac:dyDescent="0.25">
      <c r="AM8927" s="197"/>
    </row>
    <row r="8928" spans="39:39" x14ac:dyDescent="0.25">
      <c r="AM8928" s="197"/>
    </row>
    <row r="8929" spans="39:39" x14ac:dyDescent="0.25">
      <c r="AM8929" s="197"/>
    </row>
    <row r="8930" spans="39:39" x14ac:dyDescent="0.25">
      <c r="AM8930" s="197"/>
    </row>
    <row r="8931" spans="39:39" x14ac:dyDescent="0.25">
      <c r="AM8931" s="197"/>
    </row>
    <row r="8932" spans="39:39" x14ac:dyDescent="0.25">
      <c r="AM8932" s="197"/>
    </row>
    <row r="8933" spans="39:39" x14ac:dyDescent="0.25">
      <c r="AM8933" s="197"/>
    </row>
    <row r="8934" spans="39:39" x14ac:dyDescent="0.25">
      <c r="AM8934" s="197"/>
    </row>
    <row r="8935" spans="39:39" x14ac:dyDescent="0.25">
      <c r="AM8935" s="197"/>
    </row>
    <row r="8936" spans="39:39" x14ac:dyDescent="0.25">
      <c r="AM8936" s="197"/>
    </row>
    <row r="8937" spans="39:39" x14ac:dyDescent="0.25">
      <c r="AM8937" s="197"/>
    </row>
    <row r="8938" spans="39:39" x14ac:dyDescent="0.25">
      <c r="AM8938" s="197"/>
    </row>
    <row r="8939" spans="39:39" x14ac:dyDescent="0.25">
      <c r="AM8939" s="197"/>
    </row>
    <row r="8940" spans="39:39" x14ac:dyDescent="0.25">
      <c r="AM8940" s="197"/>
    </row>
    <row r="8941" spans="39:39" x14ac:dyDescent="0.25">
      <c r="AM8941" s="197"/>
    </row>
    <row r="8942" spans="39:39" x14ac:dyDescent="0.25">
      <c r="AM8942" s="197"/>
    </row>
    <row r="8943" spans="39:39" x14ac:dyDescent="0.25">
      <c r="AM8943" s="197"/>
    </row>
    <row r="8944" spans="39:39" x14ac:dyDescent="0.25">
      <c r="AM8944" s="197"/>
    </row>
    <row r="8945" spans="39:39" x14ac:dyDescent="0.25">
      <c r="AM8945" s="197"/>
    </row>
    <row r="8946" spans="39:39" x14ac:dyDescent="0.25">
      <c r="AM8946" s="197"/>
    </row>
    <row r="8947" spans="39:39" x14ac:dyDescent="0.25">
      <c r="AM8947" s="197"/>
    </row>
    <row r="8948" spans="39:39" x14ac:dyDescent="0.25">
      <c r="AM8948" s="197"/>
    </row>
    <row r="8949" spans="39:39" x14ac:dyDescent="0.25">
      <c r="AM8949" s="197"/>
    </row>
    <row r="8950" spans="39:39" x14ac:dyDescent="0.25">
      <c r="AM8950" s="197"/>
    </row>
    <row r="8951" spans="39:39" x14ac:dyDescent="0.25">
      <c r="AM8951" s="197"/>
    </row>
    <row r="8952" spans="39:39" x14ac:dyDescent="0.25">
      <c r="AM8952" s="197"/>
    </row>
    <row r="8953" spans="39:39" x14ac:dyDescent="0.25">
      <c r="AM8953" s="197"/>
    </row>
    <row r="8954" spans="39:39" x14ac:dyDescent="0.25">
      <c r="AM8954" s="197"/>
    </row>
    <row r="8955" spans="39:39" x14ac:dyDescent="0.25">
      <c r="AM8955" s="197"/>
    </row>
    <row r="8956" spans="39:39" x14ac:dyDescent="0.25">
      <c r="AM8956" s="197"/>
    </row>
    <row r="8957" spans="39:39" x14ac:dyDescent="0.25">
      <c r="AM8957" s="197"/>
    </row>
    <row r="8958" spans="39:39" x14ac:dyDescent="0.25">
      <c r="AM8958" s="197"/>
    </row>
    <row r="8959" spans="39:39" x14ac:dyDescent="0.25">
      <c r="AM8959" s="197"/>
    </row>
    <row r="8960" spans="39:39" x14ac:dyDescent="0.25">
      <c r="AM8960" s="197"/>
    </row>
    <row r="8961" spans="39:39" x14ac:dyDescent="0.25">
      <c r="AM8961" s="197"/>
    </row>
    <row r="8962" spans="39:39" x14ac:dyDescent="0.25">
      <c r="AM8962" s="197"/>
    </row>
    <row r="8963" spans="39:39" x14ac:dyDescent="0.25">
      <c r="AM8963" s="197"/>
    </row>
    <row r="8964" spans="39:39" x14ac:dyDescent="0.25">
      <c r="AM8964" s="197"/>
    </row>
    <row r="8965" spans="39:39" x14ac:dyDescent="0.25">
      <c r="AM8965" s="197"/>
    </row>
    <row r="8966" spans="39:39" x14ac:dyDescent="0.25">
      <c r="AM8966" s="197"/>
    </row>
    <row r="8967" spans="39:39" x14ac:dyDescent="0.25">
      <c r="AM8967" s="197"/>
    </row>
    <row r="8968" spans="39:39" x14ac:dyDescent="0.25">
      <c r="AM8968" s="197"/>
    </row>
    <row r="8969" spans="39:39" x14ac:dyDescent="0.25">
      <c r="AM8969" s="197"/>
    </row>
    <row r="8970" spans="39:39" x14ac:dyDescent="0.25">
      <c r="AM8970" s="197"/>
    </row>
    <row r="8971" spans="39:39" x14ac:dyDescent="0.25">
      <c r="AM8971" s="197"/>
    </row>
    <row r="8972" spans="39:39" x14ac:dyDescent="0.25">
      <c r="AM8972" s="197"/>
    </row>
    <row r="8973" spans="39:39" x14ac:dyDescent="0.25">
      <c r="AM8973" s="197"/>
    </row>
    <row r="8974" spans="39:39" x14ac:dyDescent="0.25">
      <c r="AM8974" s="197"/>
    </row>
    <row r="8975" spans="39:39" x14ac:dyDescent="0.25">
      <c r="AM8975" s="197"/>
    </row>
    <row r="8976" spans="39:39" x14ac:dyDescent="0.25">
      <c r="AM8976" s="197"/>
    </row>
    <row r="8977" spans="39:39" x14ac:dyDescent="0.25">
      <c r="AM8977" s="197"/>
    </row>
    <row r="8978" spans="39:39" x14ac:dyDescent="0.25">
      <c r="AM8978" s="197"/>
    </row>
    <row r="8979" spans="39:39" x14ac:dyDescent="0.25">
      <c r="AM8979" s="197"/>
    </row>
    <row r="8980" spans="39:39" x14ac:dyDescent="0.25">
      <c r="AM8980" s="197"/>
    </row>
    <row r="8981" spans="39:39" x14ac:dyDescent="0.25">
      <c r="AM8981" s="197"/>
    </row>
    <row r="8982" spans="39:39" x14ac:dyDescent="0.25">
      <c r="AM8982" s="197"/>
    </row>
    <row r="8983" spans="39:39" x14ac:dyDescent="0.25">
      <c r="AM8983" s="197"/>
    </row>
    <row r="8984" spans="39:39" x14ac:dyDescent="0.25">
      <c r="AM8984" s="197"/>
    </row>
    <row r="8985" spans="39:39" x14ac:dyDescent="0.25">
      <c r="AM8985" s="197"/>
    </row>
    <row r="8986" spans="39:39" x14ac:dyDescent="0.25">
      <c r="AM8986" s="197"/>
    </row>
    <row r="8987" spans="39:39" x14ac:dyDescent="0.25">
      <c r="AM8987" s="197"/>
    </row>
    <row r="8988" spans="39:39" x14ac:dyDescent="0.25">
      <c r="AM8988" s="197"/>
    </row>
    <row r="8989" spans="39:39" x14ac:dyDescent="0.25">
      <c r="AM8989" s="197"/>
    </row>
    <row r="8990" spans="39:39" x14ac:dyDescent="0.25">
      <c r="AM8990" s="197"/>
    </row>
    <row r="8991" spans="39:39" x14ac:dyDescent="0.25">
      <c r="AM8991" s="197"/>
    </row>
    <row r="8992" spans="39:39" x14ac:dyDescent="0.25">
      <c r="AM8992" s="197"/>
    </row>
    <row r="8993" spans="39:39" x14ac:dyDescent="0.25">
      <c r="AM8993" s="197"/>
    </row>
    <row r="8994" spans="39:39" x14ac:dyDescent="0.25">
      <c r="AM8994" s="197"/>
    </row>
    <row r="8995" spans="39:39" x14ac:dyDescent="0.25">
      <c r="AM8995" s="197"/>
    </row>
    <row r="8996" spans="39:39" x14ac:dyDescent="0.25">
      <c r="AM8996" s="197"/>
    </row>
    <row r="8997" spans="39:39" x14ac:dyDescent="0.25">
      <c r="AM8997" s="197"/>
    </row>
    <row r="8998" spans="39:39" x14ac:dyDescent="0.25">
      <c r="AM8998" s="197"/>
    </row>
    <row r="8999" spans="39:39" x14ac:dyDescent="0.25">
      <c r="AM8999" s="197"/>
    </row>
    <row r="9000" spans="39:39" x14ac:dyDescent="0.25">
      <c r="AM9000" s="197"/>
    </row>
    <row r="9001" spans="39:39" x14ac:dyDescent="0.25">
      <c r="AM9001" s="197"/>
    </row>
    <row r="9002" spans="39:39" x14ac:dyDescent="0.25">
      <c r="AM9002" s="197"/>
    </row>
    <row r="9003" spans="39:39" x14ac:dyDescent="0.25">
      <c r="AM9003" s="197"/>
    </row>
    <row r="9004" spans="39:39" x14ac:dyDescent="0.25">
      <c r="AM9004" s="197"/>
    </row>
    <row r="9005" spans="39:39" x14ac:dyDescent="0.25">
      <c r="AM9005" s="197"/>
    </row>
    <row r="9006" spans="39:39" x14ac:dyDescent="0.25">
      <c r="AM9006" s="197"/>
    </row>
    <row r="9007" spans="39:39" x14ac:dyDescent="0.25">
      <c r="AM9007" s="197"/>
    </row>
    <row r="9008" spans="39:39" x14ac:dyDescent="0.25">
      <c r="AM9008" s="197"/>
    </row>
    <row r="9009" spans="39:39" x14ac:dyDescent="0.25">
      <c r="AM9009" s="197"/>
    </row>
    <row r="9010" spans="39:39" x14ac:dyDescent="0.25">
      <c r="AM9010" s="197"/>
    </row>
    <row r="9011" spans="39:39" x14ac:dyDescent="0.25">
      <c r="AM9011" s="197"/>
    </row>
    <row r="9012" spans="39:39" x14ac:dyDescent="0.25">
      <c r="AM9012" s="197"/>
    </row>
    <row r="9013" spans="39:39" x14ac:dyDescent="0.25">
      <c r="AM9013" s="197"/>
    </row>
    <row r="9014" spans="39:39" x14ac:dyDescent="0.25">
      <c r="AM9014" s="197"/>
    </row>
    <row r="9015" spans="39:39" x14ac:dyDescent="0.25">
      <c r="AM9015" s="197"/>
    </row>
    <row r="9016" spans="39:39" x14ac:dyDescent="0.25">
      <c r="AM9016" s="197"/>
    </row>
    <row r="9017" spans="39:39" x14ac:dyDescent="0.25">
      <c r="AM9017" s="197"/>
    </row>
    <row r="9018" spans="39:39" x14ac:dyDescent="0.25">
      <c r="AM9018" s="197"/>
    </row>
    <row r="9019" spans="39:39" x14ac:dyDescent="0.25">
      <c r="AM9019" s="197"/>
    </row>
    <row r="9020" spans="39:39" x14ac:dyDescent="0.25">
      <c r="AM9020" s="197"/>
    </row>
    <row r="9021" spans="39:39" x14ac:dyDescent="0.25">
      <c r="AM9021" s="197"/>
    </row>
    <row r="9022" spans="39:39" x14ac:dyDescent="0.25">
      <c r="AM9022" s="197"/>
    </row>
    <row r="9023" spans="39:39" x14ac:dyDescent="0.25">
      <c r="AM9023" s="197"/>
    </row>
    <row r="9024" spans="39:39" x14ac:dyDescent="0.25">
      <c r="AM9024" s="197"/>
    </row>
    <row r="9025" spans="39:39" x14ac:dyDescent="0.25">
      <c r="AM9025" s="197"/>
    </row>
    <row r="9026" spans="39:39" x14ac:dyDescent="0.25">
      <c r="AM9026" s="197"/>
    </row>
    <row r="9027" spans="39:39" x14ac:dyDescent="0.25">
      <c r="AM9027" s="197"/>
    </row>
    <row r="9028" spans="39:39" x14ac:dyDescent="0.25">
      <c r="AM9028" s="197"/>
    </row>
    <row r="9029" spans="39:39" x14ac:dyDescent="0.25">
      <c r="AM9029" s="197"/>
    </row>
    <row r="9030" spans="39:39" x14ac:dyDescent="0.25">
      <c r="AM9030" s="197"/>
    </row>
    <row r="9031" spans="39:39" x14ac:dyDescent="0.25">
      <c r="AM9031" s="197"/>
    </row>
    <row r="9032" spans="39:39" x14ac:dyDescent="0.25">
      <c r="AM9032" s="197"/>
    </row>
    <row r="9033" spans="39:39" x14ac:dyDescent="0.25">
      <c r="AM9033" s="197"/>
    </row>
    <row r="9034" spans="39:39" x14ac:dyDescent="0.25">
      <c r="AM9034" s="197"/>
    </row>
    <row r="9035" spans="39:39" x14ac:dyDescent="0.25">
      <c r="AM9035" s="197"/>
    </row>
    <row r="9036" spans="39:39" x14ac:dyDescent="0.25">
      <c r="AM9036" s="197"/>
    </row>
    <row r="9037" spans="39:39" x14ac:dyDescent="0.25">
      <c r="AM9037" s="197"/>
    </row>
    <row r="9038" spans="39:39" x14ac:dyDescent="0.25">
      <c r="AM9038" s="197"/>
    </row>
    <row r="9039" spans="39:39" x14ac:dyDescent="0.25">
      <c r="AM9039" s="197"/>
    </row>
    <row r="9040" spans="39:39" x14ac:dyDescent="0.25">
      <c r="AM9040" s="197"/>
    </row>
    <row r="9041" spans="39:39" x14ac:dyDescent="0.25">
      <c r="AM9041" s="197"/>
    </row>
    <row r="9042" spans="39:39" x14ac:dyDescent="0.25">
      <c r="AM9042" s="197"/>
    </row>
    <row r="9043" spans="39:39" x14ac:dyDescent="0.25">
      <c r="AM9043" s="197"/>
    </row>
    <row r="9044" spans="39:39" x14ac:dyDescent="0.25">
      <c r="AM9044" s="197"/>
    </row>
    <row r="9045" spans="39:39" x14ac:dyDescent="0.25">
      <c r="AM9045" s="197"/>
    </row>
    <row r="9046" spans="39:39" x14ac:dyDescent="0.25">
      <c r="AM9046" s="197"/>
    </row>
    <row r="9047" spans="39:39" x14ac:dyDescent="0.25">
      <c r="AM9047" s="197"/>
    </row>
    <row r="9048" spans="39:39" x14ac:dyDescent="0.25">
      <c r="AM9048" s="197"/>
    </row>
    <row r="9049" spans="39:39" x14ac:dyDescent="0.25">
      <c r="AM9049" s="197"/>
    </row>
    <row r="9050" spans="39:39" x14ac:dyDescent="0.25">
      <c r="AM9050" s="197"/>
    </row>
    <row r="9051" spans="39:39" x14ac:dyDescent="0.25">
      <c r="AM9051" s="197"/>
    </row>
    <row r="9052" spans="39:39" x14ac:dyDescent="0.25">
      <c r="AM9052" s="197"/>
    </row>
    <row r="9053" spans="39:39" x14ac:dyDescent="0.25">
      <c r="AM9053" s="197"/>
    </row>
    <row r="9054" spans="39:39" x14ac:dyDescent="0.25">
      <c r="AM9054" s="197"/>
    </row>
    <row r="9055" spans="39:39" x14ac:dyDescent="0.25">
      <c r="AM9055" s="197"/>
    </row>
    <row r="9056" spans="39:39" x14ac:dyDescent="0.25">
      <c r="AM9056" s="197"/>
    </row>
    <row r="9057" spans="39:39" x14ac:dyDescent="0.25">
      <c r="AM9057" s="197"/>
    </row>
    <row r="9058" spans="39:39" x14ac:dyDescent="0.25">
      <c r="AM9058" s="197"/>
    </row>
    <row r="9059" spans="39:39" x14ac:dyDescent="0.25">
      <c r="AM9059" s="197"/>
    </row>
    <row r="9060" spans="39:39" x14ac:dyDescent="0.25">
      <c r="AM9060" s="197"/>
    </row>
    <row r="9061" spans="39:39" x14ac:dyDescent="0.25">
      <c r="AM9061" s="197"/>
    </row>
    <row r="9062" spans="39:39" x14ac:dyDescent="0.25">
      <c r="AM9062" s="197"/>
    </row>
    <row r="9063" spans="39:39" x14ac:dyDescent="0.25">
      <c r="AM9063" s="197"/>
    </row>
    <row r="9064" spans="39:39" x14ac:dyDescent="0.25">
      <c r="AM9064" s="197"/>
    </row>
    <row r="9065" spans="39:39" x14ac:dyDescent="0.25">
      <c r="AM9065" s="197"/>
    </row>
    <row r="9066" spans="39:39" x14ac:dyDescent="0.25">
      <c r="AM9066" s="197"/>
    </row>
    <row r="9067" spans="39:39" x14ac:dyDescent="0.25">
      <c r="AM9067" s="197"/>
    </row>
    <row r="9068" spans="39:39" x14ac:dyDescent="0.25">
      <c r="AM9068" s="197"/>
    </row>
    <row r="9069" spans="39:39" x14ac:dyDescent="0.25">
      <c r="AM9069" s="197"/>
    </row>
    <row r="9070" spans="39:39" x14ac:dyDescent="0.25">
      <c r="AM9070" s="197"/>
    </row>
    <row r="9071" spans="39:39" x14ac:dyDescent="0.25">
      <c r="AM9071" s="197"/>
    </row>
    <row r="9072" spans="39:39" x14ac:dyDescent="0.25">
      <c r="AM9072" s="197"/>
    </row>
    <row r="9073" spans="39:39" x14ac:dyDescent="0.25">
      <c r="AM9073" s="197"/>
    </row>
    <row r="9074" spans="39:39" x14ac:dyDescent="0.25">
      <c r="AM9074" s="197"/>
    </row>
    <row r="9075" spans="39:39" x14ac:dyDescent="0.25">
      <c r="AM9075" s="197"/>
    </row>
    <row r="9076" spans="39:39" x14ac:dyDescent="0.25">
      <c r="AM9076" s="197"/>
    </row>
    <row r="9077" spans="39:39" x14ac:dyDescent="0.25">
      <c r="AM9077" s="197"/>
    </row>
    <row r="9078" spans="39:39" x14ac:dyDescent="0.25">
      <c r="AM9078" s="197"/>
    </row>
    <row r="9079" spans="39:39" x14ac:dyDescent="0.25">
      <c r="AM9079" s="197"/>
    </row>
    <row r="9080" spans="39:39" x14ac:dyDescent="0.25">
      <c r="AM9080" s="197"/>
    </row>
    <row r="9081" spans="39:39" x14ac:dyDescent="0.25">
      <c r="AM9081" s="197"/>
    </row>
    <row r="9082" spans="39:39" x14ac:dyDescent="0.25">
      <c r="AM9082" s="197"/>
    </row>
    <row r="9083" spans="39:39" x14ac:dyDescent="0.25">
      <c r="AM9083" s="197"/>
    </row>
    <row r="9084" spans="39:39" x14ac:dyDescent="0.25">
      <c r="AM9084" s="197"/>
    </row>
    <row r="9085" spans="39:39" x14ac:dyDescent="0.25">
      <c r="AM9085" s="197"/>
    </row>
    <row r="9086" spans="39:39" x14ac:dyDescent="0.25">
      <c r="AM9086" s="197"/>
    </row>
    <row r="9087" spans="39:39" x14ac:dyDescent="0.25">
      <c r="AM9087" s="197"/>
    </row>
    <row r="9088" spans="39:39" x14ac:dyDescent="0.25">
      <c r="AM9088" s="197"/>
    </row>
    <row r="9089" spans="39:39" x14ac:dyDescent="0.25">
      <c r="AM9089" s="197"/>
    </row>
    <row r="9090" spans="39:39" x14ac:dyDescent="0.25">
      <c r="AM9090" s="197"/>
    </row>
    <row r="9091" spans="39:39" x14ac:dyDescent="0.25">
      <c r="AM9091" s="197"/>
    </row>
    <row r="9092" spans="39:39" x14ac:dyDescent="0.25">
      <c r="AM9092" s="197"/>
    </row>
    <row r="9093" spans="39:39" x14ac:dyDescent="0.25">
      <c r="AM9093" s="197"/>
    </row>
    <row r="9094" spans="39:39" x14ac:dyDescent="0.25">
      <c r="AM9094" s="197"/>
    </row>
    <row r="9095" spans="39:39" x14ac:dyDescent="0.25">
      <c r="AM9095" s="197"/>
    </row>
    <row r="9096" spans="39:39" x14ac:dyDescent="0.25">
      <c r="AM9096" s="197"/>
    </row>
    <row r="9097" spans="39:39" x14ac:dyDescent="0.25">
      <c r="AM9097" s="197"/>
    </row>
    <row r="9098" spans="39:39" x14ac:dyDescent="0.25">
      <c r="AM9098" s="197"/>
    </row>
    <row r="9099" spans="39:39" x14ac:dyDescent="0.25">
      <c r="AM9099" s="197"/>
    </row>
    <row r="9100" spans="39:39" x14ac:dyDescent="0.25">
      <c r="AM9100" s="197"/>
    </row>
    <row r="9101" spans="39:39" x14ac:dyDescent="0.25">
      <c r="AM9101" s="197"/>
    </row>
    <row r="9102" spans="39:39" x14ac:dyDescent="0.25">
      <c r="AM9102" s="197"/>
    </row>
    <row r="9103" spans="39:39" x14ac:dyDescent="0.25">
      <c r="AM9103" s="197"/>
    </row>
    <row r="9104" spans="39:39" x14ac:dyDescent="0.25">
      <c r="AM9104" s="197"/>
    </row>
    <row r="9105" spans="39:39" x14ac:dyDescent="0.25">
      <c r="AM9105" s="197"/>
    </row>
    <row r="9106" spans="39:39" x14ac:dyDescent="0.25">
      <c r="AM9106" s="197"/>
    </row>
    <row r="9107" spans="39:39" x14ac:dyDescent="0.25">
      <c r="AM9107" s="197"/>
    </row>
    <row r="9108" spans="39:39" x14ac:dyDescent="0.25">
      <c r="AM9108" s="197"/>
    </row>
    <row r="9109" spans="39:39" x14ac:dyDescent="0.25">
      <c r="AM9109" s="197"/>
    </row>
    <row r="9110" spans="39:39" x14ac:dyDescent="0.25">
      <c r="AM9110" s="197"/>
    </row>
    <row r="9111" spans="39:39" x14ac:dyDescent="0.25">
      <c r="AM9111" s="197"/>
    </row>
    <row r="9112" spans="39:39" x14ac:dyDescent="0.25">
      <c r="AM9112" s="197"/>
    </row>
    <row r="9113" spans="39:39" x14ac:dyDescent="0.25">
      <c r="AM9113" s="197"/>
    </row>
    <row r="9114" spans="39:39" x14ac:dyDescent="0.25">
      <c r="AM9114" s="197"/>
    </row>
    <row r="9115" spans="39:39" x14ac:dyDescent="0.25">
      <c r="AM9115" s="197"/>
    </row>
    <row r="9116" spans="39:39" x14ac:dyDescent="0.25">
      <c r="AM9116" s="197"/>
    </row>
    <row r="9117" spans="39:39" x14ac:dyDescent="0.25">
      <c r="AM9117" s="197"/>
    </row>
    <row r="9118" spans="39:39" x14ac:dyDescent="0.25">
      <c r="AM9118" s="197"/>
    </row>
    <row r="9119" spans="39:39" x14ac:dyDescent="0.25">
      <c r="AM9119" s="197"/>
    </row>
    <row r="9120" spans="39:39" x14ac:dyDescent="0.25">
      <c r="AM9120" s="197"/>
    </row>
    <row r="9121" spans="39:39" x14ac:dyDescent="0.25">
      <c r="AM9121" s="197"/>
    </row>
    <row r="9122" spans="39:39" x14ac:dyDescent="0.25">
      <c r="AM9122" s="197"/>
    </row>
    <row r="9123" spans="39:39" x14ac:dyDescent="0.25">
      <c r="AM9123" s="197"/>
    </row>
    <row r="9124" spans="39:39" x14ac:dyDescent="0.25">
      <c r="AM9124" s="197"/>
    </row>
    <row r="9125" spans="39:39" x14ac:dyDescent="0.25">
      <c r="AM9125" s="197"/>
    </row>
    <row r="9126" spans="39:39" x14ac:dyDescent="0.25">
      <c r="AM9126" s="197"/>
    </row>
    <row r="9127" spans="39:39" x14ac:dyDescent="0.25">
      <c r="AM9127" s="197"/>
    </row>
    <row r="9128" spans="39:39" x14ac:dyDescent="0.25">
      <c r="AM9128" s="197"/>
    </row>
    <row r="9129" spans="39:39" x14ac:dyDescent="0.25">
      <c r="AM9129" s="197"/>
    </row>
    <row r="9130" spans="39:39" x14ac:dyDescent="0.25">
      <c r="AM9130" s="197"/>
    </row>
    <row r="9131" spans="39:39" x14ac:dyDescent="0.25">
      <c r="AM9131" s="197"/>
    </row>
    <row r="9132" spans="39:39" x14ac:dyDescent="0.25">
      <c r="AM9132" s="197"/>
    </row>
    <row r="9133" spans="39:39" x14ac:dyDescent="0.25">
      <c r="AM9133" s="197"/>
    </row>
    <row r="9134" spans="39:39" x14ac:dyDescent="0.25">
      <c r="AM9134" s="197"/>
    </row>
    <row r="9135" spans="39:39" x14ac:dyDescent="0.25">
      <c r="AM9135" s="197"/>
    </row>
    <row r="9136" spans="39:39" x14ac:dyDescent="0.25">
      <c r="AM9136" s="197"/>
    </row>
    <row r="9137" spans="39:39" x14ac:dyDescent="0.25">
      <c r="AM9137" s="197"/>
    </row>
    <row r="9138" spans="39:39" x14ac:dyDescent="0.25">
      <c r="AM9138" s="197"/>
    </row>
    <row r="9139" spans="39:39" x14ac:dyDescent="0.25">
      <c r="AM9139" s="197"/>
    </row>
    <row r="9140" spans="39:39" x14ac:dyDescent="0.25">
      <c r="AM9140" s="197"/>
    </row>
    <row r="9141" spans="39:39" x14ac:dyDescent="0.25">
      <c r="AM9141" s="197"/>
    </row>
    <row r="9142" spans="39:39" x14ac:dyDescent="0.25">
      <c r="AM9142" s="197"/>
    </row>
    <row r="9143" spans="39:39" x14ac:dyDescent="0.25">
      <c r="AM9143" s="197"/>
    </row>
    <row r="9144" spans="39:39" x14ac:dyDescent="0.25">
      <c r="AM9144" s="197"/>
    </row>
    <row r="9145" spans="39:39" x14ac:dyDescent="0.25">
      <c r="AM9145" s="197"/>
    </row>
    <row r="9146" spans="39:39" x14ac:dyDescent="0.25">
      <c r="AM9146" s="197"/>
    </row>
    <row r="9147" spans="39:39" x14ac:dyDescent="0.25">
      <c r="AM9147" s="197"/>
    </row>
    <row r="9148" spans="39:39" x14ac:dyDescent="0.25">
      <c r="AM9148" s="197"/>
    </row>
    <row r="9149" spans="39:39" x14ac:dyDescent="0.25">
      <c r="AM9149" s="197"/>
    </row>
    <row r="9150" spans="39:39" x14ac:dyDescent="0.25">
      <c r="AM9150" s="197"/>
    </row>
    <row r="9151" spans="39:39" x14ac:dyDescent="0.25">
      <c r="AM9151" s="197"/>
    </row>
    <row r="9152" spans="39:39" x14ac:dyDescent="0.25">
      <c r="AM9152" s="197"/>
    </row>
    <row r="9153" spans="39:39" x14ac:dyDescent="0.25">
      <c r="AM9153" s="197"/>
    </row>
    <row r="9154" spans="39:39" x14ac:dyDescent="0.25">
      <c r="AM9154" s="197"/>
    </row>
    <row r="9155" spans="39:39" x14ac:dyDescent="0.25">
      <c r="AM9155" s="197"/>
    </row>
    <row r="9156" spans="39:39" x14ac:dyDescent="0.25">
      <c r="AM9156" s="197"/>
    </row>
    <row r="9157" spans="39:39" x14ac:dyDescent="0.25">
      <c r="AM9157" s="197"/>
    </row>
    <row r="9158" spans="39:39" x14ac:dyDescent="0.25">
      <c r="AM9158" s="197"/>
    </row>
    <row r="9159" spans="39:39" x14ac:dyDescent="0.25">
      <c r="AM9159" s="197"/>
    </row>
    <row r="9160" spans="39:39" x14ac:dyDescent="0.25">
      <c r="AM9160" s="197"/>
    </row>
    <row r="9161" spans="39:39" x14ac:dyDescent="0.25">
      <c r="AM9161" s="197"/>
    </row>
    <row r="9162" spans="39:39" x14ac:dyDescent="0.25">
      <c r="AM9162" s="197"/>
    </row>
    <row r="9163" spans="39:39" x14ac:dyDescent="0.25">
      <c r="AM9163" s="197"/>
    </row>
    <row r="9164" spans="39:39" x14ac:dyDescent="0.25">
      <c r="AM9164" s="197"/>
    </row>
    <row r="9165" spans="39:39" x14ac:dyDescent="0.25">
      <c r="AM9165" s="197"/>
    </row>
    <row r="9166" spans="39:39" x14ac:dyDescent="0.25">
      <c r="AM9166" s="197"/>
    </row>
    <row r="9167" spans="39:39" x14ac:dyDescent="0.25">
      <c r="AM9167" s="197"/>
    </row>
    <row r="9168" spans="39:39" x14ac:dyDescent="0.25">
      <c r="AM9168" s="197"/>
    </row>
    <row r="9169" spans="39:39" x14ac:dyDescent="0.25">
      <c r="AM9169" s="197"/>
    </row>
    <row r="9170" spans="39:39" x14ac:dyDescent="0.25">
      <c r="AM9170" s="197"/>
    </row>
    <row r="9171" spans="39:39" x14ac:dyDescent="0.25">
      <c r="AM9171" s="197"/>
    </row>
    <row r="9172" spans="39:39" x14ac:dyDescent="0.25">
      <c r="AM9172" s="197"/>
    </row>
    <row r="9173" spans="39:39" x14ac:dyDescent="0.25">
      <c r="AM9173" s="197"/>
    </row>
    <row r="9174" spans="39:39" x14ac:dyDescent="0.25">
      <c r="AM9174" s="197"/>
    </row>
    <row r="9175" spans="39:39" x14ac:dyDescent="0.25">
      <c r="AM9175" s="197"/>
    </row>
    <row r="9176" spans="39:39" x14ac:dyDescent="0.25">
      <c r="AM9176" s="197"/>
    </row>
    <row r="9177" spans="39:39" x14ac:dyDescent="0.25">
      <c r="AM9177" s="197"/>
    </row>
    <row r="9178" spans="39:39" x14ac:dyDescent="0.25">
      <c r="AM9178" s="197"/>
    </row>
    <row r="9179" spans="39:39" x14ac:dyDescent="0.25">
      <c r="AM9179" s="197"/>
    </row>
    <row r="9180" spans="39:39" x14ac:dyDescent="0.25">
      <c r="AM9180" s="197"/>
    </row>
    <row r="9181" spans="39:39" x14ac:dyDescent="0.25">
      <c r="AM9181" s="197"/>
    </row>
    <row r="9182" spans="39:39" x14ac:dyDescent="0.25">
      <c r="AM9182" s="197"/>
    </row>
    <row r="9183" spans="39:39" x14ac:dyDescent="0.25">
      <c r="AM9183" s="197"/>
    </row>
    <row r="9184" spans="39:39" x14ac:dyDescent="0.25">
      <c r="AM9184" s="197"/>
    </row>
    <row r="9185" spans="39:39" x14ac:dyDescent="0.25">
      <c r="AM9185" s="197"/>
    </row>
    <row r="9186" spans="39:39" x14ac:dyDescent="0.25">
      <c r="AM9186" s="197"/>
    </row>
    <row r="9187" spans="39:39" x14ac:dyDescent="0.25">
      <c r="AM9187" s="197"/>
    </row>
    <row r="9188" spans="39:39" x14ac:dyDescent="0.25">
      <c r="AM9188" s="197"/>
    </row>
    <row r="9189" spans="39:39" x14ac:dyDescent="0.25">
      <c r="AM9189" s="197"/>
    </row>
    <row r="9190" spans="39:39" x14ac:dyDescent="0.25">
      <c r="AM9190" s="197"/>
    </row>
    <row r="9191" spans="39:39" x14ac:dyDescent="0.25">
      <c r="AM9191" s="197"/>
    </row>
    <row r="9192" spans="39:39" x14ac:dyDescent="0.25">
      <c r="AM9192" s="197"/>
    </row>
    <row r="9193" spans="39:39" x14ac:dyDescent="0.25">
      <c r="AM9193" s="197"/>
    </row>
    <row r="9194" spans="39:39" x14ac:dyDescent="0.25">
      <c r="AM9194" s="197"/>
    </row>
    <row r="9195" spans="39:39" x14ac:dyDescent="0.25">
      <c r="AM9195" s="197"/>
    </row>
    <row r="9196" spans="39:39" x14ac:dyDescent="0.25">
      <c r="AM9196" s="197"/>
    </row>
    <row r="9197" spans="39:39" x14ac:dyDescent="0.25">
      <c r="AM9197" s="197"/>
    </row>
    <row r="9198" spans="39:39" x14ac:dyDescent="0.25">
      <c r="AM9198" s="197"/>
    </row>
    <row r="9199" spans="39:39" x14ac:dyDescent="0.25">
      <c r="AM9199" s="197"/>
    </row>
    <row r="9200" spans="39:39" x14ac:dyDescent="0.25">
      <c r="AM9200" s="197"/>
    </row>
    <row r="9201" spans="39:39" x14ac:dyDescent="0.25">
      <c r="AM9201" s="197"/>
    </row>
    <row r="9202" spans="39:39" x14ac:dyDescent="0.25">
      <c r="AM9202" s="197"/>
    </row>
    <row r="9203" spans="39:39" x14ac:dyDescent="0.25">
      <c r="AM9203" s="197"/>
    </row>
    <row r="9204" spans="39:39" x14ac:dyDescent="0.25">
      <c r="AM9204" s="197"/>
    </row>
    <row r="9205" spans="39:39" x14ac:dyDescent="0.25">
      <c r="AM9205" s="197"/>
    </row>
    <row r="9206" spans="39:39" x14ac:dyDescent="0.25">
      <c r="AM9206" s="197"/>
    </row>
    <row r="9207" spans="39:39" x14ac:dyDescent="0.25">
      <c r="AM9207" s="197"/>
    </row>
    <row r="9208" spans="39:39" x14ac:dyDescent="0.25">
      <c r="AM9208" s="197"/>
    </row>
    <row r="9209" spans="39:39" x14ac:dyDescent="0.25">
      <c r="AM9209" s="197"/>
    </row>
    <row r="9210" spans="39:39" x14ac:dyDescent="0.25">
      <c r="AM9210" s="197"/>
    </row>
    <row r="9211" spans="39:39" x14ac:dyDescent="0.25">
      <c r="AM9211" s="197"/>
    </row>
    <row r="9212" spans="39:39" x14ac:dyDescent="0.25">
      <c r="AM9212" s="197"/>
    </row>
    <row r="9213" spans="39:39" x14ac:dyDescent="0.25">
      <c r="AM9213" s="197"/>
    </row>
    <row r="9214" spans="39:39" x14ac:dyDescent="0.25">
      <c r="AM9214" s="197"/>
    </row>
    <row r="9215" spans="39:39" x14ac:dyDescent="0.25">
      <c r="AM9215" s="197"/>
    </row>
    <row r="9216" spans="39:39" x14ac:dyDescent="0.25">
      <c r="AM9216" s="197"/>
    </row>
    <row r="9217" spans="39:39" x14ac:dyDescent="0.25">
      <c r="AM9217" s="197"/>
    </row>
    <row r="9218" spans="39:39" x14ac:dyDescent="0.25">
      <c r="AM9218" s="197"/>
    </row>
    <row r="9219" spans="39:39" x14ac:dyDescent="0.25">
      <c r="AM9219" s="197"/>
    </row>
    <row r="9220" spans="39:39" x14ac:dyDescent="0.25">
      <c r="AM9220" s="197"/>
    </row>
    <row r="9221" spans="39:39" x14ac:dyDescent="0.25">
      <c r="AM9221" s="197"/>
    </row>
    <row r="9222" spans="39:39" x14ac:dyDescent="0.25">
      <c r="AM9222" s="197"/>
    </row>
    <row r="9223" spans="39:39" x14ac:dyDescent="0.25">
      <c r="AM9223" s="197"/>
    </row>
    <row r="9224" spans="39:39" x14ac:dyDescent="0.25">
      <c r="AM9224" s="197"/>
    </row>
    <row r="9225" spans="39:39" x14ac:dyDescent="0.25">
      <c r="AM9225" s="197"/>
    </row>
    <row r="9226" spans="39:39" x14ac:dyDescent="0.25">
      <c r="AM9226" s="197"/>
    </row>
    <row r="9227" spans="39:39" x14ac:dyDescent="0.25">
      <c r="AM9227" s="197"/>
    </row>
    <row r="9228" spans="39:39" x14ac:dyDescent="0.25">
      <c r="AM9228" s="197"/>
    </row>
    <row r="9229" spans="39:39" x14ac:dyDescent="0.25">
      <c r="AM9229" s="197"/>
    </row>
    <row r="9230" spans="39:39" x14ac:dyDescent="0.25">
      <c r="AM9230" s="197"/>
    </row>
    <row r="9231" spans="39:39" x14ac:dyDescent="0.25">
      <c r="AM9231" s="197"/>
    </row>
    <row r="9232" spans="39:39" x14ac:dyDescent="0.25">
      <c r="AM9232" s="197"/>
    </row>
    <row r="9233" spans="39:39" x14ac:dyDescent="0.25">
      <c r="AM9233" s="197"/>
    </row>
    <row r="9234" spans="39:39" x14ac:dyDescent="0.25">
      <c r="AM9234" s="197"/>
    </row>
    <row r="9235" spans="39:39" x14ac:dyDescent="0.25">
      <c r="AM9235" s="197"/>
    </row>
    <row r="9236" spans="39:39" x14ac:dyDescent="0.25">
      <c r="AM9236" s="197"/>
    </row>
    <row r="9237" spans="39:39" x14ac:dyDescent="0.25">
      <c r="AM9237" s="197"/>
    </row>
    <row r="9238" spans="39:39" x14ac:dyDescent="0.25">
      <c r="AM9238" s="197"/>
    </row>
    <row r="9239" spans="39:39" x14ac:dyDescent="0.25">
      <c r="AM9239" s="197"/>
    </row>
    <row r="9240" spans="39:39" x14ac:dyDescent="0.25">
      <c r="AM9240" s="197"/>
    </row>
    <row r="9241" spans="39:39" x14ac:dyDescent="0.25">
      <c r="AM9241" s="197"/>
    </row>
    <row r="9242" spans="39:39" x14ac:dyDescent="0.25">
      <c r="AM9242" s="197"/>
    </row>
    <row r="9243" spans="39:39" x14ac:dyDescent="0.25">
      <c r="AM9243" s="197"/>
    </row>
    <row r="9244" spans="39:39" x14ac:dyDescent="0.25">
      <c r="AM9244" s="197"/>
    </row>
    <row r="9245" spans="39:39" x14ac:dyDescent="0.25">
      <c r="AM9245" s="197"/>
    </row>
    <row r="9246" spans="39:39" x14ac:dyDescent="0.25">
      <c r="AM9246" s="197"/>
    </row>
    <row r="9247" spans="39:39" x14ac:dyDescent="0.25">
      <c r="AM9247" s="197"/>
    </row>
    <row r="9248" spans="39:39" x14ac:dyDescent="0.25">
      <c r="AM9248" s="197"/>
    </row>
    <row r="9249" spans="39:39" x14ac:dyDescent="0.25">
      <c r="AM9249" s="197"/>
    </row>
    <row r="9250" spans="39:39" x14ac:dyDescent="0.25">
      <c r="AM9250" s="197"/>
    </row>
    <row r="9251" spans="39:39" x14ac:dyDescent="0.25">
      <c r="AM9251" s="197"/>
    </row>
    <row r="9252" spans="39:39" x14ac:dyDescent="0.25">
      <c r="AM9252" s="197"/>
    </row>
    <row r="9253" spans="39:39" x14ac:dyDescent="0.25">
      <c r="AM9253" s="197"/>
    </row>
    <row r="9254" spans="39:39" x14ac:dyDescent="0.25">
      <c r="AM9254" s="197"/>
    </row>
    <row r="9255" spans="39:39" x14ac:dyDescent="0.25">
      <c r="AM9255" s="197"/>
    </row>
    <row r="9256" spans="39:39" x14ac:dyDescent="0.25">
      <c r="AM9256" s="197"/>
    </row>
    <row r="9257" spans="39:39" x14ac:dyDescent="0.25">
      <c r="AM9257" s="197"/>
    </row>
    <row r="9258" spans="39:39" x14ac:dyDescent="0.25">
      <c r="AM9258" s="197"/>
    </row>
    <row r="9259" spans="39:39" x14ac:dyDescent="0.25">
      <c r="AM9259" s="197"/>
    </row>
    <row r="9260" spans="39:39" x14ac:dyDescent="0.25">
      <c r="AM9260" s="197"/>
    </row>
    <row r="9261" spans="39:39" x14ac:dyDescent="0.25">
      <c r="AM9261" s="197"/>
    </row>
    <row r="9262" spans="39:39" x14ac:dyDescent="0.25">
      <c r="AM9262" s="197"/>
    </row>
    <row r="9263" spans="39:39" x14ac:dyDescent="0.25">
      <c r="AM9263" s="197"/>
    </row>
    <row r="9264" spans="39:39" x14ac:dyDescent="0.25">
      <c r="AM9264" s="197"/>
    </row>
    <row r="9265" spans="39:39" x14ac:dyDescent="0.25">
      <c r="AM9265" s="197"/>
    </row>
    <row r="9266" spans="39:39" x14ac:dyDescent="0.25">
      <c r="AM9266" s="197"/>
    </row>
    <row r="9267" spans="39:39" x14ac:dyDescent="0.25">
      <c r="AM9267" s="197"/>
    </row>
    <row r="9268" spans="39:39" x14ac:dyDescent="0.25">
      <c r="AM9268" s="197"/>
    </row>
    <row r="9269" spans="39:39" x14ac:dyDescent="0.25">
      <c r="AM9269" s="197"/>
    </row>
    <row r="9270" spans="39:39" x14ac:dyDescent="0.25">
      <c r="AM9270" s="197"/>
    </row>
    <row r="9271" spans="39:39" x14ac:dyDescent="0.25">
      <c r="AM9271" s="197"/>
    </row>
    <row r="9272" spans="39:39" x14ac:dyDescent="0.25">
      <c r="AM9272" s="197"/>
    </row>
    <row r="9273" spans="39:39" x14ac:dyDescent="0.25">
      <c r="AM9273" s="197"/>
    </row>
    <row r="9274" spans="39:39" x14ac:dyDescent="0.25">
      <c r="AM9274" s="197"/>
    </row>
    <row r="9275" spans="39:39" x14ac:dyDescent="0.25">
      <c r="AM9275" s="197"/>
    </row>
    <row r="9276" spans="39:39" x14ac:dyDescent="0.25">
      <c r="AM9276" s="197"/>
    </row>
    <row r="9277" spans="39:39" x14ac:dyDescent="0.25">
      <c r="AM9277" s="197"/>
    </row>
    <row r="9278" spans="39:39" x14ac:dyDescent="0.25">
      <c r="AM9278" s="197"/>
    </row>
    <row r="9279" spans="39:39" x14ac:dyDescent="0.25">
      <c r="AM9279" s="197"/>
    </row>
    <row r="9280" spans="39:39" x14ac:dyDescent="0.25">
      <c r="AM9280" s="197"/>
    </row>
    <row r="9281" spans="39:39" x14ac:dyDescent="0.25">
      <c r="AM9281" s="197"/>
    </row>
    <row r="9282" spans="39:39" x14ac:dyDescent="0.25">
      <c r="AM9282" s="197"/>
    </row>
    <row r="9283" spans="39:39" x14ac:dyDescent="0.25">
      <c r="AM9283" s="197"/>
    </row>
    <row r="9284" spans="39:39" x14ac:dyDescent="0.25">
      <c r="AM9284" s="197"/>
    </row>
    <row r="9285" spans="39:39" x14ac:dyDescent="0.25">
      <c r="AM9285" s="197"/>
    </row>
    <row r="9286" spans="39:39" x14ac:dyDescent="0.25">
      <c r="AM9286" s="197"/>
    </row>
    <row r="9287" spans="39:39" x14ac:dyDescent="0.25">
      <c r="AM9287" s="197"/>
    </row>
    <row r="9288" spans="39:39" x14ac:dyDescent="0.25">
      <c r="AM9288" s="197"/>
    </row>
    <row r="9289" spans="39:39" x14ac:dyDescent="0.25">
      <c r="AM9289" s="197"/>
    </row>
    <row r="9290" spans="39:39" x14ac:dyDescent="0.25">
      <c r="AM9290" s="197"/>
    </row>
    <row r="9291" spans="39:39" x14ac:dyDescent="0.25">
      <c r="AM9291" s="197"/>
    </row>
    <row r="9292" spans="39:39" x14ac:dyDescent="0.25">
      <c r="AM9292" s="197"/>
    </row>
    <row r="9293" spans="39:39" x14ac:dyDescent="0.25">
      <c r="AM9293" s="197"/>
    </row>
    <row r="9294" spans="39:39" x14ac:dyDescent="0.25">
      <c r="AM9294" s="197"/>
    </row>
    <row r="9295" spans="39:39" x14ac:dyDescent="0.25">
      <c r="AM9295" s="197"/>
    </row>
    <row r="9296" spans="39:39" x14ac:dyDescent="0.25">
      <c r="AM9296" s="197"/>
    </row>
    <row r="9297" spans="39:39" x14ac:dyDescent="0.25">
      <c r="AM9297" s="197"/>
    </row>
    <row r="9298" spans="39:39" x14ac:dyDescent="0.25">
      <c r="AM9298" s="197"/>
    </row>
    <row r="9299" spans="39:39" x14ac:dyDescent="0.25">
      <c r="AM9299" s="197"/>
    </row>
    <row r="9300" spans="39:39" x14ac:dyDescent="0.25">
      <c r="AM9300" s="197"/>
    </row>
    <row r="9301" spans="39:39" x14ac:dyDescent="0.25">
      <c r="AM9301" s="197"/>
    </row>
    <row r="9302" spans="39:39" x14ac:dyDescent="0.25">
      <c r="AM9302" s="197"/>
    </row>
    <row r="9303" spans="39:39" x14ac:dyDescent="0.25">
      <c r="AM9303" s="197"/>
    </row>
    <row r="9304" spans="39:39" x14ac:dyDescent="0.25">
      <c r="AM9304" s="197"/>
    </row>
    <row r="9305" spans="39:39" x14ac:dyDescent="0.25">
      <c r="AM9305" s="197"/>
    </row>
    <row r="9306" spans="39:39" x14ac:dyDescent="0.25">
      <c r="AM9306" s="197"/>
    </row>
    <row r="9307" spans="39:39" x14ac:dyDescent="0.25">
      <c r="AM9307" s="197"/>
    </row>
    <row r="9308" spans="39:39" x14ac:dyDescent="0.25">
      <c r="AM9308" s="197"/>
    </row>
    <row r="9309" spans="39:39" x14ac:dyDescent="0.25">
      <c r="AM9309" s="197"/>
    </row>
    <row r="9310" spans="39:39" x14ac:dyDescent="0.25">
      <c r="AM9310" s="197"/>
    </row>
    <row r="9311" spans="39:39" x14ac:dyDescent="0.25">
      <c r="AM9311" s="197"/>
    </row>
    <row r="9312" spans="39:39" x14ac:dyDescent="0.25">
      <c r="AM9312" s="197"/>
    </row>
    <row r="9313" spans="39:39" x14ac:dyDescent="0.25">
      <c r="AM9313" s="197"/>
    </row>
    <row r="9314" spans="39:39" x14ac:dyDescent="0.25">
      <c r="AM9314" s="197"/>
    </row>
    <row r="9315" spans="39:39" x14ac:dyDescent="0.25">
      <c r="AM9315" s="197"/>
    </row>
    <row r="9316" spans="39:39" x14ac:dyDescent="0.25">
      <c r="AM9316" s="197"/>
    </row>
    <row r="9317" spans="39:39" x14ac:dyDescent="0.25">
      <c r="AM9317" s="197"/>
    </row>
    <row r="9318" spans="39:39" x14ac:dyDescent="0.25">
      <c r="AM9318" s="197"/>
    </row>
    <row r="9319" spans="39:39" x14ac:dyDescent="0.25">
      <c r="AM9319" s="197"/>
    </row>
    <row r="9320" spans="39:39" x14ac:dyDescent="0.25">
      <c r="AM9320" s="197"/>
    </row>
    <row r="9321" spans="39:39" x14ac:dyDescent="0.25">
      <c r="AM9321" s="197"/>
    </row>
    <row r="9322" spans="39:39" x14ac:dyDescent="0.25">
      <c r="AM9322" s="197"/>
    </row>
    <row r="9323" spans="39:39" x14ac:dyDescent="0.25">
      <c r="AM9323" s="197"/>
    </row>
    <row r="9324" spans="39:39" x14ac:dyDescent="0.25">
      <c r="AM9324" s="197"/>
    </row>
    <row r="9325" spans="39:39" x14ac:dyDescent="0.25">
      <c r="AM9325" s="197"/>
    </row>
    <row r="9326" spans="39:39" x14ac:dyDescent="0.25">
      <c r="AM9326" s="197"/>
    </row>
    <row r="9327" spans="39:39" x14ac:dyDescent="0.25">
      <c r="AM9327" s="197"/>
    </row>
    <row r="9328" spans="39:39" x14ac:dyDescent="0.25">
      <c r="AM9328" s="197"/>
    </row>
    <row r="9329" spans="39:39" x14ac:dyDescent="0.25">
      <c r="AM9329" s="197"/>
    </row>
    <row r="9330" spans="39:39" x14ac:dyDescent="0.25">
      <c r="AM9330" s="197"/>
    </row>
    <row r="9331" spans="39:39" x14ac:dyDescent="0.25">
      <c r="AM9331" s="197"/>
    </row>
    <row r="9332" spans="39:39" x14ac:dyDescent="0.25">
      <c r="AM9332" s="197"/>
    </row>
    <row r="9333" spans="39:39" x14ac:dyDescent="0.25">
      <c r="AM9333" s="197"/>
    </row>
    <row r="9334" spans="39:39" x14ac:dyDescent="0.25">
      <c r="AM9334" s="197"/>
    </row>
    <row r="9335" spans="39:39" x14ac:dyDescent="0.25">
      <c r="AM9335" s="197"/>
    </row>
    <row r="9336" spans="39:39" x14ac:dyDescent="0.25">
      <c r="AM9336" s="197"/>
    </row>
    <row r="9337" spans="39:39" x14ac:dyDescent="0.25">
      <c r="AM9337" s="197"/>
    </row>
    <row r="9338" spans="39:39" x14ac:dyDescent="0.25">
      <c r="AM9338" s="197"/>
    </row>
    <row r="9339" spans="39:39" x14ac:dyDescent="0.25">
      <c r="AM9339" s="197"/>
    </row>
    <row r="9340" spans="39:39" x14ac:dyDescent="0.25">
      <c r="AM9340" s="197"/>
    </row>
    <row r="9341" spans="39:39" x14ac:dyDescent="0.25">
      <c r="AM9341" s="197"/>
    </row>
    <row r="9342" spans="39:39" x14ac:dyDescent="0.25">
      <c r="AM9342" s="197"/>
    </row>
    <row r="9343" spans="39:39" x14ac:dyDescent="0.25">
      <c r="AM9343" s="197"/>
    </row>
    <row r="9344" spans="39:39" x14ac:dyDescent="0.25">
      <c r="AM9344" s="197"/>
    </row>
    <row r="9345" spans="39:39" x14ac:dyDescent="0.25">
      <c r="AM9345" s="197"/>
    </row>
    <row r="9346" spans="39:39" x14ac:dyDescent="0.25">
      <c r="AM9346" s="197"/>
    </row>
    <row r="9347" spans="39:39" x14ac:dyDescent="0.25">
      <c r="AM9347" s="197"/>
    </row>
    <row r="9348" spans="39:39" x14ac:dyDescent="0.25">
      <c r="AM9348" s="197"/>
    </row>
    <row r="9349" spans="39:39" x14ac:dyDescent="0.25">
      <c r="AM9349" s="197"/>
    </row>
    <row r="9350" spans="39:39" x14ac:dyDescent="0.25">
      <c r="AM9350" s="197"/>
    </row>
    <row r="9351" spans="39:39" x14ac:dyDescent="0.25">
      <c r="AM9351" s="197"/>
    </row>
    <row r="9352" spans="39:39" x14ac:dyDescent="0.25">
      <c r="AM9352" s="197"/>
    </row>
    <row r="9353" spans="39:39" x14ac:dyDescent="0.25">
      <c r="AM9353" s="197"/>
    </row>
    <row r="9354" spans="39:39" x14ac:dyDescent="0.25">
      <c r="AM9354" s="197"/>
    </row>
    <row r="9355" spans="39:39" x14ac:dyDescent="0.25">
      <c r="AM9355" s="197"/>
    </row>
    <row r="9356" spans="39:39" x14ac:dyDescent="0.25">
      <c r="AM9356" s="197"/>
    </row>
    <row r="9357" spans="39:39" x14ac:dyDescent="0.25">
      <c r="AM9357" s="197"/>
    </row>
    <row r="9358" spans="39:39" x14ac:dyDescent="0.25">
      <c r="AM9358" s="197"/>
    </row>
    <row r="9359" spans="39:39" x14ac:dyDescent="0.25">
      <c r="AM9359" s="197"/>
    </row>
    <row r="9360" spans="39:39" x14ac:dyDescent="0.25">
      <c r="AM9360" s="197"/>
    </row>
    <row r="9361" spans="39:39" x14ac:dyDescent="0.25">
      <c r="AM9361" s="197"/>
    </row>
    <row r="9362" spans="39:39" x14ac:dyDescent="0.25">
      <c r="AM9362" s="197"/>
    </row>
    <row r="9363" spans="39:39" x14ac:dyDescent="0.25">
      <c r="AM9363" s="197"/>
    </row>
    <row r="9364" spans="39:39" x14ac:dyDescent="0.25">
      <c r="AM9364" s="197"/>
    </row>
    <row r="9365" spans="39:39" x14ac:dyDescent="0.25">
      <c r="AM9365" s="197"/>
    </row>
    <row r="9366" spans="39:39" x14ac:dyDescent="0.25">
      <c r="AM9366" s="197"/>
    </row>
    <row r="9367" spans="39:39" x14ac:dyDescent="0.25">
      <c r="AM9367" s="197"/>
    </row>
    <row r="9368" spans="39:39" x14ac:dyDescent="0.25">
      <c r="AM9368" s="197"/>
    </row>
    <row r="9369" spans="39:39" x14ac:dyDescent="0.25">
      <c r="AM9369" s="197"/>
    </row>
    <row r="9370" spans="39:39" x14ac:dyDescent="0.25">
      <c r="AM9370" s="197"/>
    </row>
    <row r="9371" spans="39:39" x14ac:dyDescent="0.25">
      <c r="AM9371" s="197"/>
    </row>
    <row r="9372" spans="39:39" x14ac:dyDescent="0.25">
      <c r="AM9372" s="197"/>
    </row>
    <row r="9373" spans="39:39" x14ac:dyDescent="0.25">
      <c r="AM9373" s="197"/>
    </row>
    <row r="9374" spans="39:39" x14ac:dyDescent="0.25">
      <c r="AM9374" s="197"/>
    </row>
    <row r="9375" spans="39:39" x14ac:dyDescent="0.25">
      <c r="AM9375" s="197"/>
    </row>
    <row r="9376" spans="39:39" x14ac:dyDescent="0.25">
      <c r="AM9376" s="197"/>
    </row>
    <row r="9377" spans="39:39" x14ac:dyDescent="0.25">
      <c r="AM9377" s="197"/>
    </row>
    <row r="9378" spans="39:39" x14ac:dyDescent="0.25">
      <c r="AM9378" s="197"/>
    </row>
    <row r="9379" spans="39:39" x14ac:dyDescent="0.25">
      <c r="AM9379" s="197"/>
    </row>
    <row r="9380" spans="39:39" x14ac:dyDescent="0.25">
      <c r="AM9380" s="197"/>
    </row>
    <row r="9381" spans="39:39" x14ac:dyDescent="0.25">
      <c r="AM9381" s="197"/>
    </row>
    <row r="9382" spans="39:39" x14ac:dyDescent="0.25">
      <c r="AM9382" s="197"/>
    </row>
    <row r="9383" spans="39:39" x14ac:dyDescent="0.25">
      <c r="AM9383" s="197"/>
    </row>
    <row r="9384" spans="39:39" x14ac:dyDescent="0.25">
      <c r="AM9384" s="197"/>
    </row>
    <row r="9385" spans="39:39" x14ac:dyDescent="0.25">
      <c r="AM9385" s="197"/>
    </row>
    <row r="9386" spans="39:39" x14ac:dyDescent="0.25">
      <c r="AM9386" s="197"/>
    </row>
    <row r="9387" spans="39:39" x14ac:dyDescent="0.25">
      <c r="AM9387" s="197"/>
    </row>
    <row r="9388" spans="39:39" x14ac:dyDescent="0.25">
      <c r="AM9388" s="197"/>
    </row>
    <row r="9389" spans="39:39" x14ac:dyDescent="0.25">
      <c r="AM9389" s="197"/>
    </row>
    <row r="9390" spans="39:39" x14ac:dyDescent="0.25">
      <c r="AM9390" s="197"/>
    </row>
    <row r="9391" spans="39:39" x14ac:dyDescent="0.25">
      <c r="AM9391" s="197"/>
    </row>
    <row r="9392" spans="39:39" x14ac:dyDescent="0.25">
      <c r="AM9392" s="197"/>
    </row>
    <row r="9393" spans="39:39" x14ac:dyDescent="0.25">
      <c r="AM9393" s="197"/>
    </row>
    <row r="9394" spans="39:39" x14ac:dyDescent="0.25">
      <c r="AM9394" s="197"/>
    </row>
    <row r="9395" spans="39:39" x14ac:dyDescent="0.25">
      <c r="AM9395" s="197"/>
    </row>
    <row r="9396" spans="39:39" x14ac:dyDescent="0.25">
      <c r="AM9396" s="197"/>
    </row>
    <row r="9397" spans="39:39" x14ac:dyDescent="0.25">
      <c r="AM9397" s="197"/>
    </row>
    <row r="9398" spans="39:39" x14ac:dyDescent="0.25">
      <c r="AM9398" s="197"/>
    </row>
    <row r="9399" spans="39:39" x14ac:dyDescent="0.25">
      <c r="AM9399" s="197"/>
    </row>
    <row r="9400" spans="39:39" x14ac:dyDescent="0.25">
      <c r="AM9400" s="197"/>
    </row>
    <row r="9401" spans="39:39" x14ac:dyDescent="0.25">
      <c r="AM9401" s="197"/>
    </row>
    <row r="9402" spans="39:39" x14ac:dyDescent="0.25">
      <c r="AM9402" s="197"/>
    </row>
    <row r="9403" spans="39:39" x14ac:dyDescent="0.25">
      <c r="AM9403" s="197"/>
    </row>
    <row r="9404" spans="39:39" x14ac:dyDescent="0.25">
      <c r="AM9404" s="197"/>
    </row>
    <row r="9405" spans="39:39" x14ac:dyDescent="0.25">
      <c r="AM9405" s="197"/>
    </row>
    <row r="9406" spans="39:39" x14ac:dyDescent="0.25">
      <c r="AM9406" s="197"/>
    </row>
    <row r="9407" spans="39:39" x14ac:dyDescent="0.25">
      <c r="AM9407" s="197"/>
    </row>
    <row r="9408" spans="39:39" x14ac:dyDescent="0.25">
      <c r="AM9408" s="197"/>
    </row>
    <row r="9409" spans="39:39" x14ac:dyDescent="0.25">
      <c r="AM9409" s="197"/>
    </row>
    <row r="9410" spans="39:39" x14ac:dyDescent="0.25">
      <c r="AM9410" s="197"/>
    </row>
    <row r="9411" spans="39:39" x14ac:dyDescent="0.25">
      <c r="AM9411" s="197"/>
    </row>
    <row r="9412" spans="39:39" x14ac:dyDescent="0.25">
      <c r="AM9412" s="197"/>
    </row>
    <row r="9413" spans="39:39" x14ac:dyDescent="0.25">
      <c r="AM9413" s="197"/>
    </row>
    <row r="9414" spans="39:39" x14ac:dyDescent="0.25">
      <c r="AM9414" s="197"/>
    </row>
    <row r="9415" spans="39:39" x14ac:dyDescent="0.25">
      <c r="AM9415" s="197"/>
    </row>
    <row r="9416" spans="39:39" x14ac:dyDescent="0.25">
      <c r="AM9416" s="197"/>
    </row>
    <row r="9417" spans="39:39" x14ac:dyDescent="0.25">
      <c r="AM9417" s="197"/>
    </row>
    <row r="9418" spans="39:39" x14ac:dyDescent="0.25">
      <c r="AM9418" s="197"/>
    </row>
    <row r="9419" spans="39:39" x14ac:dyDescent="0.25">
      <c r="AM9419" s="197"/>
    </row>
    <row r="9420" spans="39:39" x14ac:dyDescent="0.25">
      <c r="AM9420" s="197"/>
    </row>
    <row r="9421" spans="39:39" x14ac:dyDescent="0.25">
      <c r="AM9421" s="197"/>
    </row>
    <row r="9422" spans="39:39" x14ac:dyDescent="0.25">
      <c r="AM9422" s="197"/>
    </row>
    <row r="9423" spans="39:39" x14ac:dyDescent="0.25">
      <c r="AM9423" s="197"/>
    </row>
    <row r="9424" spans="39:39" x14ac:dyDescent="0.25">
      <c r="AM9424" s="197"/>
    </row>
    <row r="9425" spans="39:39" x14ac:dyDescent="0.25">
      <c r="AM9425" s="197"/>
    </row>
    <row r="9426" spans="39:39" x14ac:dyDescent="0.25">
      <c r="AM9426" s="197"/>
    </row>
    <row r="9427" spans="39:39" x14ac:dyDescent="0.25">
      <c r="AM9427" s="197"/>
    </row>
    <row r="9428" spans="39:39" x14ac:dyDescent="0.25">
      <c r="AM9428" s="197"/>
    </row>
    <row r="9429" spans="39:39" x14ac:dyDescent="0.25">
      <c r="AM9429" s="197"/>
    </row>
    <row r="9430" spans="39:39" x14ac:dyDescent="0.25">
      <c r="AM9430" s="197"/>
    </row>
    <row r="9431" spans="39:39" x14ac:dyDescent="0.25">
      <c r="AM9431" s="197"/>
    </row>
    <row r="9432" spans="39:39" x14ac:dyDescent="0.25">
      <c r="AM9432" s="197"/>
    </row>
    <row r="9433" spans="39:39" x14ac:dyDescent="0.25">
      <c r="AM9433" s="197"/>
    </row>
    <row r="9434" spans="39:39" x14ac:dyDescent="0.25">
      <c r="AM9434" s="197"/>
    </row>
    <row r="9435" spans="39:39" x14ac:dyDescent="0.25">
      <c r="AM9435" s="197"/>
    </row>
    <row r="9436" spans="39:39" x14ac:dyDescent="0.25">
      <c r="AM9436" s="197"/>
    </row>
    <row r="9437" spans="39:39" x14ac:dyDescent="0.25">
      <c r="AM9437" s="197"/>
    </row>
    <row r="9438" spans="39:39" x14ac:dyDescent="0.25">
      <c r="AM9438" s="197"/>
    </row>
    <row r="9439" spans="39:39" x14ac:dyDescent="0.25">
      <c r="AM9439" s="197"/>
    </row>
    <row r="9440" spans="39:39" x14ac:dyDescent="0.25">
      <c r="AM9440" s="197"/>
    </row>
    <row r="9441" spans="39:39" x14ac:dyDescent="0.25">
      <c r="AM9441" s="197"/>
    </row>
    <row r="9442" spans="39:39" x14ac:dyDescent="0.25">
      <c r="AM9442" s="197"/>
    </row>
    <row r="9443" spans="39:39" x14ac:dyDescent="0.25">
      <c r="AM9443" s="197"/>
    </row>
    <row r="9444" spans="39:39" x14ac:dyDescent="0.25">
      <c r="AM9444" s="197"/>
    </row>
    <row r="9445" spans="39:39" x14ac:dyDescent="0.25">
      <c r="AM9445" s="197"/>
    </row>
    <row r="9446" spans="39:39" x14ac:dyDescent="0.25">
      <c r="AM9446" s="197"/>
    </row>
    <row r="9447" spans="39:39" x14ac:dyDescent="0.25">
      <c r="AM9447" s="197"/>
    </row>
    <row r="9448" spans="39:39" x14ac:dyDescent="0.25">
      <c r="AM9448" s="197"/>
    </row>
    <row r="9449" spans="39:39" x14ac:dyDescent="0.25">
      <c r="AM9449" s="197"/>
    </row>
    <row r="9450" spans="39:39" x14ac:dyDescent="0.25">
      <c r="AM9450" s="197"/>
    </row>
    <row r="9451" spans="39:39" x14ac:dyDescent="0.25">
      <c r="AM9451" s="197"/>
    </row>
    <row r="9452" spans="39:39" x14ac:dyDescent="0.25">
      <c r="AM9452" s="197"/>
    </row>
    <row r="9453" spans="39:39" x14ac:dyDescent="0.25">
      <c r="AM9453" s="197"/>
    </row>
    <row r="9454" spans="39:39" x14ac:dyDescent="0.25">
      <c r="AM9454" s="197"/>
    </row>
    <row r="9455" spans="39:39" x14ac:dyDescent="0.25">
      <c r="AM9455" s="197"/>
    </row>
    <row r="9456" spans="39:39" x14ac:dyDescent="0.25">
      <c r="AM9456" s="197"/>
    </row>
    <row r="9457" spans="39:39" x14ac:dyDescent="0.25">
      <c r="AM9457" s="197"/>
    </row>
    <row r="9458" spans="39:39" x14ac:dyDescent="0.25">
      <c r="AM9458" s="197"/>
    </row>
    <row r="9459" spans="39:39" x14ac:dyDescent="0.25">
      <c r="AM9459" s="197"/>
    </row>
    <row r="9460" spans="39:39" x14ac:dyDescent="0.25">
      <c r="AM9460" s="197"/>
    </row>
    <row r="9461" spans="39:39" x14ac:dyDescent="0.25">
      <c r="AM9461" s="197"/>
    </row>
    <row r="9462" spans="39:39" x14ac:dyDescent="0.25">
      <c r="AM9462" s="197"/>
    </row>
    <row r="9463" spans="39:39" x14ac:dyDescent="0.25">
      <c r="AM9463" s="197"/>
    </row>
    <row r="9464" spans="39:39" x14ac:dyDescent="0.25">
      <c r="AM9464" s="197"/>
    </row>
    <row r="9465" spans="39:39" x14ac:dyDescent="0.25">
      <c r="AM9465" s="197"/>
    </row>
    <row r="9466" spans="39:39" x14ac:dyDescent="0.25">
      <c r="AM9466" s="197"/>
    </row>
    <row r="9467" spans="39:39" x14ac:dyDescent="0.25">
      <c r="AM9467" s="197"/>
    </row>
    <row r="9468" spans="39:39" x14ac:dyDescent="0.25">
      <c r="AM9468" s="197"/>
    </row>
    <row r="9469" spans="39:39" x14ac:dyDescent="0.25">
      <c r="AM9469" s="197"/>
    </row>
    <row r="9470" spans="39:39" x14ac:dyDescent="0.25">
      <c r="AM9470" s="197"/>
    </row>
    <row r="9471" spans="39:39" x14ac:dyDescent="0.25">
      <c r="AM9471" s="197"/>
    </row>
    <row r="9472" spans="39:39" x14ac:dyDescent="0.25">
      <c r="AM9472" s="197"/>
    </row>
    <row r="9473" spans="39:39" x14ac:dyDescent="0.25">
      <c r="AM9473" s="197"/>
    </row>
    <row r="9474" spans="39:39" x14ac:dyDescent="0.25">
      <c r="AM9474" s="197"/>
    </row>
    <row r="9475" spans="39:39" x14ac:dyDescent="0.25">
      <c r="AM9475" s="197"/>
    </row>
    <row r="9476" spans="39:39" x14ac:dyDescent="0.25">
      <c r="AM9476" s="197"/>
    </row>
    <row r="9477" spans="39:39" x14ac:dyDescent="0.25">
      <c r="AM9477" s="197"/>
    </row>
    <row r="9478" spans="39:39" x14ac:dyDescent="0.25">
      <c r="AM9478" s="197"/>
    </row>
    <row r="9479" spans="39:39" x14ac:dyDescent="0.25">
      <c r="AM9479" s="197"/>
    </row>
    <row r="9480" spans="39:39" x14ac:dyDescent="0.25">
      <c r="AM9480" s="197"/>
    </row>
    <row r="9481" spans="39:39" x14ac:dyDescent="0.25">
      <c r="AM9481" s="197"/>
    </row>
    <row r="9482" spans="39:39" x14ac:dyDescent="0.25">
      <c r="AM9482" s="197"/>
    </row>
    <row r="9483" spans="39:39" x14ac:dyDescent="0.25">
      <c r="AM9483" s="197"/>
    </row>
    <row r="9484" spans="39:39" x14ac:dyDescent="0.25">
      <c r="AM9484" s="197"/>
    </row>
    <row r="9485" spans="39:39" x14ac:dyDescent="0.25">
      <c r="AM9485" s="197"/>
    </row>
    <row r="9486" spans="39:39" x14ac:dyDescent="0.25">
      <c r="AM9486" s="197"/>
    </row>
    <row r="9487" spans="39:39" x14ac:dyDescent="0.25">
      <c r="AM9487" s="197"/>
    </row>
    <row r="9488" spans="39:39" x14ac:dyDescent="0.25">
      <c r="AM9488" s="197"/>
    </row>
    <row r="9489" spans="39:39" x14ac:dyDescent="0.25">
      <c r="AM9489" s="197"/>
    </row>
    <row r="9490" spans="39:39" x14ac:dyDescent="0.25">
      <c r="AM9490" s="197"/>
    </row>
    <row r="9491" spans="39:39" x14ac:dyDescent="0.25">
      <c r="AM9491" s="197"/>
    </row>
    <row r="9492" spans="39:39" x14ac:dyDescent="0.25">
      <c r="AM9492" s="197"/>
    </row>
    <row r="9493" spans="39:39" x14ac:dyDescent="0.25">
      <c r="AM9493" s="197"/>
    </row>
    <row r="9494" spans="39:39" x14ac:dyDescent="0.25">
      <c r="AM9494" s="197"/>
    </row>
    <row r="9495" spans="39:39" x14ac:dyDescent="0.25">
      <c r="AM9495" s="197"/>
    </row>
    <row r="9496" spans="39:39" x14ac:dyDescent="0.25">
      <c r="AM9496" s="197"/>
    </row>
    <row r="9497" spans="39:39" x14ac:dyDescent="0.25">
      <c r="AM9497" s="197"/>
    </row>
    <row r="9498" spans="39:39" x14ac:dyDescent="0.25">
      <c r="AM9498" s="197"/>
    </row>
    <row r="9499" spans="39:39" x14ac:dyDescent="0.25">
      <c r="AM9499" s="197"/>
    </row>
    <row r="9500" spans="39:39" x14ac:dyDescent="0.25">
      <c r="AM9500" s="197"/>
    </row>
    <row r="9501" spans="39:39" x14ac:dyDescent="0.25">
      <c r="AM9501" s="197"/>
    </row>
    <row r="9502" spans="39:39" x14ac:dyDescent="0.25">
      <c r="AM9502" s="197"/>
    </row>
    <row r="9503" spans="39:39" x14ac:dyDescent="0.25">
      <c r="AM9503" s="197"/>
    </row>
    <row r="9504" spans="39:39" x14ac:dyDescent="0.25">
      <c r="AM9504" s="197"/>
    </row>
    <row r="9505" spans="39:39" x14ac:dyDescent="0.25">
      <c r="AM9505" s="197"/>
    </row>
    <row r="9506" spans="39:39" x14ac:dyDescent="0.25">
      <c r="AM9506" s="197"/>
    </row>
    <row r="9507" spans="39:39" x14ac:dyDescent="0.25">
      <c r="AM9507" s="197"/>
    </row>
    <row r="9508" spans="39:39" x14ac:dyDescent="0.25">
      <c r="AM9508" s="197"/>
    </row>
    <row r="9509" spans="39:39" x14ac:dyDescent="0.25">
      <c r="AM9509" s="197"/>
    </row>
    <row r="9510" spans="39:39" x14ac:dyDescent="0.25">
      <c r="AM9510" s="197"/>
    </row>
    <row r="9511" spans="39:39" x14ac:dyDescent="0.25">
      <c r="AM9511" s="197"/>
    </row>
    <row r="9512" spans="39:39" x14ac:dyDescent="0.25">
      <c r="AM9512" s="197"/>
    </row>
    <row r="9513" spans="39:39" x14ac:dyDescent="0.25">
      <c r="AM9513" s="197"/>
    </row>
    <row r="9514" spans="39:39" x14ac:dyDescent="0.25">
      <c r="AM9514" s="197"/>
    </row>
    <row r="9515" spans="39:39" x14ac:dyDescent="0.25">
      <c r="AM9515" s="197"/>
    </row>
    <row r="9516" spans="39:39" x14ac:dyDescent="0.25">
      <c r="AM9516" s="197"/>
    </row>
    <row r="9517" spans="39:39" x14ac:dyDescent="0.25">
      <c r="AM9517" s="197"/>
    </row>
    <row r="9518" spans="39:39" x14ac:dyDescent="0.25">
      <c r="AM9518" s="197"/>
    </row>
    <row r="9519" spans="39:39" x14ac:dyDescent="0.25">
      <c r="AM9519" s="197"/>
    </row>
    <row r="9520" spans="39:39" x14ac:dyDescent="0.25">
      <c r="AM9520" s="197"/>
    </row>
    <row r="9521" spans="39:39" x14ac:dyDescent="0.25">
      <c r="AM9521" s="197"/>
    </row>
    <row r="9522" spans="39:39" x14ac:dyDescent="0.25">
      <c r="AM9522" s="197"/>
    </row>
    <row r="9523" spans="39:39" x14ac:dyDescent="0.25">
      <c r="AM9523" s="197"/>
    </row>
    <row r="9524" spans="39:39" x14ac:dyDescent="0.25">
      <c r="AM9524" s="197"/>
    </row>
    <row r="9525" spans="39:39" x14ac:dyDescent="0.25">
      <c r="AM9525" s="197"/>
    </row>
    <row r="9526" spans="39:39" x14ac:dyDescent="0.25">
      <c r="AM9526" s="197"/>
    </row>
    <row r="9527" spans="39:39" x14ac:dyDescent="0.25">
      <c r="AM9527" s="197"/>
    </row>
    <row r="9528" spans="39:39" x14ac:dyDescent="0.25">
      <c r="AM9528" s="197"/>
    </row>
    <row r="9529" spans="39:39" x14ac:dyDescent="0.25">
      <c r="AM9529" s="197"/>
    </row>
    <row r="9530" spans="39:39" x14ac:dyDescent="0.25">
      <c r="AM9530" s="197"/>
    </row>
    <row r="9531" spans="39:39" x14ac:dyDescent="0.25">
      <c r="AM9531" s="197"/>
    </row>
    <row r="9532" spans="39:39" x14ac:dyDescent="0.25">
      <c r="AM9532" s="197"/>
    </row>
    <row r="9533" spans="39:39" x14ac:dyDescent="0.25">
      <c r="AM9533" s="197"/>
    </row>
    <row r="9534" spans="39:39" x14ac:dyDescent="0.25">
      <c r="AM9534" s="197"/>
    </row>
    <row r="9535" spans="39:39" x14ac:dyDescent="0.25">
      <c r="AM9535" s="197"/>
    </row>
    <row r="9536" spans="39:39" x14ac:dyDescent="0.25">
      <c r="AM9536" s="197"/>
    </row>
    <row r="9537" spans="39:39" x14ac:dyDescent="0.25">
      <c r="AM9537" s="197"/>
    </row>
    <row r="9538" spans="39:39" x14ac:dyDescent="0.25">
      <c r="AM9538" s="197"/>
    </row>
    <row r="9539" spans="39:39" x14ac:dyDescent="0.25">
      <c r="AM9539" s="197"/>
    </row>
    <row r="9540" spans="39:39" x14ac:dyDescent="0.25">
      <c r="AM9540" s="197"/>
    </row>
    <row r="9541" spans="39:39" x14ac:dyDescent="0.25">
      <c r="AM9541" s="197"/>
    </row>
    <row r="9542" spans="39:39" x14ac:dyDescent="0.25">
      <c r="AM9542" s="197"/>
    </row>
    <row r="9543" spans="39:39" x14ac:dyDescent="0.25">
      <c r="AM9543" s="197"/>
    </row>
    <row r="9544" spans="39:39" x14ac:dyDescent="0.25">
      <c r="AM9544" s="197"/>
    </row>
    <row r="9545" spans="39:39" x14ac:dyDescent="0.25">
      <c r="AM9545" s="197"/>
    </row>
    <row r="9546" spans="39:39" x14ac:dyDescent="0.25">
      <c r="AM9546" s="197"/>
    </row>
    <row r="9547" spans="39:39" x14ac:dyDescent="0.25">
      <c r="AM9547" s="197"/>
    </row>
    <row r="9548" spans="39:39" x14ac:dyDescent="0.25">
      <c r="AM9548" s="197"/>
    </row>
    <row r="9549" spans="39:39" x14ac:dyDescent="0.25">
      <c r="AM9549" s="197"/>
    </row>
    <row r="9550" spans="39:39" x14ac:dyDescent="0.25">
      <c r="AM9550" s="197"/>
    </row>
    <row r="9551" spans="39:39" x14ac:dyDescent="0.25">
      <c r="AM9551" s="197"/>
    </row>
    <row r="9552" spans="39:39" x14ac:dyDescent="0.25">
      <c r="AM9552" s="197"/>
    </row>
    <row r="9553" spans="39:39" x14ac:dyDescent="0.25">
      <c r="AM9553" s="197"/>
    </row>
    <row r="9554" spans="39:39" x14ac:dyDescent="0.25">
      <c r="AM9554" s="197"/>
    </row>
    <row r="9555" spans="39:39" x14ac:dyDescent="0.25">
      <c r="AM9555" s="197"/>
    </row>
    <row r="9556" spans="39:39" x14ac:dyDescent="0.25">
      <c r="AM9556" s="197"/>
    </row>
    <row r="9557" spans="39:39" x14ac:dyDescent="0.25">
      <c r="AM9557" s="197"/>
    </row>
    <row r="9558" spans="39:39" x14ac:dyDescent="0.25">
      <c r="AM9558" s="197"/>
    </row>
    <row r="9559" spans="39:39" x14ac:dyDescent="0.25">
      <c r="AM9559" s="197"/>
    </row>
    <row r="9560" spans="39:39" x14ac:dyDescent="0.25">
      <c r="AM9560" s="197"/>
    </row>
    <row r="9561" spans="39:39" x14ac:dyDescent="0.25">
      <c r="AM9561" s="197"/>
    </row>
    <row r="9562" spans="39:39" x14ac:dyDescent="0.25">
      <c r="AM9562" s="197"/>
    </row>
    <row r="9563" spans="39:39" x14ac:dyDescent="0.25">
      <c r="AM9563" s="197"/>
    </row>
    <row r="9564" spans="39:39" x14ac:dyDescent="0.25">
      <c r="AM9564" s="197"/>
    </row>
    <row r="9565" spans="39:39" x14ac:dyDescent="0.25">
      <c r="AM9565" s="197"/>
    </row>
    <row r="9566" spans="39:39" x14ac:dyDescent="0.25">
      <c r="AM9566" s="197"/>
    </row>
    <row r="9567" spans="39:39" x14ac:dyDescent="0.25">
      <c r="AM9567" s="197"/>
    </row>
    <row r="9568" spans="39:39" x14ac:dyDescent="0.25">
      <c r="AM9568" s="197"/>
    </row>
    <row r="9569" spans="39:39" x14ac:dyDescent="0.25">
      <c r="AM9569" s="197"/>
    </row>
    <row r="9570" spans="39:39" x14ac:dyDescent="0.25">
      <c r="AM9570" s="197"/>
    </row>
    <row r="9571" spans="39:39" x14ac:dyDescent="0.25">
      <c r="AM9571" s="197"/>
    </row>
    <row r="9572" spans="39:39" x14ac:dyDescent="0.25">
      <c r="AM9572" s="197"/>
    </row>
    <row r="9573" spans="39:39" x14ac:dyDescent="0.25">
      <c r="AM9573" s="197"/>
    </row>
    <row r="9574" spans="39:39" x14ac:dyDescent="0.25">
      <c r="AM9574" s="197"/>
    </row>
    <row r="9575" spans="39:39" x14ac:dyDescent="0.25">
      <c r="AM9575" s="197"/>
    </row>
    <row r="9576" spans="39:39" x14ac:dyDescent="0.25">
      <c r="AM9576" s="197"/>
    </row>
    <row r="9577" spans="39:39" x14ac:dyDescent="0.25">
      <c r="AM9577" s="197"/>
    </row>
    <row r="9578" spans="39:39" x14ac:dyDescent="0.25">
      <c r="AM9578" s="197"/>
    </row>
    <row r="9579" spans="39:39" x14ac:dyDescent="0.25">
      <c r="AM9579" s="197"/>
    </row>
    <row r="9580" spans="39:39" x14ac:dyDescent="0.25">
      <c r="AM9580" s="197"/>
    </row>
    <row r="9581" spans="39:39" x14ac:dyDescent="0.25">
      <c r="AM9581" s="197"/>
    </row>
    <row r="9582" spans="39:39" x14ac:dyDescent="0.25">
      <c r="AM9582" s="197"/>
    </row>
    <row r="9583" spans="39:39" x14ac:dyDescent="0.25">
      <c r="AM9583" s="197"/>
    </row>
    <row r="9584" spans="39:39" x14ac:dyDescent="0.25">
      <c r="AM9584" s="197"/>
    </row>
    <row r="9585" spans="39:39" x14ac:dyDescent="0.25">
      <c r="AM9585" s="197"/>
    </row>
    <row r="9586" spans="39:39" x14ac:dyDescent="0.25">
      <c r="AM9586" s="197"/>
    </row>
    <row r="9587" spans="39:39" x14ac:dyDescent="0.25">
      <c r="AM9587" s="197"/>
    </row>
    <row r="9588" spans="39:39" x14ac:dyDescent="0.25">
      <c r="AM9588" s="197"/>
    </row>
    <row r="9589" spans="39:39" x14ac:dyDescent="0.25">
      <c r="AM9589" s="197"/>
    </row>
    <row r="9590" spans="39:39" x14ac:dyDescent="0.25">
      <c r="AM9590" s="197"/>
    </row>
    <row r="9591" spans="39:39" x14ac:dyDescent="0.25">
      <c r="AM9591" s="197"/>
    </row>
    <row r="9592" spans="39:39" x14ac:dyDescent="0.25">
      <c r="AM9592" s="197"/>
    </row>
    <row r="9593" spans="39:39" x14ac:dyDescent="0.25">
      <c r="AM9593" s="197"/>
    </row>
    <row r="9594" spans="39:39" x14ac:dyDescent="0.25">
      <c r="AM9594" s="197"/>
    </row>
    <row r="9595" spans="39:39" x14ac:dyDescent="0.25">
      <c r="AM9595" s="197"/>
    </row>
    <row r="9596" spans="39:39" x14ac:dyDescent="0.25">
      <c r="AM9596" s="197"/>
    </row>
    <row r="9597" spans="39:39" x14ac:dyDescent="0.25">
      <c r="AM9597" s="197"/>
    </row>
    <row r="9598" spans="39:39" x14ac:dyDescent="0.25">
      <c r="AM9598" s="197"/>
    </row>
    <row r="9599" spans="39:39" x14ac:dyDescent="0.25">
      <c r="AM9599" s="197"/>
    </row>
    <row r="9600" spans="39:39" x14ac:dyDescent="0.25">
      <c r="AM9600" s="197"/>
    </row>
    <row r="9601" spans="39:39" x14ac:dyDescent="0.25">
      <c r="AM9601" s="197"/>
    </row>
    <row r="9602" spans="39:39" x14ac:dyDescent="0.25">
      <c r="AM9602" s="197"/>
    </row>
    <row r="9603" spans="39:39" x14ac:dyDescent="0.25">
      <c r="AM9603" s="197"/>
    </row>
    <row r="9604" spans="39:39" x14ac:dyDescent="0.25">
      <c r="AM9604" s="197"/>
    </row>
    <row r="9605" spans="39:39" x14ac:dyDescent="0.25">
      <c r="AM9605" s="197"/>
    </row>
    <row r="9606" spans="39:39" x14ac:dyDescent="0.25">
      <c r="AM9606" s="197"/>
    </row>
    <row r="9607" spans="39:39" x14ac:dyDescent="0.25">
      <c r="AM9607" s="197"/>
    </row>
    <row r="9608" spans="39:39" x14ac:dyDescent="0.25">
      <c r="AM9608" s="197"/>
    </row>
    <row r="9609" spans="39:39" x14ac:dyDescent="0.25">
      <c r="AM9609" s="197"/>
    </row>
    <row r="9610" spans="39:39" x14ac:dyDescent="0.25">
      <c r="AM9610" s="197"/>
    </row>
    <row r="9611" spans="39:39" x14ac:dyDescent="0.25">
      <c r="AM9611" s="197"/>
    </row>
    <row r="9612" spans="39:39" x14ac:dyDescent="0.25">
      <c r="AM9612" s="197"/>
    </row>
    <row r="9613" spans="39:39" x14ac:dyDescent="0.25">
      <c r="AM9613" s="197"/>
    </row>
    <row r="9614" spans="39:39" x14ac:dyDescent="0.25">
      <c r="AM9614" s="197"/>
    </row>
    <row r="9615" spans="39:39" x14ac:dyDescent="0.25">
      <c r="AM9615" s="197"/>
    </row>
    <row r="9616" spans="39:39" x14ac:dyDescent="0.25">
      <c r="AM9616" s="197"/>
    </row>
    <row r="9617" spans="39:39" x14ac:dyDescent="0.25">
      <c r="AM9617" s="197"/>
    </row>
    <row r="9618" spans="39:39" x14ac:dyDescent="0.25">
      <c r="AM9618" s="197"/>
    </row>
    <row r="9619" spans="39:39" x14ac:dyDescent="0.25">
      <c r="AM9619" s="197"/>
    </row>
    <row r="9620" spans="39:39" x14ac:dyDescent="0.25">
      <c r="AM9620" s="197"/>
    </row>
    <row r="9621" spans="39:39" x14ac:dyDescent="0.25">
      <c r="AM9621" s="197"/>
    </row>
    <row r="9622" spans="39:39" x14ac:dyDescent="0.25">
      <c r="AM9622" s="197"/>
    </row>
    <row r="9623" spans="39:39" x14ac:dyDescent="0.25">
      <c r="AM9623" s="197"/>
    </row>
    <row r="9624" spans="39:39" x14ac:dyDescent="0.25">
      <c r="AM9624" s="197"/>
    </row>
    <row r="9625" spans="39:39" x14ac:dyDescent="0.25">
      <c r="AM9625" s="197"/>
    </row>
    <row r="9626" spans="39:39" x14ac:dyDescent="0.25">
      <c r="AM9626" s="197"/>
    </row>
    <row r="9627" spans="39:39" x14ac:dyDescent="0.25">
      <c r="AM9627" s="197"/>
    </row>
    <row r="9628" spans="39:39" x14ac:dyDescent="0.25">
      <c r="AM9628" s="197"/>
    </row>
    <row r="9629" spans="39:39" x14ac:dyDescent="0.25">
      <c r="AM9629" s="197"/>
    </row>
    <row r="9630" spans="39:39" x14ac:dyDescent="0.25">
      <c r="AM9630" s="197"/>
    </row>
    <row r="9631" spans="39:39" x14ac:dyDescent="0.25">
      <c r="AM9631" s="197"/>
    </row>
    <row r="9632" spans="39:39" x14ac:dyDescent="0.25">
      <c r="AM9632" s="197"/>
    </row>
    <row r="9633" spans="39:39" x14ac:dyDescent="0.25">
      <c r="AM9633" s="197"/>
    </row>
    <row r="9634" spans="39:39" x14ac:dyDescent="0.25">
      <c r="AM9634" s="197"/>
    </row>
    <row r="9635" spans="39:39" x14ac:dyDescent="0.25">
      <c r="AM9635" s="197"/>
    </row>
    <row r="9636" spans="39:39" x14ac:dyDescent="0.25">
      <c r="AM9636" s="197"/>
    </row>
    <row r="9637" spans="39:39" x14ac:dyDescent="0.25">
      <c r="AM9637" s="197"/>
    </row>
    <row r="9638" spans="39:39" x14ac:dyDescent="0.25">
      <c r="AM9638" s="197"/>
    </row>
    <row r="9639" spans="39:39" x14ac:dyDescent="0.25">
      <c r="AM9639" s="197"/>
    </row>
    <row r="9640" spans="39:39" x14ac:dyDescent="0.25">
      <c r="AM9640" s="197"/>
    </row>
    <row r="9641" spans="39:39" x14ac:dyDescent="0.25">
      <c r="AM9641" s="197"/>
    </row>
    <row r="9642" spans="39:39" x14ac:dyDescent="0.25">
      <c r="AM9642" s="197"/>
    </row>
    <row r="9643" spans="39:39" x14ac:dyDescent="0.25">
      <c r="AM9643" s="197"/>
    </row>
    <row r="9644" spans="39:39" x14ac:dyDescent="0.25">
      <c r="AM9644" s="197"/>
    </row>
    <row r="9645" spans="39:39" x14ac:dyDescent="0.25">
      <c r="AM9645" s="197"/>
    </row>
    <row r="9646" spans="39:39" x14ac:dyDescent="0.25">
      <c r="AM9646" s="197"/>
    </row>
    <row r="9647" spans="39:39" x14ac:dyDescent="0.25">
      <c r="AM9647" s="197"/>
    </row>
    <row r="9648" spans="39:39" x14ac:dyDescent="0.25">
      <c r="AM9648" s="197"/>
    </row>
    <row r="9649" spans="39:39" x14ac:dyDescent="0.25">
      <c r="AM9649" s="197"/>
    </row>
    <row r="9650" spans="39:39" x14ac:dyDescent="0.25">
      <c r="AM9650" s="197"/>
    </row>
    <row r="9651" spans="39:39" x14ac:dyDescent="0.25">
      <c r="AM9651" s="197"/>
    </row>
    <row r="9652" spans="39:39" x14ac:dyDescent="0.25">
      <c r="AM9652" s="197"/>
    </row>
    <row r="9653" spans="39:39" x14ac:dyDescent="0.25">
      <c r="AM9653" s="197"/>
    </row>
    <row r="9654" spans="39:39" x14ac:dyDescent="0.25">
      <c r="AM9654" s="197"/>
    </row>
    <row r="9655" spans="39:39" x14ac:dyDescent="0.25">
      <c r="AM9655" s="197"/>
    </row>
    <row r="9656" spans="39:39" x14ac:dyDescent="0.25">
      <c r="AM9656" s="197"/>
    </row>
    <row r="9657" spans="39:39" x14ac:dyDescent="0.25">
      <c r="AM9657" s="197"/>
    </row>
    <row r="9658" spans="39:39" x14ac:dyDescent="0.25">
      <c r="AM9658" s="197"/>
    </row>
    <row r="9659" spans="39:39" x14ac:dyDescent="0.25">
      <c r="AM9659" s="197"/>
    </row>
    <row r="9660" spans="39:39" x14ac:dyDescent="0.25">
      <c r="AM9660" s="197"/>
    </row>
    <row r="9661" spans="39:39" x14ac:dyDescent="0.25">
      <c r="AM9661" s="197"/>
    </row>
    <row r="9662" spans="39:39" x14ac:dyDescent="0.25">
      <c r="AM9662" s="197"/>
    </row>
    <row r="9663" spans="39:39" x14ac:dyDescent="0.25">
      <c r="AM9663" s="197"/>
    </row>
    <row r="9664" spans="39:39" x14ac:dyDescent="0.25">
      <c r="AM9664" s="197"/>
    </row>
    <row r="9665" spans="39:39" x14ac:dyDescent="0.25">
      <c r="AM9665" s="197"/>
    </row>
    <row r="9666" spans="39:39" x14ac:dyDescent="0.25">
      <c r="AM9666" s="197"/>
    </row>
    <row r="9667" spans="39:39" x14ac:dyDescent="0.25">
      <c r="AM9667" s="197"/>
    </row>
    <row r="9668" spans="39:39" x14ac:dyDescent="0.25">
      <c r="AM9668" s="197"/>
    </row>
    <row r="9669" spans="39:39" x14ac:dyDescent="0.25">
      <c r="AM9669" s="197"/>
    </row>
    <row r="9670" spans="39:39" x14ac:dyDescent="0.25">
      <c r="AM9670" s="197"/>
    </row>
    <row r="9671" spans="39:39" x14ac:dyDescent="0.25">
      <c r="AM9671" s="197"/>
    </row>
    <row r="9672" spans="39:39" x14ac:dyDescent="0.25">
      <c r="AM9672" s="197"/>
    </row>
    <row r="9673" spans="39:39" x14ac:dyDescent="0.25">
      <c r="AM9673" s="197"/>
    </row>
    <row r="9674" spans="39:39" x14ac:dyDescent="0.25">
      <c r="AM9674" s="197"/>
    </row>
    <row r="9675" spans="39:39" x14ac:dyDescent="0.25">
      <c r="AM9675" s="197"/>
    </row>
    <row r="9676" spans="39:39" x14ac:dyDescent="0.25">
      <c r="AM9676" s="197"/>
    </row>
    <row r="9677" spans="39:39" x14ac:dyDescent="0.25">
      <c r="AM9677" s="197"/>
    </row>
    <row r="9678" spans="39:39" x14ac:dyDescent="0.25">
      <c r="AM9678" s="197"/>
    </row>
    <row r="9679" spans="39:39" x14ac:dyDescent="0.25">
      <c r="AM9679" s="197"/>
    </row>
    <row r="9680" spans="39:39" x14ac:dyDescent="0.25">
      <c r="AM9680" s="197"/>
    </row>
    <row r="9681" spans="39:39" x14ac:dyDescent="0.25">
      <c r="AM9681" s="197"/>
    </row>
    <row r="9682" spans="39:39" x14ac:dyDescent="0.25">
      <c r="AM9682" s="197"/>
    </row>
    <row r="9683" spans="39:39" x14ac:dyDescent="0.25">
      <c r="AM9683" s="197"/>
    </row>
    <row r="9684" spans="39:39" x14ac:dyDescent="0.25">
      <c r="AM9684" s="197"/>
    </row>
    <row r="9685" spans="39:39" x14ac:dyDescent="0.25">
      <c r="AM9685" s="197"/>
    </row>
    <row r="9686" spans="39:39" x14ac:dyDescent="0.25">
      <c r="AM9686" s="197"/>
    </row>
    <row r="9687" spans="39:39" x14ac:dyDescent="0.25">
      <c r="AM9687" s="197"/>
    </row>
    <row r="9688" spans="39:39" x14ac:dyDescent="0.25">
      <c r="AM9688" s="197"/>
    </row>
    <row r="9689" spans="39:39" x14ac:dyDescent="0.25">
      <c r="AM9689" s="197"/>
    </row>
    <row r="9690" spans="39:39" x14ac:dyDescent="0.25">
      <c r="AM9690" s="197"/>
    </row>
    <row r="9691" spans="39:39" x14ac:dyDescent="0.25">
      <c r="AM9691" s="197"/>
    </row>
    <row r="9692" spans="39:39" x14ac:dyDescent="0.25">
      <c r="AM9692" s="197"/>
    </row>
    <row r="9693" spans="39:39" x14ac:dyDescent="0.25">
      <c r="AM9693" s="197"/>
    </row>
    <row r="9694" spans="39:39" x14ac:dyDescent="0.25">
      <c r="AM9694" s="197"/>
    </row>
    <row r="9695" spans="39:39" x14ac:dyDescent="0.25">
      <c r="AM9695" s="197"/>
    </row>
    <row r="9696" spans="39:39" x14ac:dyDescent="0.25">
      <c r="AM9696" s="197"/>
    </row>
    <row r="9697" spans="39:39" x14ac:dyDescent="0.25">
      <c r="AM9697" s="197"/>
    </row>
    <row r="9698" spans="39:39" x14ac:dyDescent="0.25">
      <c r="AM9698" s="197"/>
    </row>
    <row r="9699" spans="39:39" x14ac:dyDescent="0.25">
      <c r="AM9699" s="197"/>
    </row>
    <row r="9700" spans="39:39" x14ac:dyDescent="0.25">
      <c r="AM9700" s="197"/>
    </row>
    <row r="9701" spans="39:39" x14ac:dyDescent="0.25">
      <c r="AM9701" s="197"/>
    </row>
    <row r="9702" spans="39:39" x14ac:dyDescent="0.25">
      <c r="AM9702" s="197"/>
    </row>
    <row r="9703" spans="39:39" x14ac:dyDescent="0.25">
      <c r="AM9703" s="197"/>
    </row>
    <row r="9704" spans="39:39" x14ac:dyDescent="0.25">
      <c r="AM9704" s="197"/>
    </row>
    <row r="9705" spans="39:39" x14ac:dyDescent="0.25">
      <c r="AM9705" s="197"/>
    </row>
    <row r="9706" spans="39:39" x14ac:dyDescent="0.25">
      <c r="AM9706" s="197"/>
    </row>
    <row r="9707" spans="39:39" x14ac:dyDescent="0.25">
      <c r="AM9707" s="197"/>
    </row>
    <row r="9708" spans="39:39" x14ac:dyDescent="0.25">
      <c r="AM9708" s="197"/>
    </row>
    <row r="9709" spans="39:39" x14ac:dyDescent="0.25">
      <c r="AM9709" s="197"/>
    </row>
    <row r="9710" spans="39:39" x14ac:dyDescent="0.25">
      <c r="AM9710" s="197"/>
    </row>
    <row r="9711" spans="39:39" x14ac:dyDescent="0.25">
      <c r="AM9711" s="197"/>
    </row>
    <row r="9712" spans="39:39" x14ac:dyDescent="0.25">
      <c r="AM9712" s="197"/>
    </row>
    <row r="9713" spans="39:39" x14ac:dyDescent="0.25">
      <c r="AM9713" s="197"/>
    </row>
    <row r="9714" spans="39:39" x14ac:dyDescent="0.25">
      <c r="AM9714" s="197"/>
    </row>
    <row r="9715" spans="39:39" x14ac:dyDescent="0.25">
      <c r="AM9715" s="197"/>
    </row>
    <row r="9716" spans="39:39" x14ac:dyDescent="0.25">
      <c r="AM9716" s="197"/>
    </row>
    <row r="9717" spans="39:39" x14ac:dyDescent="0.25">
      <c r="AM9717" s="197"/>
    </row>
    <row r="9718" spans="39:39" x14ac:dyDescent="0.25">
      <c r="AM9718" s="197"/>
    </row>
    <row r="9719" spans="39:39" x14ac:dyDescent="0.25">
      <c r="AM9719" s="197"/>
    </row>
    <row r="9720" spans="39:39" x14ac:dyDescent="0.25">
      <c r="AM9720" s="197"/>
    </row>
    <row r="9721" spans="39:39" x14ac:dyDescent="0.25">
      <c r="AM9721" s="197"/>
    </row>
    <row r="9722" spans="39:39" x14ac:dyDescent="0.25">
      <c r="AM9722" s="197"/>
    </row>
    <row r="9723" spans="39:39" x14ac:dyDescent="0.25">
      <c r="AM9723" s="197"/>
    </row>
    <row r="9724" spans="39:39" x14ac:dyDescent="0.25">
      <c r="AM9724" s="197"/>
    </row>
    <row r="9725" spans="39:39" x14ac:dyDescent="0.25">
      <c r="AM9725" s="197"/>
    </row>
    <row r="9726" spans="39:39" x14ac:dyDescent="0.25">
      <c r="AM9726" s="197"/>
    </row>
    <row r="9727" spans="39:39" x14ac:dyDescent="0.25">
      <c r="AM9727" s="197"/>
    </row>
    <row r="9728" spans="39:39" x14ac:dyDescent="0.25">
      <c r="AM9728" s="197"/>
    </row>
    <row r="9729" spans="39:39" x14ac:dyDescent="0.25">
      <c r="AM9729" s="197"/>
    </row>
    <row r="9730" spans="39:39" x14ac:dyDescent="0.25">
      <c r="AM9730" s="197"/>
    </row>
    <row r="9731" spans="39:39" x14ac:dyDescent="0.25">
      <c r="AM9731" s="197"/>
    </row>
    <row r="9732" spans="39:39" x14ac:dyDescent="0.25">
      <c r="AM9732" s="197"/>
    </row>
    <row r="9733" spans="39:39" x14ac:dyDescent="0.25">
      <c r="AM9733" s="197"/>
    </row>
    <row r="9734" spans="39:39" x14ac:dyDescent="0.25">
      <c r="AM9734" s="197"/>
    </row>
    <row r="9735" spans="39:39" x14ac:dyDescent="0.25">
      <c r="AM9735" s="197"/>
    </row>
    <row r="9736" spans="39:39" x14ac:dyDescent="0.25">
      <c r="AM9736" s="197"/>
    </row>
    <row r="9737" spans="39:39" x14ac:dyDescent="0.25">
      <c r="AM9737" s="197"/>
    </row>
    <row r="9738" spans="39:39" x14ac:dyDescent="0.25">
      <c r="AM9738" s="197"/>
    </row>
    <row r="9739" spans="39:39" x14ac:dyDescent="0.25">
      <c r="AM9739" s="197"/>
    </row>
    <row r="9740" spans="39:39" x14ac:dyDescent="0.25">
      <c r="AM9740" s="197"/>
    </row>
    <row r="9741" spans="39:39" x14ac:dyDescent="0.25">
      <c r="AM9741" s="197"/>
    </row>
    <row r="9742" spans="39:39" x14ac:dyDescent="0.25">
      <c r="AM9742" s="197"/>
    </row>
    <row r="9743" spans="39:39" x14ac:dyDescent="0.25">
      <c r="AM9743" s="197"/>
    </row>
    <row r="9744" spans="39:39" x14ac:dyDescent="0.25">
      <c r="AM9744" s="197"/>
    </row>
    <row r="9745" spans="39:39" x14ac:dyDescent="0.25">
      <c r="AM9745" s="197"/>
    </row>
    <row r="9746" spans="39:39" x14ac:dyDescent="0.25">
      <c r="AM9746" s="197"/>
    </row>
    <row r="9747" spans="39:39" x14ac:dyDescent="0.25">
      <c r="AM9747" s="197"/>
    </row>
    <row r="9748" spans="39:39" x14ac:dyDescent="0.25">
      <c r="AM9748" s="197"/>
    </row>
    <row r="9749" spans="39:39" x14ac:dyDescent="0.25">
      <c r="AM9749" s="197"/>
    </row>
    <row r="9750" spans="39:39" x14ac:dyDescent="0.25">
      <c r="AM9750" s="197"/>
    </row>
    <row r="9751" spans="39:39" x14ac:dyDescent="0.25">
      <c r="AM9751" s="197"/>
    </row>
    <row r="9752" spans="39:39" x14ac:dyDescent="0.25">
      <c r="AM9752" s="197"/>
    </row>
    <row r="9753" spans="39:39" x14ac:dyDescent="0.25">
      <c r="AM9753" s="197"/>
    </row>
    <row r="9754" spans="39:39" x14ac:dyDescent="0.25">
      <c r="AM9754" s="197"/>
    </row>
    <row r="9755" spans="39:39" x14ac:dyDescent="0.25">
      <c r="AM9755" s="197"/>
    </row>
    <row r="9756" spans="39:39" x14ac:dyDescent="0.25">
      <c r="AM9756" s="197"/>
    </row>
    <row r="9757" spans="39:39" x14ac:dyDescent="0.25">
      <c r="AM9757" s="197"/>
    </row>
    <row r="9758" spans="39:39" x14ac:dyDescent="0.25">
      <c r="AM9758" s="197"/>
    </row>
    <row r="9759" spans="39:39" x14ac:dyDescent="0.25">
      <c r="AM9759" s="197"/>
    </row>
    <row r="9760" spans="39:39" x14ac:dyDescent="0.25">
      <c r="AM9760" s="197"/>
    </row>
    <row r="9761" spans="39:39" x14ac:dyDescent="0.25">
      <c r="AM9761" s="197"/>
    </row>
    <row r="9762" spans="39:39" x14ac:dyDescent="0.25">
      <c r="AM9762" s="197"/>
    </row>
    <row r="9763" spans="39:39" x14ac:dyDescent="0.25">
      <c r="AM9763" s="197"/>
    </row>
    <row r="9764" spans="39:39" x14ac:dyDescent="0.25">
      <c r="AM9764" s="197"/>
    </row>
    <row r="9765" spans="39:39" x14ac:dyDescent="0.25">
      <c r="AM9765" s="197"/>
    </row>
    <row r="9766" spans="39:39" x14ac:dyDescent="0.25">
      <c r="AM9766" s="197"/>
    </row>
    <row r="9767" spans="39:39" x14ac:dyDescent="0.25">
      <c r="AM9767" s="197"/>
    </row>
    <row r="9768" spans="39:39" x14ac:dyDescent="0.25">
      <c r="AM9768" s="197"/>
    </row>
    <row r="9769" spans="39:39" x14ac:dyDescent="0.25">
      <c r="AM9769" s="197"/>
    </row>
    <row r="9770" spans="39:39" x14ac:dyDescent="0.25">
      <c r="AM9770" s="197"/>
    </row>
    <row r="9771" spans="39:39" x14ac:dyDescent="0.25">
      <c r="AM9771" s="197"/>
    </row>
    <row r="9772" spans="39:39" x14ac:dyDescent="0.25">
      <c r="AM9772" s="197"/>
    </row>
    <row r="9773" spans="39:39" x14ac:dyDescent="0.25">
      <c r="AM9773" s="197"/>
    </row>
    <row r="9774" spans="39:39" x14ac:dyDescent="0.25">
      <c r="AM9774" s="197"/>
    </row>
    <row r="9775" spans="39:39" x14ac:dyDescent="0.25">
      <c r="AM9775" s="197"/>
    </row>
    <row r="9776" spans="39:39" x14ac:dyDescent="0.25">
      <c r="AM9776" s="197"/>
    </row>
    <row r="9777" spans="39:39" x14ac:dyDescent="0.25">
      <c r="AM9777" s="197"/>
    </row>
    <row r="9778" spans="39:39" x14ac:dyDescent="0.25">
      <c r="AM9778" s="197"/>
    </row>
    <row r="9779" spans="39:39" x14ac:dyDescent="0.25">
      <c r="AM9779" s="197"/>
    </row>
    <row r="9780" spans="39:39" x14ac:dyDescent="0.25">
      <c r="AM9780" s="197"/>
    </row>
    <row r="9781" spans="39:39" x14ac:dyDescent="0.25">
      <c r="AM9781" s="197"/>
    </row>
    <row r="9782" spans="39:39" x14ac:dyDescent="0.25">
      <c r="AM9782" s="197"/>
    </row>
    <row r="9783" spans="39:39" x14ac:dyDescent="0.25">
      <c r="AM9783" s="197"/>
    </row>
    <row r="9784" spans="39:39" x14ac:dyDescent="0.25">
      <c r="AM9784" s="197"/>
    </row>
    <row r="9785" spans="39:39" x14ac:dyDescent="0.25">
      <c r="AM9785" s="197"/>
    </row>
    <row r="9786" spans="39:39" x14ac:dyDescent="0.25">
      <c r="AM9786" s="197"/>
    </row>
    <row r="9787" spans="39:39" x14ac:dyDescent="0.25">
      <c r="AM9787" s="197"/>
    </row>
    <row r="9788" spans="39:39" x14ac:dyDescent="0.25">
      <c r="AM9788" s="197"/>
    </row>
    <row r="9789" spans="39:39" x14ac:dyDescent="0.25">
      <c r="AM9789" s="197"/>
    </row>
    <row r="9790" spans="39:39" x14ac:dyDescent="0.25">
      <c r="AM9790" s="197"/>
    </row>
    <row r="9791" spans="39:39" x14ac:dyDescent="0.25">
      <c r="AM9791" s="197"/>
    </row>
    <row r="9792" spans="39:39" x14ac:dyDescent="0.25">
      <c r="AM9792" s="197"/>
    </row>
    <row r="9793" spans="39:39" x14ac:dyDescent="0.25">
      <c r="AM9793" s="197"/>
    </row>
    <row r="9794" spans="39:39" x14ac:dyDescent="0.25">
      <c r="AM9794" s="197"/>
    </row>
    <row r="9795" spans="39:39" x14ac:dyDescent="0.25">
      <c r="AM9795" s="197"/>
    </row>
    <row r="9796" spans="39:39" x14ac:dyDescent="0.25">
      <c r="AM9796" s="197"/>
    </row>
    <row r="9797" spans="39:39" x14ac:dyDescent="0.25">
      <c r="AM9797" s="197"/>
    </row>
    <row r="9798" spans="39:39" x14ac:dyDescent="0.25">
      <c r="AM9798" s="197"/>
    </row>
    <row r="9799" spans="39:39" x14ac:dyDescent="0.25">
      <c r="AM9799" s="197"/>
    </row>
    <row r="9800" spans="39:39" x14ac:dyDescent="0.25">
      <c r="AM9800" s="197"/>
    </row>
    <row r="9801" spans="39:39" x14ac:dyDescent="0.25">
      <c r="AM9801" s="197"/>
    </row>
    <row r="9802" spans="39:39" x14ac:dyDescent="0.25">
      <c r="AM9802" s="197"/>
    </row>
    <row r="9803" spans="39:39" x14ac:dyDescent="0.25">
      <c r="AM9803" s="197"/>
    </row>
    <row r="9804" spans="39:39" x14ac:dyDescent="0.25">
      <c r="AM9804" s="197"/>
    </row>
    <row r="9805" spans="39:39" x14ac:dyDescent="0.25">
      <c r="AM9805" s="197"/>
    </row>
    <row r="9806" spans="39:39" x14ac:dyDescent="0.25">
      <c r="AM9806" s="197"/>
    </row>
    <row r="9807" spans="39:39" x14ac:dyDescent="0.25">
      <c r="AM9807" s="197"/>
    </row>
    <row r="9808" spans="39:39" x14ac:dyDescent="0.25">
      <c r="AM9808" s="197"/>
    </row>
    <row r="9809" spans="39:39" x14ac:dyDescent="0.25">
      <c r="AM9809" s="197"/>
    </row>
    <row r="9810" spans="39:39" x14ac:dyDescent="0.25">
      <c r="AM9810" s="197"/>
    </row>
    <row r="9811" spans="39:39" x14ac:dyDescent="0.25">
      <c r="AM9811" s="197"/>
    </row>
    <row r="9812" spans="39:39" x14ac:dyDescent="0.25">
      <c r="AM9812" s="197"/>
    </row>
    <row r="9813" spans="39:39" x14ac:dyDescent="0.25">
      <c r="AM9813" s="197"/>
    </row>
    <row r="9814" spans="39:39" x14ac:dyDescent="0.25">
      <c r="AM9814" s="197"/>
    </row>
  </sheetData>
  <mergeCells count="3">
    <mergeCell ref="Z2:AK2"/>
    <mergeCell ref="AM2:AR2"/>
    <mergeCell ref="C2:X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/>
  </sheetViews>
  <sheetFormatPr defaultRowHeight="15" x14ac:dyDescent="0.25"/>
  <cols>
    <col min="2" max="2" width="3.7109375" bestFit="1" customWidth="1"/>
    <col min="4" max="4" width="9.7109375" bestFit="1" customWidth="1"/>
    <col min="5" max="5" width="6.85546875" style="61" bestFit="1" customWidth="1"/>
    <col min="6" max="6" width="11.28515625" style="61" bestFit="1" customWidth="1"/>
    <col min="7" max="7" width="9.7109375" bestFit="1" customWidth="1"/>
    <col min="8" max="8" width="2.7109375" customWidth="1"/>
    <col min="9" max="9" width="9.85546875" bestFit="1" customWidth="1"/>
    <col min="10" max="10" width="6.85546875" style="61" bestFit="1" customWidth="1"/>
    <col min="11" max="11" width="11.28515625" style="61" bestFit="1" customWidth="1"/>
    <col min="12" max="12" width="9.7109375" style="3" bestFit="1" customWidth="1"/>
    <col min="13" max="13" width="2.7109375" customWidth="1"/>
    <col min="14" max="14" width="10.7109375" customWidth="1"/>
    <col min="15" max="15" width="6.85546875" style="61" bestFit="1" customWidth="1"/>
    <col min="16" max="16" width="11.28515625" style="61" bestFit="1" customWidth="1"/>
    <col min="17" max="17" width="9.7109375" style="3" customWidth="1"/>
    <col min="18" max="18" width="2.7109375" customWidth="1"/>
    <col min="19" max="19" width="10.7109375" customWidth="1"/>
    <col min="20" max="20" width="6.85546875" style="61" bestFit="1" customWidth="1"/>
    <col min="21" max="21" width="11.28515625" style="61" bestFit="1" customWidth="1"/>
    <col min="22" max="22" width="9.7109375" style="3" customWidth="1"/>
    <col min="23" max="23" width="2.7109375" customWidth="1"/>
    <col min="24" max="24" width="10.7109375" customWidth="1"/>
    <col min="25" max="25" width="6.85546875" style="61" bestFit="1" customWidth="1"/>
    <col min="26" max="26" width="11.28515625" style="61" bestFit="1" customWidth="1"/>
    <col min="27" max="27" width="9.7109375" style="3" customWidth="1"/>
    <col min="28" max="28" width="2.7109375" customWidth="1"/>
    <col min="29" max="29" width="10.7109375" customWidth="1"/>
    <col min="30" max="30" width="6.85546875" style="61" bestFit="1" customWidth="1"/>
    <col min="31" max="31" width="11.28515625" style="61" bestFit="1" customWidth="1"/>
    <col min="32" max="32" width="9.7109375" style="3" customWidth="1"/>
    <col min="33" max="33" width="2.7109375" customWidth="1"/>
    <col min="34" max="34" width="10.7109375" customWidth="1"/>
    <col min="35" max="35" width="6.85546875" style="61" bestFit="1" customWidth="1"/>
    <col min="36" max="36" width="11.28515625" style="61" bestFit="1" customWidth="1"/>
    <col min="37" max="37" width="9.7109375" style="3" customWidth="1"/>
    <col min="38" max="38" width="2.7109375" customWidth="1"/>
    <col min="39" max="39" width="10.7109375" customWidth="1"/>
    <col min="40" max="40" width="6.85546875" style="61" customWidth="1"/>
    <col min="41" max="41" width="11.28515625" style="61" customWidth="1"/>
    <col min="42" max="42" width="9.7109375" style="3" customWidth="1"/>
    <col min="43" max="43" width="2.7109375" customWidth="1"/>
  </cols>
  <sheetData>
    <row r="1" spans="1:42" x14ac:dyDescent="0.25">
      <c r="A1" t="s">
        <v>264</v>
      </c>
    </row>
    <row r="2" spans="1:42" x14ac:dyDescent="0.25">
      <c r="B2" s="435" t="s">
        <v>0</v>
      </c>
      <c r="C2" s="346" t="s">
        <v>11</v>
      </c>
      <c r="D2" s="334" t="s">
        <v>164</v>
      </c>
      <c r="E2" s="335" t="s">
        <v>26</v>
      </c>
      <c r="F2" s="335" t="s">
        <v>161</v>
      </c>
      <c r="G2" s="338" t="s">
        <v>165</v>
      </c>
      <c r="I2" s="334" t="s">
        <v>164</v>
      </c>
      <c r="J2" s="335" t="s">
        <v>26</v>
      </c>
      <c r="K2" s="335" t="s">
        <v>161</v>
      </c>
      <c r="L2" s="336" t="s">
        <v>165</v>
      </c>
      <c r="N2" s="334" t="s">
        <v>164</v>
      </c>
      <c r="O2" s="335" t="s">
        <v>26</v>
      </c>
      <c r="P2" s="335" t="s">
        <v>161</v>
      </c>
      <c r="Q2" s="336" t="s">
        <v>165</v>
      </c>
      <c r="S2" s="334" t="s">
        <v>164</v>
      </c>
      <c r="T2" s="335" t="s">
        <v>26</v>
      </c>
      <c r="U2" s="335" t="s">
        <v>161</v>
      </c>
      <c r="V2" s="336" t="s">
        <v>165</v>
      </c>
      <c r="X2" s="334" t="s">
        <v>164</v>
      </c>
      <c r="Y2" s="335" t="s">
        <v>26</v>
      </c>
      <c r="Z2" s="335" t="s">
        <v>161</v>
      </c>
      <c r="AA2" s="336" t="s">
        <v>165</v>
      </c>
      <c r="AC2" s="334" t="s">
        <v>164</v>
      </c>
      <c r="AD2" s="335" t="s">
        <v>26</v>
      </c>
      <c r="AE2" s="335" t="s">
        <v>161</v>
      </c>
      <c r="AF2" s="336" t="s">
        <v>165</v>
      </c>
      <c r="AH2" s="334" t="s">
        <v>164</v>
      </c>
      <c r="AI2" s="335" t="s">
        <v>26</v>
      </c>
      <c r="AJ2" s="335" t="s">
        <v>161</v>
      </c>
      <c r="AK2" s="336" t="s">
        <v>165</v>
      </c>
      <c r="AM2" s="334" t="s">
        <v>164</v>
      </c>
      <c r="AN2" s="335" t="s">
        <v>26</v>
      </c>
      <c r="AO2" s="335" t="s">
        <v>161</v>
      </c>
      <c r="AP2" s="336" t="s">
        <v>165</v>
      </c>
    </row>
    <row r="3" spans="1:42" x14ac:dyDescent="0.25">
      <c r="B3" s="436"/>
      <c r="C3" s="358" t="s">
        <v>129</v>
      </c>
      <c r="D3" s="438" t="s">
        <v>265</v>
      </c>
      <c r="E3" s="439"/>
      <c r="F3" s="439"/>
      <c r="G3" s="440"/>
      <c r="I3" s="438" t="s">
        <v>266</v>
      </c>
      <c r="J3" s="439"/>
      <c r="K3" s="439"/>
      <c r="L3" s="440"/>
      <c r="N3" s="327"/>
      <c r="O3" s="328"/>
      <c r="P3" s="328"/>
      <c r="Q3" s="329"/>
      <c r="S3" s="327"/>
      <c r="T3" s="328"/>
      <c r="U3" s="328"/>
      <c r="V3" s="329"/>
      <c r="X3" s="327"/>
      <c r="Y3" s="328"/>
      <c r="Z3" s="328"/>
      <c r="AA3" s="329"/>
      <c r="AC3" s="327"/>
      <c r="AD3" s="328"/>
      <c r="AE3" s="328"/>
      <c r="AF3" s="329"/>
      <c r="AH3" s="327"/>
      <c r="AI3" s="328"/>
      <c r="AJ3" s="328"/>
      <c r="AK3" s="329"/>
      <c r="AM3" s="327"/>
      <c r="AN3" s="328"/>
      <c r="AO3" s="328"/>
      <c r="AP3" s="329"/>
    </row>
    <row r="4" spans="1:42" x14ac:dyDescent="0.25">
      <c r="B4" s="436"/>
      <c r="C4" s="339" t="s">
        <v>232</v>
      </c>
      <c r="D4" s="360">
        <v>43104</v>
      </c>
      <c r="E4" s="326"/>
      <c r="F4" s="326">
        <v>0.4</v>
      </c>
      <c r="G4" s="357"/>
      <c r="I4" s="347"/>
      <c r="J4" s="348"/>
      <c r="K4" s="348"/>
      <c r="L4" s="352"/>
      <c r="N4" s="330"/>
      <c r="O4" s="16"/>
      <c r="P4" s="16"/>
      <c r="Q4" s="331"/>
      <c r="S4" s="330"/>
      <c r="T4" s="16"/>
      <c r="U4" s="16"/>
      <c r="V4" s="331"/>
      <c r="X4" s="330"/>
      <c r="Y4" s="16"/>
      <c r="Z4" s="16"/>
      <c r="AA4" s="331"/>
      <c r="AC4" s="330"/>
      <c r="AD4" s="16"/>
      <c r="AE4" s="16"/>
      <c r="AF4" s="331"/>
      <c r="AH4" s="330"/>
      <c r="AI4" s="16"/>
      <c r="AJ4" s="16"/>
      <c r="AK4" s="331"/>
      <c r="AM4" s="330"/>
      <c r="AN4" s="16"/>
      <c r="AO4" s="16"/>
      <c r="AP4" s="331"/>
    </row>
    <row r="5" spans="1:42" x14ac:dyDescent="0.25">
      <c r="B5" s="436"/>
      <c r="C5" s="339" t="s">
        <v>231</v>
      </c>
      <c r="D5" s="350"/>
      <c r="E5" s="348"/>
      <c r="F5" s="348"/>
      <c r="G5" s="349"/>
      <c r="I5" s="360">
        <v>43151</v>
      </c>
      <c r="J5" s="326"/>
      <c r="K5" s="326">
        <v>0.1</v>
      </c>
      <c r="L5" s="357"/>
      <c r="N5" s="330"/>
      <c r="O5" s="16"/>
      <c r="P5" s="16"/>
      <c r="Q5" s="331"/>
      <c r="S5" s="330"/>
      <c r="T5" s="16"/>
      <c r="U5" s="16"/>
      <c r="V5" s="331"/>
      <c r="X5" s="330"/>
      <c r="Y5" s="16"/>
      <c r="Z5" s="16"/>
      <c r="AA5" s="331"/>
      <c r="AC5" s="330"/>
      <c r="AD5" s="16"/>
      <c r="AE5" s="16"/>
      <c r="AF5" s="331"/>
      <c r="AH5" s="330"/>
      <c r="AI5" s="16"/>
      <c r="AJ5" s="16"/>
      <c r="AK5" s="331"/>
      <c r="AM5" s="330"/>
      <c r="AN5" s="16"/>
      <c r="AO5" s="16"/>
      <c r="AP5" s="331"/>
    </row>
    <row r="6" spans="1:42" x14ac:dyDescent="0.25">
      <c r="B6" s="436"/>
      <c r="C6" s="339" t="s">
        <v>166</v>
      </c>
      <c r="D6" s="360">
        <v>43131</v>
      </c>
      <c r="E6" s="326"/>
      <c r="F6" s="326">
        <v>0.56999999999999995</v>
      </c>
      <c r="G6" s="357"/>
      <c r="I6" s="347"/>
      <c r="J6" s="348"/>
      <c r="K6" s="348"/>
      <c r="L6" s="352"/>
      <c r="N6" s="330"/>
      <c r="O6" s="16"/>
      <c r="P6" s="16"/>
      <c r="Q6" s="331"/>
      <c r="S6" s="330"/>
      <c r="T6" s="16"/>
      <c r="U6" s="16"/>
      <c r="V6" s="331"/>
      <c r="X6" s="330"/>
      <c r="Y6" s="16"/>
      <c r="Z6" s="16"/>
      <c r="AA6" s="331"/>
      <c r="AC6" s="330"/>
      <c r="AD6" s="16"/>
      <c r="AE6" s="16"/>
      <c r="AF6" s="331"/>
      <c r="AH6" s="330"/>
      <c r="AI6" s="16"/>
      <c r="AJ6" s="16"/>
      <c r="AK6" s="331"/>
      <c r="AM6" s="330"/>
      <c r="AN6" s="16"/>
      <c r="AO6" s="16"/>
      <c r="AP6" s="331"/>
    </row>
    <row r="7" spans="1:42" x14ac:dyDescent="0.25">
      <c r="B7" s="436"/>
      <c r="C7" s="339" t="s">
        <v>159</v>
      </c>
      <c r="D7" s="350"/>
      <c r="E7" s="348"/>
      <c r="F7" s="348"/>
      <c r="G7" s="349"/>
      <c r="I7" s="360">
        <v>43139</v>
      </c>
      <c r="J7" s="326"/>
      <c r="K7" s="326">
        <v>0.52</v>
      </c>
      <c r="L7" s="357"/>
      <c r="N7" s="330"/>
      <c r="O7" s="16"/>
      <c r="P7" s="16"/>
      <c r="Q7" s="331"/>
      <c r="S7" s="330"/>
      <c r="T7" s="16"/>
      <c r="U7" s="16"/>
      <c r="V7" s="331"/>
      <c r="X7" s="330"/>
      <c r="Y7" s="16"/>
      <c r="Z7" s="16"/>
      <c r="AA7" s="331"/>
      <c r="AC7" s="330"/>
      <c r="AD7" s="16"/>
      <c r="AE7" s="16"/>
      <c r="AF7" s="331"/>
      <c r="AH7" s="330"/>
      <c r="AI7" s="16"/>
      <c r="AJ7" s="16"/>
      <c r="AK7" s="331"/>
      <c r="AM7" s="330"/>
      <c r="AN7" s="16"/>
      <c r="AO7" s="16"/>
      <c r="AP7" s="331"/>
    </row>
    <row r="8" spans="1:42" x14ac:dyDescent="0.25">
      <c r="B8" s="436"/>
      <c r="C8" s="339" t="s">
        <v>155</v>
      </c>
      <c r="D8" s="347"/>
      <c r="E8" s="348"/>
      <c r="F8" s="348"/>
      <c r="G8" s="349"/>
      <c r="I8" s="347"/>
      <c r="J8" s="348"/>
      <c r="K8" s="348"/>
      <c r="L8" s="352"/>
      <c r="N8" s="330"/>
      <c r="O8" s="16"/>
      <c r="P8" s="16"/>
      <c r="Q8" s="331"/>
      <c r="S8" s="330"/>
      <c r="T8" s="16"/>
      <c r="U8" s="16"/>
      <c r="V8" s="331"/>
      <c r="X8" s="330"/>
      <c r="Y8" s="16"/>
      <c r="Z8" s="16"/>
      <c r="AA8" s="331"/>
      <c r="AC8" s="330"/>
      <c r="AD8" s="16"/>
      <c r="AE8" s="16"/>
      <c r="AF8" s="331"/>
      <c r="AH8" s="330"/>
      <c r="AI8" s="16"/>
      <c r="AJ8" s="16"/>
      <c r="AK8" s="331"/>
      <c r="AM8" s="330"/>
      <c r="AN8" s="16"/>
      <c r="AO8" s="16"/>
      <c r="AP8" s="331"/>
    </row>
    <row r="9" spans="1:42" x14ac:dyDescent="0.25">
      <c r="B9" s="436"/>
      <c r="C9" s="339" t="s">
        <v>114</v>
      </c>
      <c r="D9" s="350"/>
      <c r="E9" s="348"/>
      <c r="F9" s="348"/>
      <c r="G9" s="352"/>
      <c r="I9" s="350"/>
      <c r="J9" s="348"/>
      <c r="K9" s="348"/>
      <c r="L9" s="352"/>
      <c r="N9" s="265"/>
      <c r="O9" s="16"/>
      <c r="P9" s="16"/>
      <c r="Q9" s="331"/>
      <c r="S9" s="265"/>
      <c r="T9" s="16"/>
      <c r="U9" s="16"/>
      <c r="V9" s="331"/>
      <c r="X9" s="265"/>
      <c r="Y9" s="16"/>
      <c r="Z9" s="16"/>
      <c r="AA9" s="331"/>
      <c r="AC9" s="265"/>
      <c r="AD9" s="16"/>
      <c r="AE9" s="16"/>
      <c r="AF9" s="331"/>
      <c r="AH9" s="265"/>
      <c r="AI9" s="16"/>
      <c r="AJ9" s="16"/>
      <c r="AK9" s="331"/>
      <c r="AM9" s="265"/>
      <c r="AN9" s="16"/>
      <c r="AO9" s="16"/>
      <c r="AP9" s="331"/>
    </row>
    <row r="10" spans="1:42" x14ac:dyDescent="0.25">
      <c r="B10" s="436"/>
      <c r="C10" s="339" t="s">
        <v>92</v>
      </c>
      <c r="D10" s="347"/>
      <c r="E10" s="348"/>
      <c r="F10" s="348"/>
      <c r="G10" s="349"/>
      <c r="I10" s="347"/>
      <c r="J10" s="348"/>
      <c r="K10" s="348"/>
      <c r="L10" s="352"/>
      <c r="N10" s="330"/>
      <c r="O10" s="16"/>
      <c r="P10" s="16"/>
      <c r="Q10" s="331"/>
      <c r="S10" s="330"/>
      <c r="T10" s="16"/>
      <c r="U10" s="16"/>
      <c r="V10" s="331"/>
      <c r="X10" s="330"/>
      <c r="Y10" s="16"/>
      <c r="Z10" s="16"/>
      <c r="AA10" s="331"/>
      <c r="AC10" s="330"/>
      <c r="AD10" s="16"/>
      <c r="AE10" s="16"/>
      <c r="AF10" s="331"/>
      <c r="AH10" s="330"/>
      <c r="AI10" s="16"/>
      <c r="AJ10" s="16"/>
      <c r="AK10" s="331"/>
      <c r="AM10" s="330"/>
      <c r="AN10" s="16"/>
      <c r="AO10" s="16"/>
      <c r="AP10" s="331"/>
    </row>
    <row r="11" spans="1:42" x14ac:dyDescent="0.25">
      <c r="B11" s="436"/>
      <c r="C11" s="339" t="s">
        <v>93</v>
      </c>
      <c r="D11" s="350"/>
      <c r="E11" s="348"/>
      <c r="F11" s="348"/>
      <c r="G11" s="352"/>
      <c r="I11" s="350"/>
      <c r="J11" s="348"/>
      <c r="K11" s="348"/>
      <c r="L11" s="352"/>
      <c r="N11" s="265"/>
      <c r="O11" s="16"/>
      <c r="P11" s="16"/>
      <c r="Q11" s="331"/>
      <c r="S11" s="265"/>
      <c r="T11" s="16"/>
      <c r="U11" s="16"/>
      <c r="V11" s="331"/>
      <c r="X11" s="265"/>
      <c r="Y11" s="16"/>
      <c r="Z11" s="16"/>
      <c r="AA11" s="331"/>
      <c r="AC11" s="265"/>
      <c r="AD11" s="16"/>
      <c r="AE11" s="16"/>
      <c r="AF11" s="331"/>
      <c r="AH11" s="265"/>
      <c r="AI11" s="16"/>
      <c r="AJ11" s="16"/>
      <c r="AK11" s="331"/>
      <c r="AM11" s="265"/>
      <c r="AN11" s="16"/>
      <c r="AO11" s="16"/>
      <c r="AP11" s="331"/>
    </row>
    <row r="12" spans="1:42" x14ac:dyDescent="0.25">
      <c r="B12" s="436"/>
      <c r="C12" s="339" t="s">
        <v>2</v>
      </c>
      <c r="D12" s="350"/>
      <c r="E12" s="348"/>
      <c r="F12" s="348"/>
      <c r="G12" s="352"/>
      <c r="I12" s="350"/>
      <c r="J12" s="348"/>
      <c r="K12" s="348"/>
      <c r="L12" s="352"/>
      <c r="N12" s="265"/>
      <c r="O12" s="16"/>
      <c r="P12" s="16"/>
      <c r="Q12" s="331"/>
      <c r="S12" s="265"/>
      <c r="T12" s="16"/>
      <c r="U12" s="16"/>
      <c r="V12" s="331"/>
      <c r="X12" s="265"/>
      <c r="Y12" s="16"/>
      <c r="Z12" s="16"/>
      <c r="AA12" s="331"/>
      <c r="AC12" s="265"/>
      <c r="AD12" s="16"/>
      <c r="AE12" s="16"/>
      <c r="AF12" s="331"/>
      <c r="AH12" s="265"/>
      <c r="AI12" s="16"/>
      <c r="AJ12" s="16"/>
      <c r="AK12" s="331"/>
      <c r="AM12" s="265"/>
      <c r="AN12" s="16"/>
      <c r="AO12" s="16"/>
      <c r="AP12" s="331"/>
    </row>
    <row r="13" spans="1:42" x14ac:dyDescent="0.25">
      <c r="B13" s="436"/>
      <c r="C13" s="339" t="s">
        <v>3</v>
      </c>
      <c r="D13" s="350"/>
      <c r="E13" s="348"/>
      <c r="F13" s="348"/>
      <c r="G13" s="352"/>
      <c r="I13" s="360">
        <v>43145</v>
      </c>
      <c r="J13" s="326"/>
      <c r="K13" s="326">
        <v>0.42</v>
      </c>
      <c r="L13" s="359"/>
      <c r="N13" s="265"/>
      <c r="O13" s="16"/>
      <c r="P13" s="16"/>
      <c r="Q13" s="331"/>
      <c r="S13" s="265"/>
      <c r="T13" s="16"/>
      <c r="U13" s="16"/>
      <c r="V13" s="331"/>
      <c r="X13" s="265"/>
      <c r="Y13" s="16"/>
      <c r="Z13" s="16"/>
      <c r="AA13" s="331"/>
      <c r="AC13" s="265"/>
      <c r="AD13" s="16"/>
      <c r="AE13" s="16"/>
      <c r="AF13" s="331"/>
      <c r="AH13" s="265"/>
      <c r="AI13" s="16"/>
      <c r="AJ13" s="16"/>
      <c r="AK13" s="331"/>
      <c r="AM13" s="265"/>
      <c r="AN13" s="16"/>
      <c r="AO13" s="16"/>
      <c r="AP13" s="331"/>
    </row>
    <row r="14" spans="1:42" x14ac:dyDescent="0.25">
      <c r="B14" s="437"/>
      <c r="C14" s="340" t="s">
        <v>4</v>
      </c>
      <c r="D14" s="353"/>
      <c r="E14" s="354"/>
      <c r="F14" s="354"/>
      <c r="G14" s="356"/>
      <c r="I14" s="353"/>
      <c r="J14" s="354"/>
      <c r="K14" s="354"/>
      <c r="L14" s="356"/>
      <c r="N14" s="267"/>
      <c r="O14" s="332"/>
      <c r="P14" s="332"/>
      <c r="Q14" s="333"/>
      <c r="S14" s="267"/>
      <c r="T14" s="332"/>
      <c r="U14" s="332"/>
      <c r="V14" s="333"/>
      <c r="X14" s="267"/>
      <c r="Y14" s="332"/>
      <c r="Z14" s="332"/>
      <c r="AA14" s="333"/>
      <c r="AC14" s="267"/>
      <c r="AD14" s="332"/>
      <c r="AE14" s="332"/>
      <c r="AF14" s="333"/>
      <c r="AH14" s="267"/>
      <c r="AI14" s="332"/>
      <c r="AJ14" s="332"/>
      <c r="AK14" s="333"/>
      <c r="AM14" s="267"/>
      <c r="AN14" s="332"/>
      <c r="AO14" s="332"/>
      <c r="AP14" s="333"/>
    </row>
    <row r="15" spans="1:42" x14ac:dyDescent="0.25">
      <c r="B15" s="341"/>
      <c r="C15" s="342" t="s">
        <v>78</v>
      </c>
      <c r="D15" s="343">
        <f>SUM(G3:G14,L3:L14,Q3:Q14,V3:V14,AA3:AA14,AF3:AF14,AK3:AK14)</f>
        <v>0</v>
      </c>
      <c r="E15" s="344"/>
      <c r="F15" s="344"/>
      <c r="G15" s="345"/>
    </row>
    <row r="17" spans="2:42" x14ac:dyDescent="0.25">
      <c r="B17" s="432" t="s">
        <v>1</v>
      </c>
      <c r="C17" s="337" t="s">
        <v>11</v>
      </c>
      <c r="D17" s="334" t="s">
        <v>164</v>
      </c>
      <c r="E17" s="335" t="s">
        <v>26</v>
      </c>
      <c r="F17" s="335" t="s">
        <v>161</v>
      </c>
      <c r="G17" s="338" t="s">
        <v>165</v>
      </c>
      <c r="I17" s="334" t="s">
        <v>164</v>
      </c>
      <c r="J17" s="335" t="s">
        <v>26</v>
      </c>
      <c r="K17" s="335" t="s">
        <v>161</v>
      </c>
      <c r="L17" s="336" t="s">
        <v>165</v>
      </c>
      <c r="N17" s="334" t="s">
        <v>164</v>
      </c>
      <c r="O17" s="335" t="s">
        <v>26</v>
      </c>
      <c r="P17" s="335" t="s">
        <v>161</v>
      </c>
      <c r="Q17" s="336" t="s">
        <v>165</v>
      </c>
      <c r="S17" s="334" t="s">
        <v>164</v>
      </c>
      <c r="T17" s="335" t="s">
        <v>26</v>
      </c>
      <c r="U17" s="335" t="s">
        <v>161</v>
      </c>
      <c r="V17" s="336" t="s">
        <v>165</v>
      </c>
      <c r="X17" s="334" t="s">
        <v>164</v>
      </c>
      <c r="Y17" s="335" t="s">
        <v>26</v>
      </c>
      <c r="Z17" s="335" t="s">
        <v>161</v>
      </c>
      <c r="AA17" s="336" t="s">
        <v>165</v>
      </c>
      <c r="AC17" s="334" t="s">
        <v>164</v>
      </c>
      <c r="AD17" s="335" t="s">
        <v>26</v>
      </c>
      <c r="AE17" s="335" t="s">
        <v>161</v>
      </c>
      <c r="AF17" s="336" t="s">
        <v>165</v>
      </c>
      <c r="AH17" s="334" t="s">
        <v>164</v>
      </c>
      <c r="AI17" s="335" t="s">
        <v>26</v>
      </c>
      <c r="AJ17" s="335" t="s">
        <v>161</v>
      </c>
      <c r="AK17" s="336" t="s">
        <v>165</v>
      </c>
      <c r="AM17" s="334" t="s">
        <v>164</v>
      </c>
      <c r="AN17" s="335" t="s">
        <v>26</v>
      </c>
      <c r="AO17" s="335" t="s">
        <v>161</v>
      </c>
      <c r="AP17" s="336" t="s">
        <v>165</v>
      </c>
    </row>
    <row r="18" spans="2:42" x14ac:dyDescent="0.25">
      <c r="B18" s="433"/>
      <c r="C18" s="358" t="s">
        <v>129</v>
      </c>
      <c r="D18" s="438" t="s">
        <v>265</v>
      </c>
      <c r="E18" s="439"/>
      <c r="F18" s="439"/>
      <c r="G18" s="440"/>
      <c r="I18" s="438" t="s">
        <v>266</v>
      </c>
      <c r="J18" s="439"/>
      <c r="K18" s="439"/>
      <c r="L18" s="440"/>
      <c r="N18" s="330"/>
      <c r="O18" s="16"/>
      <c r="P18" s="16"/>
      <c r="Q18" s="331"/>
      <c r="S18" s="330"/>
      <c r="T18" s="16"/>
      <c r="U18" s="16"/>
      <c r="V18" s="331"/>
      <c r="X18" s="330"/>
      <c r="Y18" s="16"/>
      <c r="Z18" s="16"/>
      <c r="AA18" s="331"/>
      <c r="AC18" s="330"/>
      <c r="AD18" s="16"/>
      <c r="AE18" s="16"/>
      <c r="AF18" s="331"/>
      <c r="AH18" s="330"/>
      <c r="AI18" s="16"/>
      <c r="AJ18" s="16"/>
      <c r="AK18" s="331"/>
      <c r="AM18" s="330"/>
      <c r="AN18" s="16"/>
      <c r="AO18" s="16"/>
      <c r="AP18" s="331"/>
    </row>
    <row r="19" spans="2:42" x14ac:dyDescent="0.25">
      <c r="B19" s="433"/>
      <c r="C19" s="339" t="s">
        <v>5</v>
      </c>
      <c r="D19" s="350"/>
      <c r="E19" s="348"/>
      <c r="F19" s="351"/>
      <c r="G19" s="352"/>
      <c r="I19" s="360">
        <v>43132</v>
      </c>
      <c r="J19" s="326">
        <v>17.52</v>
      </c>
      <c r="K19" s="364">
        <v>0.31</v>
      </c>
      <c r="L19" s="359">
        <f>K19*J19</f>
        <v>5.4311999999999996</v>
      </c>
      <c r="N19" s="265"/>
      <c r="O19" s="16"/>
      <c r="P19" s="16"/>
      <c r="Q19" s="331"/>
      <c r="S19" s="265"/>
      <c r="T19" s="16"/>
      <c r="U19" s="16"/>
      <c r="V19" s="331"/>
      <c r="X19" s="265"/>
      <c r="Y19" s="16"/>
      <c r="Z19" s="16"/>
      <c r="AA19" s="331"/>
      <c r="AC19" s="265"/>
      <c r="AD19" s="16"/>
      <c r="AE19" s="16"/>
      <c r="AF19" s="331"/>
      <c r="AH19" s="265"/>
      <c r="AI19" s="16"/>
      <c r="AJ19" s="16"/>
      <c r="AK19" s="331"/>
      <c r="AM19" s="265"/>
      <c r="AN19" s="16"/>
      <c r="AO19" s="16"/>
      <c r="AP19" s="331"/>
    </row>
    <row r="20" spans="2:42" x14ac:dyDescent="0.25">
      <c r="B20" s="433"/>
      <c r="C20" s="339" t="s">
        <v>6</v>
      </c>
      <c r="D20" s="350"/>
      <c r="E20" s="348"/>
      <c r="F20" s="351"/>
      <c r="G20" s="352"/>
      <c r="I20" s="360">
        <v>43132</v>
      </c>
      <c r="J20" s="326">
        <v>14.31</v>
      </c>
      <c r="K20" s="364">
        <v>0.36599999999999999</v>
      </c>
      <c r="L20" s="359">
        <f t="shared" ref="L20:L22" si="0">K20*J20</f>
        <v>5.2374600000000004</v>
      </c>
      <c r="N20" s="265"/>
      <c r="O20" s="16"/>
      <c r="P20" s="16"/>
      <c r="Q20" s="331"/>
      <c r="S20" s="265"/>
      <c r="T20" s="16"/>
      <c r="U20" s="16"/>
      <c r="V20" s="331"/>
      <c r="X20" s="265"/>
      <c r="Y20" s="16"/>
      <c r="Z20" s="16"/>
      <c r="AA20" s="331"/>
      <c r="AC20" s="265"/>
      <c r="AD20" s="16"/>
      <c r="AE20" s="16"/>
      <c r="AF20" s="331"/>
      <c r="AH20" s="265"/>
      <c r="AI20" s="16"/>
      <c r="AJ20" s="16"/>
      <c r="AK20" s="331"/>
      <c r="AM20" s="265"/>
      <c r="AN20" s="16"/>
      <c r="AO20" s="16"/>
      <c r="AP20" s="331"/>
    </row>
    <row r="21" spans="2:42" x14ac:dyDescent="0.25">
      <c r="B21" s="433"/>
      <c r="C21" s="339" t="s">
        <v>7</v>
      </c>
      <c r="D21" s="350"/>
      <c r="E21" s="348"/>
      <c r="F21" s="351"/>
      <c r="G21" s="352"/>
      <c r="I21" s="360">
        <v>43132</v>
      </c>
      <c r="J21" s="326">
        <v>12.61</v>
      </c>
      <c r="K21" s="364">
        <v>0.22600000000000001</v>
      </c>
      <c r="L21" s="359">
        <f t="shared" si="0"/>
        <v>2.8498600000000001</v>
      </c>
      <c r="N21" s="265"/>
      <c r="O21" s="16"/>
      <c r="P21" s="16"/>
      <c r="Q21" s="331"/>
      <c r="S21" s="265"/>
      <c r="T21" s="16"/>
      <c r="U21" s="16"/>
      <c r="V21" s="331"/>
      <c r="X21" s="265"/>
      <c r="Y21" s="16"/>
      <c r="Z21" s="16"/>
      <c r="AA21" s="331"/>
      <c r="AC21" s="265"/>
      <c r="AD21" s="16"/>
      <c r="AE21" s="16"/>
      <c r="AF21" s="331"/>
      <c r="AH21" s="265"/>
      <c r="AI21" s="16"/>
      <c r="AJ21" s="16"/>
      <c r="AK21" s="331"/>
      <c r="AM21" s="265"/>
      <c r="AN21" s="16"/>
      <c r="AO21" s="16"/>
      <c r="AP21" s="331"/>
    </row>
    <row r="22" spans="2:42" x14ac:dyDescent="0.25">
      <c r="B22" s="433"/>
      <c r="C22" s="339" t="s">
        <v>8</v>
      </c>
      <c r="D22" s="350"/>
      <c r="E22" s="348"/>
      <c r="F22" s="351"/>
      <c r="G22" s="352"/>
      <c r="I22" s="360">
        <v>43132</v>
      </c>
      <c r="J22" s="326">
        <v>20.36</v>
      </c>
      <c r="K22" s="364">
        <v>0.109</v>
      </c>
      <c r="L22" s="359">
        <f t="shared" si="0"/>
        <v>2.2192400000000001</v>
      </c>
      <c r="N22" s="265"/>
      <c r="O22" s="16"/>
      <c r="P22" s="16"/>
      <c r="Q22" s="331"/>
      <c r="S22" s="265"/>
      <c r="T22" s="16"/>
      <c r="U22" s="16"/>
      <c r="V22" s="331"/>
      <c r="X22" s="265"/>
      <c r="Y22" s="16"/>
      <c r="Z22" s="16"/>
      <c r="AA22" s="331"/>
      <c r="AC22" s="265"/>
      <c r="AD22" s="16"/>
      <c r="AE22" s="16"/>
      <c r="AF22" s="331"/>
      <c r="AH22" s="265"/>
      <c r="AI22" s="16"/>
      <c r="AJ22" s="16"/>
      <c r="AK22" s="331"/>
      <c r="AM22" s="265"/>
      <c r="AN22" s="16"/>
      <c r="AO22" s="16"/>
      <c r="AP22" s="331"/>
    </row>
    <row r="23" spans="2:42" x14ac:dyDescent="0.25">
      <c r="B23" s="433"/>
      <c r="C23" s="339" t="s">
        <v>24</v>
      </c>
      <c r="D23" s="350"/>
      <c r="E23" s="348"/>
      <c r="F23" s="351"/>
      <c r="G23" s="352"/>
      <c r="I23" s="350"/>
      <c r="J23" s="348"/>
      <c r="K23" s="351"/>
      <c r="L23" s="352"/>
      <c r="N23" s="265"/>
      <c r="O23" s="16"/>
      <c r="P23" s="16"/>
      <c r="Q23" s="331"/>
      <c r="S23" s="265"/>
      <c r="T23" s="16"/>
      <c r="U23" s="16"/>
      <c r="V23" s="331"/>
      <c r="X23" s="265"/>
      <c r="Y23" s="16"/>
      <c r="Z23" s="16"/>
      <c r="AA23" s="331"/>
      <c r="AC23" s="265"/>
      <c r="AD23" s="16"/>
      <c r="AE23" s="16"/>
      <c r="AF23" s="331"/>
      <c r="AH23" s="265"/>
      <c r="AI23" s="16"/>
      <c r="AJ23" s="16"/>
      <c r="AK23" s="331"/>
      <c r="AM23" s="265"/>
      <c r="AN23" s="16"/>
      <c r="AO23" s="16"/>
      <c r="AP23" s="331"/>
    </row>
    <row r="24" spans="2:42" x14ac:dyDescent="0.25">
      <c r="B24" s="434"/>
      <c r="C24" s="340" t="s">
        <v>9</v>
      </c>
      <c r="D24" s="353"/>
      <c r="E24" s="354"/>
      <c r="F24" s="355"/>
      <c r="G24" s="356"/>
      <c r="I24" s="361">
        <v>43132</v>
      </c>
      <c r="J24" s="362">
        <v>4.67</v>
      </c>
      <c r="K24" s="365">
        <v>0.16800000000000001</v>
      </c>
      <c r="L24" s="363">
        <f t="shared" ref="L24" si="1">K24*J24</f>
        <v>0.78456000000000004</v>
      </c>
      <c r="N24" s="267"/>
      <c r="O24" s="332"/>
      <c r="P24" s="332"/>
      <c r="Q24" s="333"/>
      <c r="S24" s="267"/>
      <c r="T24" s="332"/>
      <c r="U24" s="332"/>
      <c r="V24" s="333"/>
      <c r="X24" s="267"/>
      <c r="Y24" s="332"/>
      <c r="Z24" s="332"/>
      <c r="AA24" s="333"/>
      <c r="AC24" s="267"/>
      <c r="AD24" s="332"/>
      <c r="AE24" s="332"/>
      <c r="AF24" s="333"/>
      <c r="AH24" s="267"/>
      <c r="AI24" s="332"/>
      <c r="AJ24" s="332"/>
      <c r="AK24" s="333"/>
      <c r="AM24" s="267"/>
      <c r="AN24" s="332"/>
      <c r="AO24" s="332"/>
      <c r="AP24" s="333"/>
    </row>
    <row r="25" spans="2:42" x14ac:dyDescent="0.25">
      <c r="B25" s="341"/>
      <c r="C25" s="342" t="s">
        <v>78</v>
      </c>
      <c r="D25" s="343">
        <f>SUM(G18:G24,L18:L24,Q18:Q24,V18:V24,AA18:AA24,AF18:AF24,AK18:AK24)</f>
        <v>16.522319999999997</v>
      </c>
      <c r="E25" s="344"/>
      <c r="F25" s="344"/>
      <c r="G25" s="345"/>
    </row>
  </sheetData>
  <mergeCells count="6">
    <mergeCell ref="B17:B24"/>
    <mergeCell ref="B2:B14"/>
    <mergeCell ref="D18:G18"/>
    <mergeCell ref="D3:G3"/>
    <mergeCell ref="I3:L3"/>
    <mergeCell ref="I18:L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TV Perf.</vt:lpstr>
      <vt:lpstr>Overall Performance</vt:lpstr>
      <vt:lpstr>Weekly Performance</vt:lpstr>
      <vt:lpstr>Holdings</vt:lpstr>
      <vt:lpstr>Transaction History</vt:lpstr>
      <vt:lpstr>FI Portfolio</vt:lpstr>
      <vt:lpstr>Price Data</vt:lpstr>
      <vt:lpstr>Prices</vt:lpstr>
      <vt:lpstr>Div. &amp; Coupon</vt:lpstr>
      <vt:lpstr>Compliance</vt:lpstr>
      <vt:lpstr>Correlation Matrix</vt:lpstr>
      <vt:lpstr>-Pivot-</vt:lpstr>
      <vt:lpstr>-Lists-</vt:lpstr>
      <vt:lpstr>Workshop</vt:lpstr>
      <vt:lpstr>Sector_Equity</vt:lpstr>
      <vt:lpstr>Sector_Fixed_Income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2018-02-24T21:46:00Z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59965a50-650c-48ec-9776-8bd44eaba108</vt:lpwstr>
  </property>
</Properties>
</file>