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360" yWindow="315" windowWidth="14940" windowHeight="8640" tabRatio="218"/>
  </bookViews>
  <sheets>
    <sheet name="Transmissão calor" sheetId="4" r:id="rId1"/>
  </sheets>
  <externalReferences>
    <externalReference r:id="rId2"/>
  </externalReferences>
  <definedNames>
    <definedName name="_KQ1">#REF!</definedName>
    <definedName name="Corr_rend">[1]Coefic!$D$39</definedName>
    <definedName name="Renbase">[1]Coefic!$B$39</definedName>
  </definedNames>
  <calcPr calcId="145621"/>
</workbook>
</file>

<file path=xl/calcChain.xml><?xml version="1.0" encoding="utf-8"?>
<calcChain xmlns="http://schemas.openxmlformats.org/spreadsheetml/2006/main">
  <c r="J22" i="4" l="1"/>
  <c r="J23" i="4" s="1"/>
  <c r="C25" i="4"/>
  <c r="C26" i="4" s="1"/>
  <c r="AD37" i="4"/>
  <c r="AD36" i="4"/>
  <c r="AD35" i="4"/>
  <c r="AD34" i="4"/>
  <c r="N25" i="4"/>
  <c r="N26" i="4" s="1"/>
  <c r="N27" i="4" s="1"/>
  <c r="P28" i="4" l="1"/>
  <c r="N28" i="4"/>
  <c r="R28" i="4"/>
  <c r="J24" i="4"/>
  <c r="J25" i="4" s="1"/>
  <c r="J26" i="4" s="1"/>
  <c r="J27" i="4" s="1"/>
  <c r="C27" i="4"/>
  <c r="C28" i="4"/>
</calcChain>
</file>

<file path=xl/sharedStrings.xml><?xml version="1.0" encoding="utf-8"?>
<sst xmlns="http://schemas.openxmlformats.org/spreadsheetml/2006/main" count="118" uniqueCount="72">
  <si>
    <t>m</t>
  </si>
  <si>
    <t>kg/m3</t>
  </si>
  <si>
    <t>mm</t>
  </si>
  <si>
    <t>aço</t>
  </si>
  <si>
    <t>Interno</t>
  </si>
  <si>
    <t>Externo</t>
  </si>
  <si>
    <t>ti =</t>
  </si>
  <si>
    <t>°C</t>
  </si>
  <si>
    <t>K =</t>
  </si>
  <si>
    <t>t1 =</t>
  </si>
  <si>
    <t>Q/S =</t>
  </si>
  <si>
    <t>L =</t>
  </si>
  <si>
    <t>t2 =</t>
  </si>
  <si>
    <t>tx =</t>
  </si>
  <si>
    <t>?</t>
  </si>
  <si>
    <t>te =</t>
  </si>
  <si>
    <t>kcal/h</t>
  </si>
  <si>
    <t>TR</t>
  </si>
  <si>
    <t>Considerações:</t>
  </si>
  <si>
    <t>1. Não se levou em conta a convecção entre o escoamento do fluido e a parede interna da tubulção.</t>
  </si>
  <si>
    <t>2. Desse modo considerou-se a temperatura interna do tubo igual a temperatura do fluido;</t>
  </si>
  <si>
    <t xml:space="preserve">3. Considerou-se a sala estando a uma temperatura constante; </t>
  </si>
  <si>
    <t>4. Considerou-se convecção natural externa de um tubo horizontal circundado por ar;</t>
  </si>
  <si>
    <t>Comprimento da tubulação [m]</t>
  </si>
  <si>
    <t>Temperatura do fluido [ºC]</t>
  </si>
  <si>
    <t>Temperatura da sala  [ºC]</t>
  </si>
  <si>
    <t>Diâmetro interno da tubulação [m]</t>
  </si>
  <si>
    <t>Diâmetro externo da tubulação [m]</t>
  </si>
  <si>
    <t>Condutividade térmica do aço [W/mºC]</t>
  </si>
  <si>
    <t>Coeficiente de convecção externo [W/m^2ºC)</t>
  </si>
  <si>
    <t>Coeficiente global de transferência [W/mºC]</t>
  </si>
  <si>
    <t>Tf =</t>
  </si>
  <si>
    <t>Ts =</t>
  </si>
  <si>
    <t>Di =</t>
  </si>
  <si>
    <t>De =</t>
  </si>
  <si>
    <t>Q =</t>
  </si>
  <si>
    <t>Fluxo de calor transferido à sala [kW]</t>
  </si>
  <si>
    <t>k =</t>
  </si>
  <si>
    <t>kcal/mh°C</t>
  </si>
  <si>
    <t>BTU/h</t>
  </si>
  <si>
    <t>-</t>
  </si>
  <si>
    <t>Lã vidro</t>
  </si>
  <si>
    <t>Lã rocha</t>
  </si>
  <si>
    <t>FSR 32</t>
  </si>
  <si>
    <t>PSI 60</t>
  </si>
  <si>
    <t>PSI 30</t>
  </si>
  <si>
    <t>Temp</t>
  </si>
  <si>
    <t>Coefic. condutivid. térmica  k =kcal/hm°C</t>
  </si>
  <si>
    <t>te °C</t>
  </si>
  <si>
    <r>
      <t>a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>e =</t>
    </r>
  </si>
  <si>
    <t>ti °C</t>
  </si>
  <si>
    <t>kcal/m2h°C</t>
  </si>
  <si>
    <t>Aço</t>
  </si>
  <si>
    <t>kcal/hm°C</t>
  </si>
  <si>
    <t>Alum</t>
  </si>
  <si>
    <r>
      <t>a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>i =</t>
    </r>
  </si>
  <si>
    <t>Fibra cerâmica Thermofelt</t>
  </si>
  <si>
    <t>Thermofelt</t>
  </si>
  <si>
    <t>vel. ar =</t>
  </si>
  <si>
    <t>k aço</t>
  </si>
  <si>
    <t>Isolante</t>
  </si>
  <si>
    <t>D1</t>
  </si>
  <si>
    <t>D2</t>
  </si>
  <si>
    <t>D3</t>
  </si>
  <si>
    <t xml:space="preserve">ti = </t>
  </si>
  <si>
    <t xml:space="preserve">Di = </t>
  </si>
  <si>
    <t xml:space="preserve">t isol = </t>
  </si>
  <si>
    <t xml:space="preserve">e1 = </t>
  </si>
  <si>
    <t xml:space="preserve">e2 = </t>
  </si>
  <si>
    <t xml:space="preserve">K = </t>
  </si>
  <si>
    <t xml:space="preserve">Q/L = </t>
  </si>
  <si>
    <t xml:space="preserve">tx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</si>
</sst>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E+00"/>
    <numFmt numFmtId="167" formatCode="0&quot;  m/s&quot;"/>
    <numFmt numFmtId="168" formatCode="#\ &quot;kcal/m2/h°C&quot;"/>
  </numFmts>
  <fonts count="9" x14ac:knownFonts="1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Symbol"/>
      <family val="1"/>
      <charset val="2"/>
    </font>
    <font>
      <b/>
      <sz val="11"/>
      <name val="Symbol"/>
      <family val="1"/>
      <charset val="2"/>
    </font>
    <font>
      <sz val="11"/>
      <name val="Arial"/>
      <family val="2"/>
    </font>
    <font>
      <b/>
      <sz val="9"/>
      <color indexed="54"/>
      <name val="Symbol"/>
      <family val="1"/>
      <charset val="2"/>
    </font>
    <font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3" xfId="0" applyFill="1" applyBorder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/>
    <xf numFmtId="164" fontId="0" fillId="0" borderId="3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167" fontId="0" fillId="0" borderId="22" xfId="0" applyNumberFormat="1" applyBorder="1" applyAlignment="1">
      <alignment horizontal="left"/>
    </xf>
    <xf numFmtId="0" fontId="0" fillId="0" borderId="23" xfId="0" applyBorder="1"/>
    <xf numFmtId="168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2" borderId="20" xfId="0" applyFont="1" applyFill="1" applyBorder="1" applyAlignment="1">
      <alignment horizontal="right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0" xfId="0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8" fontId="0" fillId="0" borderId="23" xfId="0" applyNumberFormat="1" applyBorder="1" applyAlignment="1">
      <alignment horizontal="left"/>
    </xf>
    <xf numFmtId="168" fontId="0" fillId="0" borderId="35" xfId="0" applyNumberFormat="1" applyBorder="1" applyAlignment="1">
      <alignment horizontal="left"/>
    </xf>
    <xf numFmtId="168" fontId="0" fillId="0" borderId="24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3</xdr:col>
      <xdr:colOff>104775</xdr:colOff>
      <xdr:row>10</xdr:row>
      <xdr:rowOff>0</xdr:rowOff>
    </xdr:to>
    <xdr:sp macro="" textlink="">
      <xdr:nvSpPr>
        <xdr:cNvPr id="70850" name="Rectangle 1" descr="Diagonal para cima clara"/>
        <xdr:cNvSpPr>
          <a:spLocks noChangeArrowheads="1"/>
        </xdr:cNvSpPr>
      </xdr:nvSpPr>
      <xdr:spPr bwMode="auto">
        <a:xfrm>
          <a:off x="1828800" y="171450"/>
          <a:ext cx="104775" cy="1485900"/>
        </a:xfrm>
        <a:prstGeom prst="rect">
          <a:avLst/>
        </a:prstGeom>
        <a:pattFill prst="ltUpDiag">
          <a:fgClr>
            <a:srgbClr val="000000"/>
          </a:fgClr>
          <a:bgClr>
            <a:srgbClr val="C0C0C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</xdr:row>
      <xdr:rowOff>9526</xdr:rowOff>
    </xdr:from>
    <xdr:to>
      <xdr:col>4</xdr:col>
      <xdr:colOff>123825</xdr:colOff>
      <xdr:row>10</xdr:row>
      <xdr:rowOff>1</xdr:rowOff>
    </xdr:to>
    <xdr:sp macro="" textlink="">
      <xdr:nvSpPr>
        <xdr:cNvPr id="70851" name="Rectangle 2" descr="Ondulado"/>
        <xdr:cNvSpPr>
          <a:spLocks noChangeArrowheads="1"/>
        </xdr:cNvSpPr>
      </xdr:nvSpPr>
      <xdr:spPr bwMode="auto">
        <a:xfrm>
          <a:off x="1929179" y="170718"/>
          <a:ext cx="627184" cy="1470514"/>
        </a:xfrm>
        <a:prstGeom prst="rect">
          <a:avLst/>
        </a:prstGeom>
        <a:pattFill prst="wave">
          <a:fgClr>
            <a:srgbClr val="000000"/>
          </a:fgClr>
          <a:bgClr>
            <a:srgbClr val="FFFF99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1</xdr:row>
      <xdr:rowOff>9525</xdr:rowOff>
    </xdr:from>
    <xdr:to>
      <xdr:col>4</xdr:col>
      <xdr:colOff>228600</xdr:colOff>
      <xdr:row>10</xdr:row>
      <xdr:rowOff>0</xdr:rowOff>
    </xdr:to>
    <xdr:sp macro="" textlink="">
      <xdr:nvSpPr>
        <xdr:cNvPr id="70852" name="Rectangle 3" descr="Diagonal para cima clara"/>
        <xdr:cNvSpPr>
          <a:spLocks noChangeArrowheads="1"/>
        </xdr:cNvSpPr>
      </xdr:nvSpPr>
      <xdr:spPr bwMode="auto">
        <a:xfrm>
          <a:off x="2562225" y="171450"/>
          <a:ext cx="104775" cy="1485900"/>
        </a:xfrm>
        <a:prstGeom prst="rect">
          <a:avLst/>
        </a:prstGeom>
        <a:pattFill prst="ltUpDiag">
          <a:fgClr>
            <a:srgbClr val="000000"/>
          </a:fgClr>
          <a:bgClr>
            <a:srgbClr val="C0C0C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47625</xdr:rowOff>
    </xdr:from>
    <xdr:to>
      <xdr:col>3</xdr:col>
      <xdr:colOff>0</xdr:colOff>
      <xdr:row>12</xdr:row>
      <xdr:rowOff>152400</xdr:rowOff>
    </xdr:to>
    <xdr:sp macro="" textlink="">
      <xdr:nvSpPr>
        <xdr:cNvPr id="70853" name="Line 4"/>
        <xdr:cNvSpPr>
          <a:spLocks noChangeShapeType="1"/>
        </xdr:cNvSpPr>
      </xdr:nvSpPr>
      <xdr:spPr bwMode="auto">
        <a:xfrm>
          <a:off x="1828800" y="17049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10</xdr:row>
      <xdr:rowOff>57150</xdr:rowOff>
    </xdr:from>
    <xdr:to>
      <xdr:col>3</xdr:col>
      <xdr:colOff>95250</xdr:colOff>
      <xdr:row>13</xdr:row>
      <xdr:rowOff>0</xdr:rowOff>
    </xdr:to>
    <xdr:sp macro="" textlink="">
      <xdr:nvSpPr>
        <xdr:cNvPr id="70854" name="Line 5"/>
        <xdr:cNvSpPr>
          <a:spLocks noChangeShapeType="1"/>
        </xdr:cNvSpPr>
      </xdr:nvSpPr>
      <xdr:spPr bwMode="auto">
        <a:xfrm>
          <a:off x="1924050" y="17145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13</xdr:row>
      <xdr:rowOff>0</xdr:rowOff>
    </xdr:to>
    <xdr:sp macro="" textlink="">
      <xdr:nvSpPr>
        <xdr:cNvPr id="70855" name="Line 6"/>
        <xdr:cNvSpPr>
          <a:spLocks noChangeShapeType="1"/>
        </xdr:cNvSpPr>
      </xdr:nvSpPr>
      <xdr:spPr bwMode="auto">
        <a:xfrm>
          <a:off x="2562225" y="17145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228600</xdr:colOff>
      <xdr:row>10</xdr:row>
      <xdr:rowOff>57150</xdr:rowOff>
    </xdr:from>
    <xdr:to>
      <xdr:col>4</xdr:col>
      <xdr:colOff>228600</xdr:colOff>
      <xdr:row>13</xdr:row>
      <xdr:rowOff>0</xdr:rowOff>
    </xdr:to>
    <xdr:sp macro="" textlink="">
      <xdr:nvSpPr>
        <xdr:cNvPr id="70856" name="Line 7"/>
        <xdr:cNvSpPr>
          <a:spLocks noChangeShapeType="1"/>
        </xdr:cNvSpPr>
      </xdr:nvSpPr>
      <xdr:spPr bwMode="auto">
        <a:xfrm>
          <a:off x="2667000" y="17145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12</xdr:row>
      <xdr:rowOff>123825</xdr:rowOff>
    </xdr:from>
    <xdr:to>
      <xdr:col>2</xdr:col>
      <xdr:colOff>600075</xdr:colOff>
      <xdr:row>12</xdr:row>
      <xdr:rowOff>123825</xdr:rowOff>
    </xdr:to>
    <xdr:sp macro="" textlink="">
      <xdr:nvSpPr>
        <xdr:cNvPr id="70857" name="Line 8"/>
        <xdr:cNvSpPr>
          <a:spLocks noChangeShapeType="1"/>
        </xdr:cNvSpPr>
      </xdr:nvSpPr>
      <xdr:spPr bwMode="auto">
        <a:xfrm>
          <a:off x="1352550" y="21050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238125</xdr:colOff>
      <xdr:row>12</xdr:row>
      <xdr:rowOff>123825</xdr:rowOff>
    </xdr:from>
    <xdr:to>
      <xdr:col>5</xdr:col>
      <xdr:colOff>95250</xdr:colOff>
      <xdr:row>12</xdr:row>
      <xdr:rowOff>123825</xdr:rowOff>
    </xdr:to>
    <xdr:sp macro="" textlink="">
      <xdr:nvSpPr>
        <xdr:cNvPr id="70858" name="Line 9"/>
        <xdr:cNvSpPr>
          <a:spLocks noChangeShapeType="1"/>
        </xdr:cNvSpPr>
      </xdr:nvSpPr>
      <xdr:spPr bwMode="auto">
        <a:xfrm flipH="1">
          <a:off x="2676525" y="21050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104775</xdr:colOff>
      <xdr:row>12</xdr:row>
      <xdr:rowOff>133350</xdr:rowOff>
    </xdr:from>
    <xdr:to>
      <xdr:col>4</xdr:col>
      <xdr:colOff>104775</xdr:colOff>
      <xdr:row>12</xdr:row>
      <xdr:rowOff>133350</xdr:rowOff>
    </xdr:to>
    <xdr:sp macro="" textlink="">
      <xdr:nvSpPr>
        <xdr:cNvPr id="70859" name="Line 10"/>
        <xdr:cNvSpPr>
          <a:spLocks noChangeShapeType="1"/>
        </xdr:cNvSpPr>
      </xdr:nvSpPr>
      <xdr:spPr bwMode="auto">
        <a:xfrm>
          <a:off x="1933575" y="21145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190500</xdr:colOff>
      <xdr:row>6</xdr:row>
      <xdr:rowOff>57150</xdr:rowOff>
    </xdr:from>
    <xdr:to>
      <xdr:col>4</xdr:col>
      <xdr:colOff>276225</xdr:colOff>
      <xdr:row>6</xdr:row>
      <xdr:rowOff>133350</xdr:rowOff>
    </xdr:to>
    <xdr:sp macro="" textlink="">
      <xdr:nvSpPr>
        <xdr:cNvPr id="70860" name="Oval 11"/>
        <xdr:cNvSpPr>
          <a:spLocks noChangeArrowheads="1"/>
        </xdr:cNvSpPr>
      </xdr:nvSpPr>
      <xdr:spPr bwMode="auto">
        <a:xfrm>
          <a:off x="2628900" y="1028700"/>
          <a:ext cx="85725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180975</xdr:colOff>
      <xdr:row>1</xdr:row>
      <xdr:rowOff>104775</xdr:rowOff>
    </xdr:from>
    <xdr:to>
      <xdr:col>5</xdr:col>
      <xdr:colOff>47625</xdr:colOff>
      <xdr:row>2</xdr:row>
      <xdr:rowOff>85725</xdr:rowOff>
    </xdr:to>
    <xdr:sp macro="" textlink="">
      <xdr:nvSpPr>
        <xdr:cNvPr id="70861" name="Line 12"/>
        <xdr:cNvSpPr>
          <a:spLocks noChangeShapeType="1"/>
        </xdr:cNvSpPr>
      </xdr:nvSpPr>
      <xdr:spPr bwMode="auto">
        <a:xfrm flipV="1">
          <a:off x="2619375" y="266700"/>
          <a:ext cx="4762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1</xdr:row>
      <xdr:rowOff>76200</xdr:rowOff>
    </xdr:from>
    <xdr:to>
      <xdr:col>3</xdr:col>
      <xdr:colOff>76200</xdr:colOff>
      <xdr:row>1</xdr:row>
      <xdr:rowOff>123825</xdr:rowOff>
    </xdr:to>
    <xdr:sp macro="" textlink="">
      <xdr:nvSpPr>
        <xdr:cNvPr id="70862" name="Line 13"/>
        <xdr:cNvSpPr>
          <a:spLocks noChangeShapeType="1"/>
        </xdr:cNvSpPr>
      </xdr:nvSpPr>
      <xdr:spPr bwMode="auto">
        <a:xfrm>
          <a:off x="1209675" y="238125"/>
          <a:ext cx="6953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7</xdr:row>
      <xdr:rowOff>38100</xdr:rowOff>
    </xdr:from>
    <xdr:to>
      <xdr:col>3</xdr:col>
      <xdr:colOff>371475</xdr:colOff>
      <xdr:row>8</xdr:row>
      <xdr:rowOff>152400</xdr:rowOff>
    </xdr:to>
    <xdr:sp macro="" textlink="">
      <xdr:nvSpPr>
        <xdr:cNvPr id="70863" name="Line 14"/>
        <xdr:cNvSpPr>
          <a:spLocks noChangeShapeType="1"/>
        </xdr:cNvSpPr>
      </xdr:nvSpPr>
      <xdr:spPr bwMode="auto">
        <a:xfrm flipV="1">
          <a:off x="1209675" y="1209675"/>
          <a:ext cx="99060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323850</xdr:colOff>
      <xdr:row>1</xdr:row>
      <xdr:rowOff>0</xdr:rowOff>
    </xdr:from>
    <xdr:to>
      <xdr:col>17</xdr:col>
      <xdr:colOff>485775</xdr:colOff>
      <xdr:row>7</xdr:row>
      <xdr:rowOff>38100</xdr:rowOff>
    </xdr:to>
    <xdr:sp macro="" textlink="">
      <xdr:nvSpPr>
        <xdr:cNvPr id="70864" name="Rectangle 15"/>
        <xdr:cNvSpPr>
          <a:spLocks noChangeArrowheads="1"/>
        </xdr:cNvSpPr>
      </xdr:nvSpPr>
      <xdr:spPr bwMode="auto">
        <a:xfrm>
          <a:off x="8248650" y="161925"/>
          <a:ext cx="2609850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7</xdr:row>
      <xdr:rowOff>47625</xdr:rowOff>
    </xdr:from>
    <xdr:to>
      <xdr:col>18</xdr:col>
      <xdr:colOff>47625</xdr:colOff>
      <xdr:row>7</xdr:row>
      <xdr:rowOff>123825</xdr:rowOff>
    </xdr:to>
    <xdr:sp macro="" textlink="">
      <xdr:nvSpPr>
        <xdr:cNvPr id="70865" name="Rectangle 16" descr="Diagonal para cima clara"/>
        <xdr:cNvSpPr>
          <a:spLocks noChangeArrowheads="1"/>
        </xdr:cNvSpPr>
      </xdr:nvSpPr>
      <xdr:spPr bwMode="auto">
        <a:xfrm>
          <a:off x="8058150" y="1219200"/>
          <a:ext cx="2971800" cy="76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95250</xdr:colOff>
      <xdr:row>1</xdr:row>
      <xdr:rowOff>85725</xdr:rowOff>
    </xdr:from>
    <xdr:to>
      <xdr:col>18</xdr:col>
      <xdr:colOff>133350</xdr:colOff>
      <xdr:row>2</xdr:row>
      <xdr:rowOff>0</xdr:rowOff>
    </xdr:to>
    <xdr:sp macro="" textlink="">
      <xdr:nvSpPr>
        <xdr:cNvPr id="70866" name="Rectangle 17"/>
        <xdr:cNvSpPr>
          <a:spLocks noChangeArrowheads="1"/>
        </xdr:cNvSpPr>
      </xdr:nvSpPr>
      <xdr:spPr bwMode="auto">
        <a:xfrm>
          <a:off x="8020050" y="247650"/>
          <a:ext cx="30956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219075</xdr:colOff>
      <xdr:row>4</xdr:row>
      <xdr:rowOff>28575</xdr:rowOff>
    </xdr:from>
    <xdr:to>
      <xdr:col>21</xdr:col>
      <xdr:colOff>561975</xdr:colOff>
      <xdr:row>8</xdr:row>
      <xdr:rowOff>28575</xdr:rowOff>
    </xdr:to>
    <xdr:sp macro="" textlink="">
      <xdr:nvSpPr>
        <xdr:cNvPr id="3090" name="AutoShape 18"/>
        <xdr:cNvSpPr>
          <a:spLocks noChangeArrowheads="1"/>
        </xdr:cNvSpPr>
      </xdr:nvSpPr>
      <xdr:spPr bwMode="auto">
        <a:xfrm>
          <a:off x="11201400" y="676275"/>
          <a:ext cx="2171700" cy="676275"/>
        </a:xfrm>
        <a:prstGeom prst="wedgeRoundRectCallout">
          <a:avLst>
            <a:gd name="adj1" fmla="val -57019"/>
            <a:gd name="adj2" fmla="val -1058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Tubo comprimento L, diametro Di, com gás a temperatura Tf passando dentro de uma sala </a:t>
          </a:r>
        </a:p>
      </xdr:txBody>
    </xdr:sp>
    <xdr:clientData/>
  </xdr:twoCellAnchor>
  <xdr:twoCellAnchor>
    <xdr:from>
      <xdr:col>14</xdr:col>
      <xdr:colOff>276225</xdr:colOff>
      <xdr:row>4</xdr:row>
      <xdr:rowOff>28575</xdr:rowOff>
    </xdr:from>
    <xdr:to>
      <xdr:col>17</xdr:col>
      <xdr:colOff>114300</xdr:colOff>
      <xdr:row>6</xdr:row>
      <xdr:rowOff>104761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8820150" y="676275"/>
          <a:ext cx="1666875" cy="390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 = quantidade de calor irradiada para o ambiente</a:t>
          </a:r>
        </a:p>
      </xdr:txBody>
    </xdr:sp>
    <xdr:clientData/>
  </xdr:twoCellAnchor>
  <xdr:twoCellAnchor>
    <xdr:from>
      <xdr:col>13</xdr:col>
      <xdr:colOff>571500</xdr:colOff>
      <xdr:row>2</xdr:row>
      <xdr:rowOff>47625</xdr:rowOff>
    </xdr:from>
    <xdr:to>
      <xdr:col>13</xdr:col>
      <xdr:colOff>571500</xdr:colOff>
      <xdr:row>3</xdr:row>
      <xdr:rowOff>57150</xdr:rowOff>
    </xdr:to>
    <xdr:sp macro="" textlink="">
      <xdr:nvSpPr>
        <xdr:cNvPr id="70869" name="Line 21"/>
        <xdr:cNvSpPr>
          <a:spLocks noChangeShapeType="1"/>
        </xdr:cNvSpPr>
      </xdr:nvSpPr>
      <xdr:spPr bwMode="auto">
        <a:xfrm>
          <a:off x="8496300" y="371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14</xdr:col>
      <xdr:colOff>200025</xdr:colOff>
      <xdr:row>2</xdr:row>
      <xdr:rowOff>47625</xdr:rowOff>
    </xdr:from>
    <xdr:to>
      <xdr:col>14</xdr:col>
      <xdr:colOff>200025</xdr:colOff>
      <xdr:row>3</xdr:row>
      <xdr:rowOff>57150</xdr:rowOff>
    </xdr:to>
    <xdr:sp macro="" textlink="">
      <xdr:nvSpPr>
        <xdr:cNvPr id="70870" name="Line 22"/>
        <xdr:cNvSpPr>
          <a:spLocks noChangeShapeType="1"/>
        </xdr:cNvSpPr>
      </xdr:nvSpPr>
      <xdr:spPr bwMode="auto">
        <a:xfrm>
          <a:off x="8743950" y="371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14</xdr:col>
      <xdr:colOff>504825</xdr:colOff>
      <xdr:row>2</xdr:row>
      <xdr:rowOff>47625</xdr:rowOff>
    </xdr:from>
    <xdr:to>
      <xdr:col>14</xdr:col>
      <xdr:colOff>504825</xdr:colOff>
      <xdr:row>3</xdr:row>
      <xdr:rowOff>57150</xdr:rowOff>
    </xdr:to>
    <xdr:sp macro="" textlink="">
      <xdr:nvSpPr>
        <xdr:cNvPr id="70871" name="Line 23"/>
        <xdr:cNvSpPr>
          <a:spLocks noChangeShapeType="1"/>
        </xdr:cNvSpPr>
      </xdr:nvSpPr>
      <xdr:spPr bwMode="auto">
        <a:xfrm>
          <a:off x="9048750" y="371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15</xdr:col>
      <xdr:colOff>295275</xdr:colOff>
      <xdr:row>2</xdr:row>
      <xdr:rowOff>47625</xdr:rowOff>
    </xdr:from>
    <xdr:to>
      <xdr:col>15</xdr:col>
      <xdr:colOff>295275</xdr:colOff>
      <xdr:row>3</xdr:row>
      <xdr:rowOff>57150</xdr:rowOff>
    </xdr:to>
    <xdr:sp macro="" textlink="">
      <xdr:nvSpPr>
        <xdr:cNvPr id="70872" name="Line 24"/>
        <xdr:cNvSpPr>
          <a:spLocks noChangeShapeType="1"/>
        </xdr:cNvSpPr>
      </xdr:nvSpPr>
      <xdr:spPr bwMode="auto">
        <a:xfrm>
          <a:off x="9448800" y="371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16</xdr:col>
      <xdr:colOff>85725</xdr:colOff>
      <xdr:row>2</xdr:row>
      <xdr:rowOff>47625</xdr:rowOff>
    </xdr:from>
    <xdr:to>
      <xdr:col>16</xdr:col>
      <xdr:colOff>85725</xdr:colOff>
      <xdr:row>3</xdr:row>
      <xdr:rowOff>57150</xdr:rowOff>
    </xdr:to>
    <xdr:sp macro="" textlink="">
      <xdr:nvSpPr>
        <xdr:cNvPr id="70873" name="Line 25"/>
        <xdr:cNvSpPr>
          <a:spLocks noChangeShapeType="1"/>
        </xdr:cNvSpPr>
      </xdr:nvSpPr>
      <xdr:spPr bwMode="auto">
        <a:xfrm>
          <a:off x="9848850" y="371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16</xdr:col>
      <xdr:colOff>466725</xdr:colOff>
      <xdr:row>2</xdr:row>
      <xdr:rowOff>47625</xdr:rowOff>
    </xdr:from>
    <xdr:to>
      <xdr:col>16</xdr:col>
      <xdr:colOff>466725</xdr:colOff>
      <xdr:row>3</xdr:row>
      <xdr:rowOff>57150</xdr:rowOff>
    </xdr:to>
    <xdr:sp macro="" textlink="">
      <xdr:nvSpPr>
        <xdr:cNvPr id="70874" name="Line 26"/>
        <xdr:cNvSpPr>
          <a:spLocks noChangeShapeType="1"/>
        </xdr:cNvSpPr>
      </xdr:nvSpPr>
      <xdr:spPr bwMode="auto">
        <a:xfrm>
          <a:off x="10229850" y="371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17</xdr:col>
      <xdr:colOff>228600</xdr:colOff>
      <xdr:row>2</xdr:row>
      <xdr:rowOff>47625</xdr:rowOff>
    </xdr:from>
    <xdr:to>
      <xdr:col>17</xdr:col>
      <xdr:colOff>228600</xdr:colOff>
      <xdr:row>3</xdr:row>
      <xdr:rowOff>57150</xdr:rowOff>
    </xdr:to>
    <xdr:sp macro="" textlink="">
      <xdr:nvSpPr>
        <xdr:cNvPr id="70875" name="Line 27"/>
        <xdr:cNvSpPr>
          <a:spLocks noChangeShapeType="1"/>
        </xdr:cNvSpPr>
      </xdr:nvSpPr>
      <xdr:spPr bwMode="auto">
        <a:xfrm>
          <a:off x="10601325" y="371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 editAs="oneCell">
    <xdr:from>
      <xdr:col>8</xdr:col>
      <xdr:colOff>142875</xdr:colOff>
      <xdr:row>28</xdr:row>
      <xdr:rowOff>123825</xdr:rowOff>
    </xdr:from>
    <xdr:to>
      <xdr:col>14</xdr:col>
      <xdr:colOff>38100</xdr:colOff>
      <xdr:row>49</xdr:row>
      <xdr:rowOff>95250</xdr:rowOff>
    </xdr:to>
    <xdr:pic>
      <xdr:nvPicPr>
        <xdr:cNvPr id="70876" name="Picture 30" descr="image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12"/>
        <a:stretch>
          <a:fillRect/>
        </a:stretch>
      </xdr:blipFill>
      <xdr:spPr bwMode="auto">
        <a:xfrm>
          <a:off x="5019675" y="4381500"/>
          <a:ext cx="3562350" cy="370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142875</xdr:rowOff>
    </xdr:from>
    <xdr:to>
      <xdr:col>8</xdr:col>
      <xdr:colOff>247650</xdr:colOff>
      <xdr:row>80</xdr:row>
      <xdr:rowOff>57150</xdr:rowOff>
    </xdr:to>
    <xdr:pic>
      <xdr:nvPicPr>
        <xdr:cNvPr id="7087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763250"/>
          <a:ext cx="5124450" cy="2343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400050</xdr:colOff>
      <xdr:row>1</xdr:row>
      <xdr:rowOff>0</xdr:rowOff>
    </xdr:from>
    <xdr:to>
      <xdr:col>10</xdr:col>
      <xdr:colOff>542925</xdr:colOff>
      <xdr:row>9</xdr:row>
      <xdr:rowOff>38100</xdr:rowOff>
    </xdr:to>
    <xdr:grpSp>
      <xdr:nvGrpSpPr>
        <xdr:cNvPr id="70878" name="Group 48"/>
        <xdr:cNvGrpSpPr>
          <a:grpSpLocks/>
        </xdr:cNvGrpSpPr>
      </xdr:nvGrpSpPr>
      <xdr:grpSpPr bwMode="auto">
        <a:xfrm>
          <a:off x="5276850" y="161925"/>
          <a:ext cx="1362075" cy="1362075"/>
          <a:chOff x="560" y="453"/>
          <a:chExt cx="143" cy="143"/>
        </a:xfrm>
      </xdr:grpSpPr>
      <xdr:sp macro="" textlink="">
        <xdr:nvSpPr>
          <xdr:cNvPr id="70898" name="Oval 42" descr="Diagonal descendente escura"/>
          <xdr:cNvSpPr>
            <a:spLocks noChangeAspect="1" noChangeArrowheads="1"/>
          </xdr:cNvSpPr>
        </xdr:nvSpPr>
        <xdr:spPr bwMode="auto">
          <a:xfrm>
            <a:off x="560" y="453"/>
            <a:ext cx="143" cy="143"/>
          </a:xfrm>
          <a:prstGeom prst="ellipse">
            <a:avLst/>
          </a:prstGeom>
          <a:pattFill prst="dkDn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70899" name="Group 43"/>
          <xdr:cNvGrpSpPr>
            <a:grpSpLocks/>
          </xdr:cNvGrpSpPr>
        </xdr:nvGrpSpPr>
        <xdr:grpSpPr bwMode="auto">
          <a:xfrm>
            <a:off x="567" y="460"/>
            <a:ext cx="129" cy="129"/>
            <a:chOff x="607" y="263"/>
            <a:chExt cx="129" cy="129"/>
          </a:xfrm>
        </xdr:grpSpPr>
        <xdr:sp macro="" textlink="">
          <xdr:nvSpPr>
            <xdr:cNvPr id="70900" name="Oval 44" descr="Ondulado"/>
            <xdr:cNvSpPr>
              <a:spLocks noChangeArrowheads="1"/>
            </xdr:cNvSpPr>
          </xdr:nvSpPr>
          <xdr:spPr bwMode="auto">
            <a:xfrm>
              <a:off x="607" y="263"/>
              <a:ext cx="129" cy="129"/>
            </a:xfrm>
            <a:prstGeom prst="ellipse">
              <a:avLst/>
            </a:prstGeom>
            <a:pattFill prst="wave">
              <a:fgClr>
                <a:srgbClr val="000000"/>
              </a:fgClr>
              <a:bgClr>
                <a:srgbClr val="FFFF99"/>
              </a:bgClr>
            </a:patt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70901" name="Group 45"/>
            <xdr:cNvGrpSpPr>
              <a:grpSpLocks/>
            </xdr:cNvGrpSpPr>
          </xdr:nvGrpSpPr>
          <xdr:grpSpPr bwMode="auto">
            <a:xfrm>
              <a:off x="624" y="279"/>
              <a:ext cx="96" cy="96"/>
              <a:chOff x="631" y="162"/>
              <a:chExt cx="96" cy="96"/>
            </a:xfrm>
          </xdr:grpSpPr>
          <xdr:sp macro="" textlink="">
            <xdr:nvSpPr>
              <xdr:cNvPr id="70902" name="Oval 46" descr="Diagonal para baixo clara"/>
              <xdr:cNvSpPr>
                <a:spLocks noChangeArrowheads="1"/>
              </xdr:cNvSpPr>
            </xdr:nvSpPr>
            <xdr:spPr bwMode="auto">
              <a:xfrm>
                <a:off x="631" y="162"/>
                <a:ext cx="96" cy="96"/>
              </a:xfrm>
              <a:prstGeom prst="ellipse">
                <a:avLst/>
              </a:prstGeom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903" name="Oval 47"/>
              <xdr:cNvSpPr>
                <a:spLocks noChangeArrowheads="1"/>
              </xdr:cNvSpPr>
            </xdr:nvSpPr>
            <xdr:spPr bwMode="auto">
              <a:xfrm>
                <a:off x="639" y="170"/>
                <a:ext cx="81" cy="81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9</xdr:col>
      <xdr:colOff>123825</xdr:colOff>
      <xdr:row>5</xdr:row>
      <xdr:rowOff>57150</xdr:rowOff>
    </xdr:from>
    <xdr:to>
      <xdr:col>10</xdr:col>
      <xdr:colOff>200025</xdr:colOff>
      <xdr:row>5</xdr:row>
      <xdr:rowOff>57150</xdr:rowOff>
    </xdr:to>
    <xdr:sp macro="" textlink="">
      <xdr:nvSpPr>
        <xdr:cNvPr id="70879" name="Line 55"/>
        <xdr:cNvSpPr>
          <a:spLocks noChangeShapeType="1"/>
        </xdr:cNvSpPr>
      </xdr:nvSpPr>
      <xdr:spPr bwMode="auto">
        <a:xfrm>
          <a:off x="5610225" y="8667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</xdr:spPr>
    </xdr:sp>
    <xdr:clientData/>
  </xdr:twoCellAnchor>
  <xdr:oneCellAnchor>
    <xdr:from>
      <xdr:col>9</xdr:col>
      <xdr:colOff>361950</xdr:colOff>
      <xdr:row>4</xdr:row>
      <xdr:rowOff>114300</xdr:rowOff>
    </xdr:from>
    <xdr:ext cx="123825" cy="177654"/>
    <xdr:sp macro="" textlink="">
      <xdr:nvSpPr>
        <xdr:cNvPr id="3131" name="Text Box 59"/>
        <xdr:cNvSpPr txBox="1">
          <a:spLocks noChangeArrowheads="1"/>
        </xdr:cNvSpPr>
      </xdr:nvSpPr>
      <xdr:spPr bwMode="auto">
        <a:xfrm>
          <a:off x="5857875" y="752475"/>
          <a:ext cx="2000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</a:t>
          </a:r>
        </a:p>
      </xdr:txBody>
    </xdr:sp>
    <xdr:clientData/>
  </xdr:oneCellAnchor>
  <xdr:oneCellAnchor>
    <xdr:from>
      <xdr:col>9</xdr:col>
      <xdr:colOff>504825</xdr:colOff>
      <xdr:row>9</xdr:row>
      <xdr:rowOff>85725</xdr:rowOff>
    </xdr:from>
    <xdr:ext cx="274709" cy="187994"/>
    <xdr:sp macro="" textlink="">
      <xdr:nvSpPr>
        <xdr:cNvPr id="3133" name="Text Box 61"/>
        <xdr:cNvSpPr txBox="1">
          <a:spLocks noChangeArrowheads="1"/>
        </xdr:cNvSpPr>
      </xdr:nvSpPr>
      <xdr:spPr bwMode="auto">
        <a:xfrm>
          <a:off x="5991225" y="1571625"/>
          <a:ext cx="3524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 isol</a:t>
          </a:r>
        </a:p>
      </xdr:txBody>
    </xdr:sp>
    <xdr:clientData/>
  </xdr:oneCellAnchor>
  <xdr:twoCellAnchor>
    <xdr:from>
      <xdr:col>10</xdr:col>
      <xdr:colOff>200025</xdr:colOff>
      <xdr:row>3</xdr:row>
      <xdr:rowOff>0</xdr:rowOff>
    </xdr:from>
    <xdr:to>
      <xdr:col>10</xdr:col>
      <xdr:colOff>600075</xdr:colOff>
      <xdr:row>3</xdr:row>
      <xdr:rowOff>123825</xdr:rowOff>
    </xdr:to>
    <xdr:sp macro="" textlink="">
      <xdr:nvSpPr>
        <xdr:cNvPr id="70882" name="Line 64"/>
        <xdr:cNvSpPr>
          <a:spLocks noChangeShapeType="1"/>
        </xdr:cNvSpPr>
      </xdr:nvSpPr>
      <xdr:spPr bwMode="auto">
        <a:xfrm flipV="1">
          <a:off x="6296025" y="485775"/>
          <a:ext cx="4000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381000</xdr:colOff>
      <xdr:row>2</xdr:row>
      <xdr:rowOff>28575</xdr:rowOff>
    </xdr:from>
    <xdr:to>
      <xdr:col>11</xdr:col>
      <xdr:colOff>0</xdr:colOff>
      <xdr:row>2</xdr:row>
      <xdr:rowOff>133350</xdr:rowOff>
    </xdr:to>
    <xdr:sp macro="" textlink="">
      <xdr:nvSpPr>
        <xdr:cNvPr id="70883" name="Line 65"/>
        <xdr:cNvSpPr>
          <a:spLocks noChangeShapeType="1"/>
        </xdr:cNvSpPr>
      </xdr:nvSpPr>
      <xdr:spPr bwMode="auto">
        <a:xfrm flipH="1">
          <a:off x="6477000" y="352425"/>
          <a:ext cx="22860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4</xdr:row>
      <xdr:rowOff>123825</xdr:rowOff>
    </xdr:from>
    <xdr:to>
      <xdr:col>8</xdr:col>
      <xdr:colOff>552450</xdr:colOff>
      <xdr:row>9</xdr:row>
      <xdr:rowOff>0</xdr:rowOff>
    </xdr:to>
    <xdr:sp macro="" textlink="">
      <xdr:nvSpPr>
        <xdr:cNvPr id="70884" name="Line 67"/>
        <xdr:cNvSpPr>
          <a:spLocks noChangeShapeType="1"/>
        </xdr:cNvSpPr>
      </xdr:nvSpPr>
      <xdr:spPr bwMode="auto">
        <a:xfrm flipV="1">
          <a:off x="4886325" y="771525"/>
          <a:ext cx="5429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600075</xdr:colOff>
      <xdr:row>1</xdr:row>
      <xdr:rowOff>0</xdr:rowOff>
    </xdr:from>
    <xdr:ext cx="161653" cy="185088"/>
    <xdr:sp macro="" textlink="">
      <xdr:nvSpPr>
        <xdr:cNvPr id="3142" name="Text Box 70"/>
        <xdr:cNvSpPr txBox="1">
          <a:spLocks noChangeArrowheads="1"/>
        </xdr:cNvSpPr>
      </xdr:nvSpPr>
      <xdr:spPr bwMode="auto">
        <a:xfrm>
          <a:off x="4867275" y="161925"/>
          <a:ext cx="238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e1</a:t>
          </a:r>
        </a:p>
      </xdr:txBody>
    </xdr:sp>
    <xdr:clientData/>
  </xdr:oneCellAnchor>
  <xdr:oneCellAnchor>
    <xdr:from>
      <xdr:col>7</xdr:col>
      <xdr:colOff>571500</xdr:colOff>
      <xdr:row>2</xdr:row>
      <xdr:rowOff>142875</xdr:rowOff>
    </xdr:from>
    <xdr:ext cx="159752" cy="192172"/>
    <xdr:sp macro="" textlink="">
      <xdr:nvSpPr>
        <xdr:cNvPr id="3143" name="Text Box 71"/>
        <xdr:cNvSpPr txBox="1">
          <a:spLocks noChangeArrowheads="1"/>
        </xdr:cNvSpPr>
      </xdr:nvSpPr>
      <xdr:spPr bwMode="auto">
        <a:xfrm>
          <a:off x="4838700" y="476250"/>
          <a:ext cx="238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e2</a:t>
          </a:r>
        </a:p>
      </xdr:txBody>
    </xdr:sp>
    <xdr:clientData/>
  </xdr:oneCellAnchor>
  <xdr:twoCellAnchor>
    <xdr:from>
      <xdr:col>8</xdr:col>
      <xdr:colOff>0</xdr:colOff>
      <xdr:row>2</xdr:row>
      <xdr:rowOff>0</xdr:rowOff>
    </xdr:from>
    <xdr:to>
      <xdr:col>8</xdr:col>
      <xdr:colOff>228600</xdr:colOff>
      <xdr:row>2</xdr:row>
      <xdr:rowOff>0</xdr:rowOff>
    </xdr:to>
    <xdr:sp macro="" textlink="">
      <xdr:nvSpPr>
        <xdr:cNvPr id="70887" name="Line 72"/>
        <xdr:cNvSpPr>
          <a:spLocks noChangeShapeType="1"/>
        </xdr:cNvSpPr>
      </xdr:nvSpPr>
      <xdr:spPr bwMode="auto">
        <a:xfrm>
          <a:off x="4876800" y="3238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238125</xdr:colOff>
      <xdr:row>2</xdr:row>
      <xdr:rowOff>0</xdr:rowOff>
    </xdr:from>
    <xdr:to>
      <xdr:col>9</xdr:col>
      <xdr:colOff>104775</xdr:colOff>
      <xdr:row>3</xdr:row>
      <xdr:rowOff>142875</xdr:rowOff>
    </xdr:to>
    <xdr:sp macro="" textlink="">
      <xdr:nvSpPr>
        <xdr:cNvPr id="70888" name="Line 73"/>
        <xdr:cNvSpPr>
          <a:spLocks noChangeShapeType="1"/>
        </xdr:cNvSpPr>
      </xdr:nvSpPr>
      <xdr:spPr bwMode="auto">
        <a:xfrm>
          <a:off x="5114925" y="323850"/>
          <a:ext cx="4762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sm" len="sm"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466725</xdr:colOff>
      <xdr:row>4</xdr:row>
      <xdr:rowOff>0</xdr:rowOff>
    </xdr:to>
    <xdr:sp macro="" textlink="">
      <xdr:nvSpPr>
        <xdr:cNvPr id="70889" name="Line 74"/>
        <xdr:cNvSpPr>
          <a:spLocks noChangeShapeType="1"/>
        </xdr:cNvSpPr>
      </xdr:nvSpPr>
      <xdr:spPr bwMode="auto">
        <a:xfrm>
          <a:off x="4876800" y="6477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sm" len="sm"/>
        </a:ln>
      </xdr:spPr>
    </xdr:sp>
    <xdr:clientData/>
  </xdr:twoCellAnchor>
  <xdr:twoCellAnchor>
    <xdr:from>
      <xdr:col>9</xdr:col>
      <xdr:colOff>466725</xdr:colOff>
      <xdr:row>6</xdr:row>
      <xdr:rowOff>104775</xdr:rowOff>
    </xdr:from>
    <xdr:to>
      <xdr:col>9</xdr:col>
      <xdr:colOff>466725</xdr:colOff>
      <xdr:row>7</xdr:row>
      <xdr:rowOff>123825</xdr:rowOff>
    </xdr:to>
    <xdr:sp macro="" textlink="">
      <xdr:nvSpPr>
        <xdr:cNvPr id="70890" name="Line 76"/>
        <xdr:cNvSpPr>
          <a:spLocks noChangeShapeType="1"/>
        </xdr:cNvSpPr>
      </xdr:nvSpPr>
      <xdr:spPr bwMode="auto">
        <a:xfrm>
          <a:off x="5953125" y="1076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466725</xdr:colOff>
      <xdr:row>8</xdr:row>
      <xdr:rowOff>133350</xdr:rowOff>
    </xdr:from>
    <xdr:to>
      <xdr:col>9</xdr:col>
      <xdr:colOff>466725</xdr:colOff>
      <xdr:row>10</xdr:row>
      <xdr:rowOff>76200</xdr:rowOff>
    </xdr:to>
    <xdr:sp macro="" textlink="">
      <xdr:nvSpPr>
        <xdr:cNvPr id="70891" name="Line 77"/>
        <xdr:cNvSpPr>
          <a:spLocks noChangeShapeType="1"/>
        </xdr:cNvSpPr>
      </xdr:nvSpPr>
      <xdr:spPr bwMode="auto">
        <a:xfrm>
          <a:off x="5953125" y="14668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med"/>
          <a:tailEnd/>
        </a:ln>
      </xdr:spPr>
    </xdr:sp>
    <xdr:clientData/>
  </xdr:twoCellAnchor>
  <xdr:twoCellAnchor>
    <xdr:from>
      <xdr:col>10</xdr:col>
      <xdr:colOff>295275</xdr:colOff>
      <xdr:row>7</xdr:row>
      <xdr:rowOff>133350</xdr:rowOff>
    </xdr:from>
    <xdr:to>
      <xdr:col>10</xdr:col>
      <xdr:colOff>381000</xdr:colOff>
      <xdr:row>8</xdr:row>
      <xdr:rowOff>47625</xdr:rowOff>
    </xdr:to>
    <xdr:sp macro="" textlink="">
      <xdr:nvSpPr>
        <xdr:cNvPr id="70892" name="Oval 78"/>
        <xdr:cNvSpPr>
          <a:spLocks noChangeArrowheads="1"/>
        </xdr:cNvSpPr>
      </xdr:nvSpPr>
      <xdr:spPr bwMode="auto">
        <a:xfrm>
          <a:off x="6391275" y="1304925"/>
          <a:ext cx="85725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390525</xdr:colOff>
      <xdr:row>7</xdr:row>
      <xdr:rowOff>142875</xdr:rowOff>
    </xdr:from>
    <xdr:to>
      <xdr:col>11</xdr:col>
      <xdr:colOff>19050</xdr:colOff>
      <xdr:row>9</xdr:row>
      <xdr:rowOff>28575</xdr:rowOff>
    </xdr:to>
    <xdr:sp macro="" textlink="">
      <xdr:nvSpPr>
        <xdr:cNvPr id="3151" name="Text Box 79"/>
        <xdr:cNvSpPr txBox="1">
          <a:spLocks noChangeArrowheads="1"/>
        </xdr:cNvSpPr>
      </xdr:nvSpPr>
      <xdr:spPr bwMode="auto">
        <a:xfrm>
          <a:off x="6486525" y="1304925"/>
          <a:ext cx="238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tx</a:t>
          </a:r>
        </a:p>
      </xdr:txBody>
    </xdr:sp>
    <xdr:clientData/>
  </xdr:twoCellAnchor>
  <xdr:twoCellAnchor>
    <xdr:from>
      <xdr:col>1</xdr:col>
      <xdr:colOff>552450</xdr:colOff>
      <xdr:row>5</xdr:row>
      <xdr:rowOff>57150</xdr:rowOff>
    </xdr:from>
    <xdr:to>
      <xdr:col>3</xdr:col>
      <xdr:colOff>0</xdr:colOff>
      <xdr:row>5</xdr:row>
      <xdr:rowOff>57150</xdr:rowOff>
    </xdr:to>
    <xdr:sp macro="" textlink="">
      <xdr:nvSpPr>
        <xdr:cNvPr id="70894" name="Line 80"/>
        <xdr:cNvSpPr>
          <a:spLocks noChangeShapeType="1"/>
        </xdr:cNvSpPr>
      </xdr:nvSpPr>
      <xdr:spPr bwMode="auto">
        <a:xfrm>
          <a:off x="1162050" y="866775"/>
          <a:ext cx="666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sm" len="sm"/>
          <a:tailEnd/>
        </a:ln>
      </xdr:spPr>
    </xdr:sp>
    <xdr:clientData/>
  </xdr:twoCellAnchor>
  <xdr:twoCellAnchor>
    <xdr:from>
      <xdr:col>3</xdr:col>
      <xdr:colOff>0</xdr:colOff>
      <xdr:row>5</xdr:row>
      <xdr:rowOff>57150</xdr:rowOff>
    </xdr:from>
    <xdr:to>
      <xdr:col>4</xdr:col>
      <xdr:colOff>238125</xdr:colOff>
      <xdr:row>6</xdr:row>
      <xdr:rowOff>104775</xdr:rowOff>
    </xdr:to>
    <xdr:sp macro="" textlink="">
      <xdr:nvSpPr>
        <xdr:cNvPr id="70895" name="Line 81"/>
        <xdr:cNvSpPr>
          <a:spLocks noChangeShapeType="1"/>
        </xdr:cNvSpPr>
      </xdr:nvSpPr>
      <xdr:spPr bwMode="auto">
        <a:xfrm>
          <a:off x="1828800" y="866775"/>
          <a:ext cx="847725" cy="209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238125</xdr:colOff>
      <xdr:row>6</xdr:row>
      <xdr:rowOff>104775</xdr:rowOff>
    </xdr:from>
    <xdr:to>
      <xdr:col>5</xdr:col>
      <xdr:colOff>85725</xdr:colOff>
      <xdr:row>6</xdr:row>
      <xdr:rowOff>104775</xdr:rowOff>
    </xdr:to>
    <xdr:sp macro="" textlink="">
      <xdr:nvSpPr>
        <xdr:cNvPr id="70896" name="Line 82"/>
        <xdr:cNvSpPr>
          <a:spLocks noChangeShapeType="1"/>
        </xdr:cNvSpPr>
      </xdr:nvSpPr>
      <xdr:spPr bwMode="auto">
        <a:xfrm>
          <a:off x="2676525" y="1076325"/>
          <a:ext cx="4572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oval" w="sm" len="sm"/>
        </a:ln>
      </xdr:spPr>
    </xdr:sp>
    <xdr:clientData/>
  </xdr:twoCellAnchor>
  <xdr:twoCellAnchor>
    <xdr:from>
      <xdr:col>4</xdr:col>
      <xdr:colOff>285750</xdr:colOff>
      <xdr:row>6</xdr:row>
      <xdr:rowOff>142875</xdr:rowOff>
    </xdr:from>
    <xdr:to>
      <xdr:col>4</xdr:col>
      <xdr:colOff>523875</xdr:colOff>
      <xdr:row>7</xdr:row>
      <xdr:rowOff>152327</xdr:rowOff>
    </xdr:to>
    <xdr:sp macro="" textlink="">
      <xdr:nvSpPr>
        <xdr:cNvPr id="3155" name="Text Box 83"/>
        <xdr:cNvSpPr txBox="1">
          <a:spLocks noChangeArrowheads="1"/>
        </xdr:cNvSpPr>
      </xdr:nvSpPr>
      <xdr:spPr bwMode="auto">
        <a:xfrm>
          <a:off x="2724150" y="1104900"/>
          <a:ext cx="238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tx</a:t>
          </a:r>
        </a:p>
      </xdr:txBody>
    </xdr:sp>
    <xdr:clientData/>
  </xdr:twoCellAnchor>
  <xdr:oneCellAnchor>
    <xdr:from>
      <xdr:col>2</xdr:col>
      <xdr:colOff>180975</xdr:colOff>
      <xdr:row>11</xdr:row>
      <xdr:rowOff>47625</xdr:rowOff>
    </xdr:from>
    <xdr:ext cx="303416" cy="264560"/>
    <xdr:sp macro="" textlink="">
      <xdr:nvSpPr>
        <xdr:cNvPr id="56" name="CaixaDeTexto 55"/>
        <xdr:cNvSpPr txBox="1"/>
      </xdr:nvSpPr>
      <xdr:spPr>
        <a:xfrm>
          <a:off x="1400175" y="1857375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t1</a:t>
          </a:r>
        </a:p>
      </xdr:txBody>
    </xdr:sp>
    <xdr:clientData/>
  </xdr:oneCellAnchor>
  <xdr:oneCellAnchor>
    <xdr:from>
      <xdr:col>3</xdr:col>
      <xdr:colOff>285750</xdr:colOff>
      <xdr:row>11</xdr:row>
      <xdr:rowOff>47625</xdr:rowOff>
    </xdr:from>
    <xdr:ext cx="243978" cy="264560"/>
    <xdr:sp macro="" textlink="">
      <xdr:nvSpPr>
        <xdr:cNvPr id="57" name="CaixaDeTexto 56"/>
        <xdr:cNvSpPr txBox="1"/>
      </xdr:nvSpPr>
      <xdr:spPr>
        <a:xfrm>
          <a:off x="2114550" y="1857375"/>
          <a:ext cx="2439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L</a:t>
          </a:r>
        </a:p>
      </xdr:txBody>
    </xdr:sp>
    <xdr:clientData/>
  </xdr:oneCellAnchor>
  <xdr:oneCellAnchor>
    <xdr:from>
      <xdr:col>4</xdr:col>
      <xdr:colOff>352425</xdr:colOff>
      <xdr:row>11</xdr:row>
      <xdr:rowOff>38100</xdr:rowOff>
    </xdr:from>
    <xdr:ext cx="303416" cy="264560"/>
    <xdr:sp macro="" textlink="">
      <xdr:nvSpPr>
        <xdr:cNvPr id="59" name="CaixaDeTexto 58"/>
        <xdr:cNvSpPr txBox="1"/>
      </xdr:nvSpPr>
      <xdr:spPr>
        <a:xfrm>
          <a:off x="2790825" y="1847850"/>
          <a:ext cx="3034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t2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%20P%20E%20R%20A%20C%20I%20O%20N%20A%20L/EVD/C&#225;lculo%20Estrutural/Prog/RGS_S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ção"/>
      <sheetName val="DataSheet"/>
      <sheetName val="Dados"/>
      <sheetName val="DataSheet (2)"/>
      <sheetName val="Pot_abs"/>
      <sheetName val="Coefic"/>
      <sheetName val="CorrNR"/>
      <sheetName val="Polias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80.44</v>
          </cell>
          <cell r="D39">
            <v>0.75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showRowColHeaders="0" tabSelected="1" workbookViewId="0">
      <selection activeCell="N19" sqref="N19"/>
    </sheetView>
  </sheetViews>
  <sheetFormatPr defaultRowHeight="12.75" x14ac:dyDescent="0.2"/>
  <cols>
    <col min="14" max="14" width="9.28515625" bestFit="1" customWidth="1"/>
    <col min="24" max="24" width="9.28515625" bestFit="1" customWidth="1"/>
  </cols>
  <sheetData>
    <row r="1" spans="1:19" x14ac:dyDescent="0.2">
      <c r="A1" s="24"/>
      <c r="B1" s="24"/>
      <c r="C1" s="24"/>
      <c r="D1" s="24"/>
      <c r="E1" s="24"/>
      <c r="F1" s="24"/>
      <c r="G1" s="24"/>
      <c r="H1" s="57"/>
      <c r="I1" s="24"/>
      <c r="J1" s="24"/>
      <c r="K1" s="24"/>
      <c r="L1" s="24"/>
    </row>
    <row r="2" spans="1:19" x14ac:dyDescent="0.2">
      <c r="A2" s="24"/>
      <c r="B2" s="30" t="s">
        <v>3</v>
      </c>
      <c r="C2" s="24"/>
      <c r="D2" s="24"/>
      <c r="E2" s="24"/>
      <c r="F2" s="30" t="s">
        <v>3</v>
      </c>
      <c r="G2" s="24"/>
      <c r="H2" s="57"/>
      <c r="I2" s="24"/>
      <c r="J2" s="24"/>
      <c r="K2" s="24"/>
      <c r="L2" s="30" t="s">
        <v>59</v>
      </c>
    </row>
    <row r="3" spans="1:19" x14ac:dyDescent="0.2">
      <c r="A3" s="28" t="s">
        <v>37</v>
      </c>
      <c r="B3" s="22">
        <v>45</v>
      </c>
      <c r="C3" s="29" t="s">
        <v>38</v>
      </c>
      <c r="D3" s="24"/>
      <c r="E3" s="28" t="s">
        <v>37</v>
      </c>
      <c r="F3" s="22">
        <v>45</v>
      </c>
      <c r="G3" s="29" t="s">
        <v>38</v>
      </c>
      <c r="H3" s="57"/>
      <c r="I3" s="24"/>
      <c r="J3" s="24"/>
      <c r="K3" s="24"/>
      <c r="L3" s="22">
        <v>45</v>
      </c>
    </row>
    <row r="4" spans="1:19" x14ac:dyDescent="0.2">
      <c r="A4" s="24"/>
      <c r="B4" s="31"/>
      <c r="C4" s="24"/>
      <c r="D4" s="24"/>
      <c r="E4" s="24"/>
      <c r="F4" s="31"/>
      <c r="G4" s="24"/>
      <c r="H4" s="57"/>
      <c r="I4" s="24"/>
      <c r="J4" s="24"/>
      <c r="K4" s="24"/>
      <c r="L4" s="29" t="s">
        <v>38</v>
      </c>
    </row>
    <row r="5" spans="1:19" x14ac:dyDescent="0.2">
      <c r="A5" s="24"/>
      <c r="B5" s="25" t="s">
        <v>4</v>
      </c>
      <c r="C5" s="24"/>
      <c r="D5" s="24"/>
      <c r="E5" s="24"/>
      <c r="F5" s="25" t="s">
        <v>5</v>
      </c>
      <c r="G5" s="24"/>
      <c r="H5" s="57"/>
      <c r="I5" s="24"/>
      <c r="J5" s="24"/>
      <c r="K5" s="24"/>
      <c r="L5" s="25" t="s">
        <v>5</v>
      </c>
      <c r="M5" s="24"/>
      <c r="N5" s="57"/>
    </row>
    <row r="6" spans="1:19" x14ac:dyDescent="0.2">
      <c r="A6" s="24"/>
      <c r="B6" s="25" t="s">
        <v>50</v>
      </c>
      <c r="C6" s="24"/>
      <c r="D6" s="24"/>
      <c r="E6" s="24"/>
      <c r="F6" s="25" t="s">
        <v>48</v>
      </c>
      <c r="G6" s="24"/>
      <c r="H6" s="57"/>
      <c r="I6" s="24"/>
      <c r="J6" s="24"/>
      <c r="K6" s="24"/>
      <c r="L6" s="25" t="s">
        <v>48</v>
      </c>
      <c r="M6" s="24"/>
      <c r="N6" s="57"/>
    </row>
    <row r="7" spans="1:19" ht="15" x14ac:dyDescent="0.25">
      <c r="A7" s="27" t="s">
        <v>55</v>
      </c>
      <c r="B7" s="77">
        <v>2000</v>
      </c>
      <c r="C7" s="79"/>
      <c r="D7" s="24"/>
      <c r="E7" s="24"/>
      <c r="F7" s="27" t="s">
        <v>49</v>
      </c>
      <c r="G7" s="77">
        <v>10</v>
      </c>
      <c r="H7" s="78"/>
      <c r="I7" s="58"/>
      <c r="J7" s="58"/>
      <c r="K7" s="58"/>
      <c r="L7" s="27" t="s">
        <v>49</v>
      </c>
      <c r="M7" s="77">
        <v>10</v>
      </c>
      <c r="N7" s="78"/>
    </row>
    <row r="8" spans="1:19" x14ac:dyDescent="0.2">
      <c r="A8" s="24"/>
      <c r="B8" s="24"/>
      <c r="C8" s="24"/>
      <c r="D8" s="24"/>
      <c r="E8" s="24"/>
      <c r="F8" s="26" t="s">
        <v>58</v>
      </c>
      <c r="G8" s="56">
        <v>1</v>
      </c>
      <c r="H8" s="57"/>
      <c r="I8" s="24"/>
      <c r="J8" s="24"/>
      <c r="K8" s="24"/>
      <c r="L8" s="26" t="s">
        <v>58</v>
      </c>
      <c r="M8" s="56">
        <v>1</v>
      </c>
      <c r="N8" s="57"/>
    </row>
    <row r="9" spans="1:19" x14ac:dyDescent="0.2">
      <c r="A9" s="24"/>
      <c r="B9" s="59" t="s">
        <v>60</v>
      </c>
      <c r="C9" s="24"/>
      <c r="D9" s="24"/>
      <c r="E9" s="26"/>
      <c r="F9" s="24"/>
      <c r="G9" s="24"/>
      <c r="H9" s="59" t="s">
        <v>60</v>
      </c>
      <c r="I9" s="24"/>
      <c r="J9" s="24"/>
      <c r="K9" s="24"/>
      <c r="L9" s="24"/>
    </row>
    <row r="10" spans="1:19" x14ac:dyDescent="0.2">
      <c r="A10" s="28" t="s">
        <v>37</v>
      </c>
      <c r="B10" s="18">
        <v>5.7000000000000002E-2</v>
      </c>
      <c r="C10" s="29" t="s">
        <v>38</v>
      </c>
      <c r="D10" s="24"/>
      <c r="E10" s="24"/>
      <c r="F10" s="24"/>
      <c r="G10" s="28" t="s">
        <v>37</v>
      </c>
      <c r="H10" s="18">
        <v>5.0999999999999997E-2</v>
      </c>
      <c r="I10" s="29" t="s">
        <v>38</v>
      </c>
      <c r="J10" s="24"/>
      <c r="K10" s="24"/>
      <c r="L10" s="24"/>
      <c r="N10" t="s">
        <v>18</v>
      </c>
    </row>
    <row r="11" spans="1:19" x14ac:dyDescent="0.2">
      <c r="A11" s="24"/>
      <c r="B11" s="31"/>
      <c r="C11" s="24"/>
      <c r="D11" s="24"/>
      <c r="E11" s="24"/>
      <c r="F11" s="24"/>
      <c r="G11" s="24"/>
      <c r="H11" s="57"/>
      <c r="I11" s="24"/>
      <c r="J11" s="24"/>
      <c r="K11" s="24"/>
      <c r="L11" s="24"/>
      <c r="N11" t="s">
        <v>19</v>
      </c>
    </row>
    <row r="12" spans="1:19" x14ac:dyDescent="0.2">
      <c r="A12" s="24"/>
      <c r="B12" s="24"/>
      <c r="C12" s="26"/>
      <c r="D12" s="25"/>
      <c r="E12" s="26"/>
      <c r="F12" s="24"/>
      <c r="G12" s="24"/>
      <c r="H12" s="57"/>
      <c r="I12" s="25" t="s">
        <v>4</v>
      </c>
      <c r="J12" s="24"/>
      <c r="K12" s="24"/>
      <c r="L12" s="24"/>
      <c r="N12" t="s">
        <v>20</v>
      </c>
    </row>
    <row r="13" spans="1:19" x14ac:dyDescent="0.2">
      <c r="A13" s="24"/>
      <c r="B13" s="24"/>
      <c r="C13" s="24"/>
      <c r="D13" s="24"/>
      <c r="E13" s="24"/>
      <c r="F13" s="24"/>
      <c r="G13" s="24"/>
      <c r="H13" s="57"/>
      <c r="I13" s="25" t="s">
        <v>50</v>
      </c>
      <c r="J13" s="24"/>
      <c r="K13" s="24"/>
      <c r="L13" s="24"/>
      <c r="N13" t="s">
        <v>21</v>
      </c>
    </row>
    <row r="14" spans="1:19" ht="15" x14ac:dyDescent="0.25">
      <c r="A14" s="24"/>
      <c r="B14" s="24"/>
      <c r="C14" s="24"/>
      <c r="D14" s="24"/>
      <c r="E14" s="24"/>
      <c r="F14" s="24"/>
      <c r="G14" s="24"/>
      <c r="H14" s="27" t="s">
        <v>55</v>
      </c>
      <c r="I14" s="77">
        <v>2000</v>
      </c>
      <c r="J14" s="79"/>
      <c r="K14" s="24"/>
      <c r="L14" s="24"/>
      <c r="N14" t="s">
        <v>22</v>
      </c>
    </row>
    <row r="15" spans="1:19" ht="5.0999999999999996" customHeight="1" x14ac:dyDescent="0.2">
      <c r="C15" s="7"/>
      <c r="J15" s="7"/>
      <c r="L15" s="24"/>
    </row>
    <row r="16" spans="1:19" x14ac:dyDescent="0.2">
      <c r="A16" s="63"/>
      <c r="B16" s="64" t="s">
        <v>6</v>
      </c>
      <c r="C16" s="65">
        <v>250</v>
      </c>
      <c r="D16" s="66" t="s">
        <v>7</v>
      </c>
      <c r="E16" s="63"/>
      <c r="F16" s="63"/>
      <c r="G16" s="63"/>
      <c r="H16" s="63"/>
      <c r="I16" s="64" t="s">
        <v>65</v>
      </c>
      <c r="J16" s="65">
        <v>110</v>
      </c>
      <c r="K16" s="63" t="s">
        <v>2</v>
      </c>
      <c r="L16" s="63"/>
      <c r="M16" s="67" t="s">
        <v>11</v>
      </c>
      <c r="N16" s="68">
        <v>1</v>
      </c>
      <c r="O16" s="63" t="s">
        <v>23</v>
      </c>
      <c r="P16" s="63"/>
      <c r="Q16" s="63"/>
      <c r="R16" s="63"/>
      <c r="S16" s="63"/>
    </row>
    <row r="17" spans="1:24" x14ac:dyDescent="0.2">
      <c r="A17" s="63"/>
      <c r="B17" s="64" t="s">
        <v>9</v>
      </c>
      <c r="C17" s="65">
        <v>1.5</v>
      </c>
      <c r="D17" s="63" t="s">
        <v>2</v>
      </c>
      <c r="E17" s="63"/>
      <c r="F17" s="63"/>
      <c r="G17" s="63"/>
      <c r="H17" s="63"/>
      <c r="I17" s="64" t="s">
        <v>67</v>
      </c>
      <c r="J17" s="65">
        <v>2</v>
      </c>
      <c r="K17" s="63" t="s">
        <v>2</v>
      </c>
      <c r="L17" s="63"/>
      <c r="M17" s="67" t="s">
        <v>31</v>
      </c>
      <c r="N17" s="68">
        <v>550</v>
      </c>
      <c r="O17" s="63" t="s">
        <v>24</v>
      </c>
      <c r="P17" s="63"/>
      <c r="Q17" s="63"/>
      <c r="R17" s="63"/>
      <c r="S17" s="63"/>
    </row>
    <row r="18" spans="1:24" ht="15" x14ac:dyDescent="0.2">
      <c r="A18" s="63"/>
      <c r="B18" s="64" t="s">
        <v>11</v>
      </c>
      <c r="C18" s="65">
        <v>100</v>
      </c>
      <c r="D18" s="63" t="s">
        <v>2</v>
      </c>
      <c r="E18" s="63"/>
      <c r="F18" s="63"/>
      <c r="G18" s="63"/>
      <c r="H18" s="63"/>
      <c r="I18" s="64" t="s">
        <v>66</v>
      </c>
      <c r="J18" s="65">
        <v>25</v>
      </c>
      <c r="K18" s="63" t="s">
        <v>2</v>
      </c>
      <c r="L18" s="63"/>
      <c r="M18" s="67" t="s">
        <v>32</v>
      </c>
      <c r="N18" s="68">
        <v>30</v>
      </c>
      <c r="O18" s="63" t="s">
        <v>25</v>
      </c>
      <c r="P18" s="63"/>
      <c r="Q18" s="63"/>
      <c r="R18" s="63"/>
      <c r="S18" s="63"/>
      <c r="W18" s="55"/>
      <c r="X18" s="33"/>
    </row>
    <row r="19" spans="1:24" ht="15" x14ac:dyDescent="0.2">
      <c r="A19" s="63"/>
      <c r="B19" s="64" t="s">
        <v>12</v>
      </c>
      <c r="C19" s="65">
        <v>1.5</v>
      </c>
      <c r="D19" s="63" t="s">
        <v>2</v>
      </c>
      <c r="E19" s="63"/>
      <c r="F19" s="63"/>
      <c r="G19" s="63"/>
      <c r="H19" s="63"/>
      <c r="I19" s="64" t="s">
        <v>68</v>
      </c>
      <c r="J19" s="65">
        <v>2</v>
      </c>
      <c r="K19" s="63" t="s">
        <v>2</v>
      </c>
      <c r="L19" s="63"/>
      <c r="M19" s="67" t="s">
        <v>33</v>
      </c>
      <c r="N19" s="68">
        <v>0.35</v>
      </c>
      <c r="O19" s="63" t="s">
        <v>26</v>
      </c>
      <c r="P19" s="63"/>
      <c r="Q19" s="63"/>
      <c r="R19" s="63"/>
      <c r="S19" s="63"/>
      <c r="W19" s="55"/>
      <c r="X19" s="33"/>
    </row>
    <row r="20" spans="1:24" ht="15" x14ac:dyDescent="0.2">
      <c r="A20" s="63"/>
      <c r="B20" s="64" t="s">
        <v>13</v>
      </c>
      <c r="C20" s="69" t="s">
        <v>14</v>
      </c>
      <c r="D20" s="66" t="s">
        <v>7</v>
      </c>
      <c r="E20" s="63"/>
      <c r="F20" s="63"/>
      <c r="G20" s="63"/>
      <c r="H20" s="63"/>
      <c r="I20" s="64" t="s">
        <v>64</v>
      </c>
      <c r="J20" s="65">
        <v>350</v>
      </c>
      <c r="K20" s="66" t="s">
        <v>7</v>
      </c>
      <c r="L20" s="63"/>
      <c r="M20" s="67" t="s">
        <v>34</v>
      </c>
      <c r="N20" s="68">
        <v>0.37</v>
      </c>
      <c r="O20" s="63" t="s">
        <v>27</v>
      </c>
      <c r="P20" s="63"/>
      <c r="Q20" s="63"/>
      <c r="R20" s="63"/>
      <c r="S20" s="63"/>
      <c r="W20" s="55"/>
      <c r="X20" s="33"/>
    </row>
    <row r="21" spans="1:24" ht="15" x14ac:dyDescent="0.2">
      <c r="A21" s="63"/>
      <c r="B21" s="64" t="s">
        <v>15</v>
      </c>
      <c r="C21" s="65">
        <v>20</v>
      </c>
      <c r="D21" s="66" t="s">
        <v>7</v>
      </c>
      <c r="E21" s="63"/>
      <c r="F21" s="63"/>
      <c r="G21" s="63"/>
      <c r="H21" s="63"/>
      <c r="I21" s="64" t="s">
        <v>15</v>
      </c>
      <c r="J21" s="65">
        <v>20</v>
      </c>
      <c r="K21" s="66" t="s">
        <v>7</v>
      </c>
      <c r="L21" s="63"/>
      <c r="M21" s="67" t="s">
        <v>8</v>
      </c>
      <c r="N21" s="68">
        <v>45</v>
      </c>
      <c r="O21" s="63" t="s">
        <v>28</v>
      </c>
      <c r="P21" s="63"/>
      <c r="Q21" s="63"/>
      <c r="R21" s="63"/>
      <c r="S21" s="63"/>
      <c r="W21" s="55"/>
      <c r="X21" s="33"/>
    </row>
    <row r="22" spans="1:24" ht="15" hidden="1" x14ac:dyDescent="0.2">
      <c r="A22" s="63"/>
      <c r="B22" s="63"/>
      <c r="C22" s="63"/>
      <c r="D22" s="63"/>
      <c r="E22" s="63"/>
      <c r="F22" s="63"/>
      <c r="G22" s="63"/>
      <c r="H22" s="63"/>
      <c r="I22" s="64" t="s">
        <v>61</v>
      </c>
      <c r="J22" s="63">
        <f>(J16+2*J17)/1000</f>
        <v>0.114</v>
      </c>
      <c r="K22" s="63" t="s">
        <v>0</v>
      </c>
      <c r="L22" s="63"/>
      <c r="M22" s="67"/>
      <c r="N22" s="64"/>
      <c r="O22" s="63"/>
      <c r="P22" s="63"/>
      <c r="Q22" s="63"/>
      <c r="R22" s="63"/>
      <c r="S22" s="63"/>
      <c r="W22" s="55"/>
      <c r="X22" s="33"/>
    </row>
    <row r="23" spans="1:24" ht="15" hidden="1" x14ac:dyDescent="0.2">
      <c r="A23" s="63"/>
      <c r="B23" s="63"/>
      <c r="C23" s="63"/>
      <c r="D23" s="63"/>
      <c r="E23" s="63"/>
      <c r="F23" s="63"/>
      <c r="G23" s="63"/>
      <c r="H23" s="63"/>
      <c r="I23" s="64" t="s">
        <v>62</v>
      </c>
      <c r="J23" s="63">
        <f>J22+2*J18/1000</f>
        <v>0.16400000000000001</v>
      </c>
      <c r="K23" s="63" t="s">
        <v>0</v>
      </c>
      <c r="L23" s="63"/>
      <c r="M23" s="67"/>
      <c r="N23" s="64"/>
      <c r="O23" s="63"/>
      <c r="P23" s="63"/>
      <c r="Q23" s="63"/>
      <c r="R23" s="63"/>
      <c r="S23" s="63"/>
      <c r="W23" s="55"/>
      <c r="X23" s="33"/>
    </row>
    <row r="24" spans="1:24" ht="15" hidden="1" x14ac:dyDescent="0.2">
      <c r="A24" s="63"/>
      <c r="B24" s="63"/>
      <c r="C24" s="63"/>
      <c r="D24" s="63"/>
      <c r="E24" s="63"/>
      <c r="F24" s="63"/>
      <c r="G24" s="63"/>
      <c r="H24" s="63"/>
      <c r="I24" s="64" t="s">
        <v>63</v>
      </c>
      <c r="J24" s="63">
        <f>J23+2*J19/1000</f>
        <v>0.16800000000000001</v>
      </c>
      <c r="K24" s="63" t="s">
        <v>0</v>
      </c>
      <c r="L24" s="63"/>
      <c r="M24" s="67"/>
      <c r="N24" s="64"/>
      <c r="O24" s="63"/>
      <c r="P24" s="63"/>
      <c r="Q24" s="63"/>
      <c r="R24" s="63"/>
      <c r="S24" s="63"/>
      <c r="W24" s="55"/>
      <c r="X24" s="33"/>
    </row>
    <row r="25" spans="1:24" ht="15" x14ac:dyDescent="0.2">
      <c r="A25" s="63"/>
      <c r="B25" s="64" t="s">
        <v>8</v>
      </c>
      <c r="C25" s="70">
        <f>1/(1/B7+(C17/1000)/B3+(C18/1000)/B10+(C19/1000)/F3+1/G7)</f>
        <v>0.53909732409112443</v>
      </c>
      <c r="D25" s="63"/>
      <c r="E25" s="63"/>
      <c r="F25" s="63"/>
      <c r="G25" s="63"/>
      <c r="H25" s="63"/>
      <c r="I25" s="64" t="s">
        <v>69</v>
      </c>
      <c r="J25" s="70">
        <f>PI()/(1/(J16/1000*I14)+1/(2*L3)*LN(J22/J16)+1/(2*H10)*LN(J23/J22)+1/(2*L3)*LN(J24/J23)+1/(J24*M7))</f>
        <v>0.768290696148901</v>
      </c>
      <c r="K25" s="63"/>
      <c r="L25" s="63"/>
      <c r="M25" s="67"/>
      <c r="N25" s="71">
        <f>1.32*((N17-N18-10)/(N20))^0.25</f>
        <v>8.0429625071756465</v>
      </c>
      <c r="O25" s="63" t="s">
        <v>29</v>
      </c>
      <c r="P25" s="63"/>
      <c r="Q25" s="63"/>
      <c r="R25" s="63"/>
      <c r="S25" s="63"/>
      <c r="W25" s="55"/>
      <c r="X25" s="33"/>
    </row>
    <row r="26" spans="1:24" ht="15.75" thickBot="1" x14ac:dyDescent="0.25">
      <c r="A26" s="63"/>
      <c r="B26" s="64" t="s">
        <v>10</v>
      </c>
      <c r="C26" s="72">
        <f>C25*(C16-C21)</f>
        <v>123.99238454095862</v>
      </c>
      <c r="D26" s="73" t="s">
        <v>51</v>
      </c>
      <c r="E26" s="63"/>
      <c r="F26" s="63"/>
      <c r="G26" s="63"/>
      <c r="H26" s="63"/>
      <c r="I26" s="64" t="s">
        <v>70</v>
      </c>
      <c r="J26" s="72">
        <f>J25*(J20-J21)</f>
        <v>253.53592972913734</v>
      </c>
      <c r="K26" s="73" t="s">
        <v>38</v>
      </c>
      <c r="L26" s="63"/>
      <c r="M26" s="67"/>
      <c r="N26" s="71">
        <f>PI()/(((0.5/N21)*(N20/N19))+(1/(N20*N25)))</f>
        <v>9.0332948582094765</v>
      </c>
      <c r="O26" s="63" t="s">
        <v>30</v>
      </c>
      <c r="P26" s="63"/>
      <c r="Q26" s="63"/>
      <c r="R26" s="63"/>
      <c r="S26" s="63"/>
      <c r="W26" s="55"/>
      <c r="X26" s="33"/>
    </row>
    <row r="27" spans="1:24" ht="15.75" thickBot="1" x14ac:dyDescent="0.25">
      <c r="A27" s="63"/>
      <c r="B27" s="60" t="s">
        <v>13</v>
      </c>
      <c r="C27" s="61">
        <f>C16-C26*(1/B7+(C17/1000)/B3+(C18/1000)/B10+(C19/1000)/F3)</f>
        <v>32.399238454095865</v>
      </c>
      <c r="D27" s="62" t="s">
        <v>7</v>
      </c>
      <c r="E27" s="63"/>
      <c r="F27" s="63"/>
      <c r="G27" s="63"/>
      <c r="H27" s="63"/>
      <c r="I27" s="60" t="s">
        <v>71</v>
      </c>
      <c r="J27" s="61">
        <f>-J26/(PI()/(1/(J16/1000*I14)+1/(2*L3)*LN(J22/J16)+1/(2*H10)*LN(J23/J22)+1/(2*L3)*LN(J24/J23)))+J20</f>
        <v>68.037495794990036</v>
      </c>
      <c r="K27" s="62" t="s">
        <v>7</v>
      </c>
      <c r="L27" s="63"/>
      <c r="M27" s="67" t="s">
        <v>35</v>
      </c>
      <c r="N27" s="74">
        <f>N26*N16*(N17-N18)/1000</f>
        <v>4.6973133262689277</v>
      </c>
      <c r="O27" s="63" t="s">
        <v>36</v>
      </c>
      <c r="P27" s="63"/>
      <c r="Q27" s="63"/>
      <c r="R27" s="63"/>
      <c r="S27" s="63"/>
      <c r="W27" s="55"/>
      <c r="X27" s="33"/>
    </row>
    <row r="28" spans="1:24" ht="15.75" thickBot="1" x14ac:dyDescent="0.25">
      <c r="A28" s="63"/>
      <c r="B28" s="63"/>
      <c r="C28" s="72">
        <f>C26/G7+C21</f>
        <v>32.399238454095865</v>
      </c>
      <c r="D28" s="63"/>
      <c r="E28" s="63"/>
      <c r="F28" s="63"/>
      <c r="G28" s="63"/>
      <c r="H28" s="63"/>
      <c r="I28" s="64"/>
      <c r="J28" s="63"/>
      <c r="K28" s="63"/>
      <c r="L28" s="63"/>
      <c r="M28" s="67" t="s">
        <v>35</v>
      </c>
      <c r="N28" s="75">
        <f>N27/0.001163</f>
        <v>4038.9624473507547</v>
      </c>
      <c r="O28" s="63" t="s">
        <v>16</v>
      </c>
      <c r="P28" s="75">
        <f>N27/0.00029307</f>
        <v>16027.956891762815</v>
      </c>
      <c r="Q28" s="63" t="s">
        <v>39</v>
      </c>
      <c r="R28" s="76">
        <f>N27/3.517</f>
        <v>1.3356023105683617</v>
      </c>
      <c r="S28" s="63" t="s">
        <v>17</v>
      </c>
      <c r="W28" s="55"/>
      <c r="X28" s="33"/>
    </row>
    <row r="29" spans="1:24" ht="15" x14ac:dyDescent="0.2">
      <c r="A29" s="85" t="s">
        <v>47</v>
      </c>
      <c r="B29" s="86"/>
      <c r="C29" s="86"/>
      <c r="D29" s="86"/>
      <c r="E29" s="86"/>
      <c r="F29" s="87"/>
      <c r="G29" s="67" t="s">
        <v>52</v>
      </c>
      <c r="H29" s="67" t="s">
        <v>54</v>
      </c>
      <c r="I29" s="67"/>
      <c r="J29" s="67"/>
      <c r="K29" s="67"/>
      <c r="L29" s="63"/>
      <c r="M29" s="67"/>
      <c r="N29" s="63"/>
      <c r="O29" s="63"/>
      <c r="P29" s="63"/>
      <c r="Q29" s="63"/>
      <c r="R29" s="63"/>
      <c r="S29" s="63"/>
      <c r="W29" s="55"/>
      <c r="X29" s="32"/>
    </row>
    <row r="30" spans="1:24" ht="15" x14ac:dyDescent="0.2">
      <c r="A30" s="50" t="s">
        <v>46</v>
      </c>
      <c r="B30" s="88" t="s">
        <v>41</v>
      </c>
      <c r="C30" s="89"/>
      <c r="D30" s="34" t="s">
        <v>42</v>
      </c>
      <c r="E30" s="83" t="s">
        <v>57</v>
      </c>
      <c r="F30" s="84"/>
      <c r="G30" t="s">
        <v>53</v>
      </c>
      <c r="H30" t="s">
        <v>53</v>
      </c>
      <c r="M30" s="7"/>
      <c r="W30" s="55"/>
      <c r="X30" s="33"/>
    </row>
    <row r="31" spans="1:24" ht="15.75" thickBot="1" x14ac:dyDescent="0.25">
      <c r="A31" s="15" t="s">
        <v>7</v>
      </c>
      <c r="B31" s="35" t="s">
        <v>45</v>
      </c>
      <c r="C31" s="35" t="s">
        <v>44</v>
      </c>
      <c r="D31" s="35" t="s">
        <v>43</v>
      </c>
      <c r="E31" s="35">
        <v>64</v>
      </c>
      <c r="F31" s="36">
        <v>96</v>
      </c>
      <c r="M31" s="7"/>
      <c r="W31" s="55"/>
      <c r="X31" s="33"/>
    </row>
    <row r="32" spans="1:24" ht="15" x14ac:dyDescent="0.2">
      <c r="A32" s="42">
        <v>0</v>
      </c>
      <c r="B32" s="5">
        <v>2.8000000000000001E-2</v>
      </c>
      <c r="C32" s="5">
        <v>2.7E-2</v>
      </c>
      <c r="D32" s="5">
        <v>0.03</v>
      </c>
      <c r="E32" s="41">
        <v>3.1E-2</v>
      </c>
      <c r="F32" s="43">
        <v>2.9000000000000001E-2</v>
      </c>
      <c r="G32" s="7">
        <v>45</v>
      </c>
      <c r="H32" s="7">
        <v>197</v>
      </c>
      <c r="M32" s="7"/>
      <c r="N32" s="7"/>
      <c r="W32" s="55"/>
      <c r="X32" s="33"/>
    </row>
    <row r="33" spans="1:30" ht="15" x14ac:dyDescent="0.2">
      <c r="A33" s="51">
        <v>50</v>
      </c>
      <c r="B33" s="34">
        <v>3.1E-2</v>
      </c>
      <c r="C33" s="34">
        <v>2.9000000000000001E-2</v>
      </c>
      <c r="D33" s="34">
        <v>3.4000000000000002E-2</v>
      </c>
      <c r="E33" s="52">
        <v>3.7999999999999999E-2</v>
      </c>
      <c r="F33" s="53">
        <v>3.4500000000000003E-2</v>
      </c>
      <c r="W33" s="55"/>
      <c r="X33" s="33"/>
    </row>
    <row r="34" spans="1:30" ht="15" x14ac:dyDescent="0.2">
      <c r="A34" s="44">
        <v>100</v>
      </c>
      <c r="B34" s="2">
        <v>3.5000000000000003E-2</v>
      </c>
      <c r="C34" s="2">
        <v>3.2000000000000001E-2</v>
      </c>
      <c r="D34" s="2">
        <v>3.9E-2</v>
      </c>
      <c r="E34" s="39">
        <v>4.5999999999999999E-2</v>
      </c>
      <c r="F34" s="45">
        <v>0.04</v>
      </c>
      <c r="S34" s="8"/>
      <c r="W34" s="55"/>
      <c r="X34" s="33"/>
      <c r="AC34">
        <v>0.11</v>
      </c>
      <c r="AD34" s="19">
        <f>1/AC34</f>
        <v>9.0909090909090917</v>
      </c>
    </row>
    <row r="35" spans="1:30" ht="15" x14ac:dyDescent="0.2">
      <c r="A35" s="51">
        <v>150</v>
      </c>
      <c r="B35" s="34">
        <v>0.04</v>
      </c>
      <c r="C35" s="34">
        <v>3.5999999999999997E-2</v>
      </c>
      <c r="D35" s="34">
        <v>4.3999999999999997E-2</v>
      </c>
      <c r="E35" s="52">
        <v>5.3999999999999999E-2</v>
      </c>
      <c r="F35" s="53">
        <v>4.5999999999999999E-2</v>
      </c>
      <c r="W35" s="55"/>
      <c r="X35" s="33"/>
      <c r="AC35">
        <v>0.12</v>
      </c>
      <c r="AD35" s="19">
        <f>1/AC35</f>
        <v>8.3333333333333339</v>
      </c>
    </row>
    <row r="36" spans="1:30" ht="15" x14ac:dyDescent="0.2">
      <c r="A36" s="44">
        <v>200</v>
      </c>
      <c r="B36" s="2">
        <v>4.5999999999999999E-2</v>
      </c>
      <c r="C36" s="2">
        <v>3.9E-2</v>
      </c>
      <c r="D36" s="2">
        <v>0.05</v>
      </c>
      <c r="E36" s="39">
        <v>6.2E-2</v>
      </c>
      <c r="F36" s="45">
        <v>5.3499999999999999E-2</v>
      </c>
      <c r="W36" s="55"/>
      <c r="X36" s="33"/>
      <c r="AC36">
        <v>0.16</v>
      </c>
      <c r="AD36" s="19">
        <f>1/AC36</f>
        <v>6.25</v>
      </c>
    </row>
    <row r="37" spans="1:30" ht="15" x14ac:dyDescent="0.2">
      <c r="A37" s="51">
        <v>250</v>
      </c>
      <c r="B37" s="34">
        <v>5.2999999999999999E-2</v>
      </c>
      <c r="C37" s="34">
        <v>4.2999999999999997E-2</v>
      </c>
      <c r="D37" s="34">
        <v>5.7000000000000002E-2</v>
      </c>
      <c r="E37" s="52">
        <v>7.2999999999999995E-2</v>
      </c>
      <c r="F37" s="53">
        <v>6.2E-2</v>
      </c>
      <c r="W37" s="55"/>
      <c r="X37" s="32"/>
      <c r="AC37">
        <v>11</v>
      </c>
      <c r="AD37" s="19">
        <f>1/AC37</f>
        <v>9.0909090909090912E-2</v>
      </c>
    </row>
    <row r="38" spans="1:30" ht="15" x14ac:dyDescent="0.2">
      <c r="A38" s="44">
        <v>300</v>
      </c>
      <c r="B38" s="40" t="s">
        <v>40</v>
      </c>
      <c r="C38" s="2">
        <v>4.7E-2</v>
      </c>
      <c r="D38" s="2">
        <v>6.5000000000000002E-2</v>
      </c>
      <c r="E38" s="39">
        <v>8.5000000000000006E-2</v>
      </c>
      <c r="F38" s="45">
        <v>7.2499999999999995E-2</v>
      </c>
      <c r="L38" s="20"/>
      <c r="M38" s="9"/>
      <c r="N38" s="90"/>
      <c r="O38" s="90"/>
      <c r="P38" s="23"/>
      <c r="W38" s="55"/>
      <c r="X38" s="33"/>
    </row>
    <row r="39" spans="1:30" ht="15" x14ac:dyDescent="0.2">
      <c r="A39" s="51">
        <v>350</v>
      </c>
      <c r="B39" s="54" t="s">
        <v>40</v>
      </c>
      <c r="C39" s="34">
        <v>5.0999999999999997E-2</v>
      </c>
      <c r="D39" s="34">
        <v>7.2999999999999995E-2</v>
      </c>
      <c r="E39" s="52">
        <v>9.8000000000000004E-2</v>
      </c>
      <c r="F39" s="53">
        <v>8.4000000000000005E-2</v>
      </c>
      <c r="L39" s="20"/>
      <c r="M39" s="9"/>
      <c r="N39" s="9"/>
      <c r="O39" s="20"/>
      <c r="P39" s="23"/>
      <c r="W39" s="55"/>
      <c r="X39" s="33"/>
    </row>
    <row r="40" spans="1:30" x14ac:dyDescent="0.2">
      <c r="A40" s="44">
        <v>400</v>
      </c>
      <c r="B40" s="40" t="s">
        <v>40</v>
      </c>
      <c r="C40" s="2">
        <v>5.6000000000000001E-2</v>
      </c>
      <c r="D40" s="2">
        <v>8.1000000000000003E-2</v>
      </c>
      <c r="E40" s="39">
        <v>0.112</v>
      </c>
      <c r="F40" s="45">
        <v>9.7000000000000003E-2</v>
      </c>
      <c r="L40" s="20"/>
      <c r="M40" s="17"/>
      <c r="N40" s="20"/>
      <c r="O40" s="21"/>
      <c r="P40" s="16"/>
    </row>
    <row r="41" spans="1:30" x14ac:dyDescent="0.2">
      <c r="A41" s="51">
        <v>450</v>
      </c>
      <c r="B41" s="54" t="s">
        <v>40</v>
      </c>
      <c r="C41" s="34">
        <v>6.0999999999999999E-2</v>
      </c>
      <c r="D41" s="54" t="s">
        <v>40</v>
      </c>
      <c r="E41" s="52">
        <v>0.129</v>
      </c>
      <c r="F41" s="53">
        <v>0.11</v>
      </c>
    </row>
    <row r="42" spans="1:30" ht="13.5" thickBot="1" x14ac:dyDescent="0.25">
      <c r="A42" s="46">
        <v>500</v>
      </c>
      <c r="B42" s="47" t="s">
        <v>40</v>
      </c>
      <c r="C42" s="47" t="s">
        <v>40</v>
      </c>
      <c r="D42" s="47" t="s">
        <v>40</v>
      </c>
      <c r="E42" s="48">
        <v>0.14499999999999999</v>
      </c>
      <c r="F42" s="49">
        <v>0.125</v>
      </c>
    </row>
    <row r="45" spans="1:30" x14ac:dyDescent="0.2">
      <c r="A45" s="80" t="s">
        <v>56</v>
      </c>
      <c r="B45" s="81"/>
      <c r="C45" s="82"/>
    </row>
    <row r="46" spans="1:30" x14ac:dyDescent="0.2">
      <c r="A46" s="38"/>
      <c r="B46" s="81" t="s">
        <v>1</v>
      </c>
      <c r="C46" s="82"/>
    </row>
    <row r="47" spans="1:30" x14ac:dyDescent="0.2">
      <c r="A47" s="5" t="s">
        <v>7</v>
      </c>
      <c r="B47" s="10">
        <v>64</v>
      </c>
      <c r="C47" s="3">
        <v>96</v>
      </c>
      <c r="G47" s="14"/>
    </row>
    <row r="48" spans="1:30" x14ac:dyDescent="0.2">
      <c r="A48" s="13">
        <v>0</v>
      </c>
      <c r="B48" s="14">
        <v>3.1E-2</v>
      </c>
      <c r="C48" s="4">
        <v>2.9000000000000001E-2</v>
      </c>
      <c r="G48" s="14"/>
    </row>
    <row r="49" spans="1:7" x14ac:dyDescent="0.2">
      <c r="A49" s="13">
        <v>204</v>
      </c>
      <c r="B49" s="14">
        <v>6.3E-2</v>
      </c>
      <c r="C49" s="4">
        <v>5.3999999999999999E-2</v>
      </c>
      <c r="G49" s="1"/>
    </row>
    <row r="50" spans="1:7" x14ac:dyDescent="0.2">
      <c r="A50" s="13">
        <v>316</v>
      </c>
      <c r="B50" s="14">
        <v>8.8999999999999996E-2</v>
      </c>
      <c r="C50" s="4">
        <v>7.5999999999999998E-2</v>
      </c>
      <c r="G50" s="1"/>
    </row>
    <row r="51" spans="1:7" x14ac:dyDescent="0.2">
      <c r="A51" s="13">
        <v>427</v>
      </c>
      <c r="B51" s="14">
        <v>0.121</v>
      </c>
      <c r="C51" s="4">
        <v>0.104</v>
      </c>
      <c r="G51" s="1"/>
    </row>
    <row r="52" spans="1:7" x14ac:dyDescent="0.2">
      <c r="A52" s="13">
        <v>538</v>
      </c>
      <c r="B52" s="14">
        <v>0.16</v>
      </c>
      <c r="C52" s="4">
        <v>0.13700000000000001</v>
      </c>
      <c r="G52" s="1"/>
    </row>
    <row r="53" spans="1:7" x14ac:dyDescent="0.2">
      <c r="A53" s="13">
        <v>649</v>
      </c>
      <c r="B53" s="14">
        <v>0.20499999999999999</v>
      </c>
      <c r="C53" s="4">
        <v>0.17699999999999999</v>
      </c>
      <c r="G53" s="1"/>
    </row>
    <row r="54" spans="1:7" x14ac:dyDescent="0.2">
      <c r="A54" s="13">
        <v>760</v>
      </c>
      <c r="B54" s="14">
        <v>0.25600000000000001</v>
      </c>
      <c r="C54" s="4">
        <v>0.223</v>
      </c>
      <c r="G54" s="1"/>
    </row>
    <row r="55" spans="1:7" x14ac:dyDescent="0.2">
      <c r="A55" s="13">
        <v>871</v>
      </c>
      <c r="B55" s="14">
        <v>0.314</v>
      </c>
      <c r="C55" s="4">
        <v>0.27500000000000002</v>
      </c>
      <c r="G55" s="1"/>
    </row>
    <row r="56" spans="1:7" x14ac:dyDescent="0.2">
      <c r="A56" s="13">
        <v>982</v>
      </c>
      <c r="B56" s="14">
        <v>0.378</v>
      </c>
      <c r="C56" s="4">
        <v>0.33300000000000002</v>
      </c>
      <c r="G56" s="1"/>
    </row>
    <row r="57" spans="1:7" x14ac:dyDescent="0.2">
      <c r="A57" s="13">
        <v>1093</v>
      </c>
      <c r="B57" s="14">
        <v>0.44800000000000001</v>
      </c>
      <c r="C57" s="4">
        <v>0.39700000000000002</v>
      </c>
      <c r="G57" s="1"/>
    </row>
    <row r="58" spans="1:7" x14ac:dyDescent="0.2">
      <c r="A58" s="12"/>
      <c r="B58" s="37"/>
      <c r="C58" s="6"/>
      <c r="G58" s="14"/>
    </row>
    <row r="59" spans="1:7" x14ac:dyDescent="0.2">
      <c r="G59" s="11"/>
    </row>
  </sheetData>
  <sheetProtection selectLockedCells="1"/>
  <mergeCells count="10">
    <mergeCell ref="B46:C46"/>
    <mergeCell ref="E30:F30"/>
    <mergeCell ref="A29:F29"/>
    <mergeCell ref="B30:C30"/>
    <mergeCell ref="N38:O38"/>
    <mergeCell ref="G7:H7"/>
    <mergeCell ref="B7:C7"/>
    <mergeCell ref="A45:C45"/>
    <mergeCell ref="M7:N7"/>
    <mergeCell ref="I14:J14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Transmissão calor</vt:lpstr>
    </vt:vector>
  </TitlesOfParts>
  <Company>Berlineluft do Brasil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RPB</cp:lastModifiedBy>
  <cp:lastPrinted>2008-06-05T13:36:11Z</cp:lastPrinted>
  <dcterms:created xsi:type="dcterms:W3CDTF">2002-10-23T00:55:19Z</dcterms:created>
  <dcterms:modified xsi:type="dcterms:W3CDTF">2015-05-14T21:10:26Z</dcterms:modified>
</cp:coreProperties>
</file>