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0" windowWidth="20115" windowHeight="87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'Plan1'!$A$1:$J$39</definedName>
  </definedNames>
  <calcPr fullCalcOnLoad="1"/>
</workbook>
</file>

<file path=xl/sharedStrings.xml><?xml version="1.0" encoding="utf-8"?>
<sst xmlns="http://schemas.openxmlformats.org/spreadsheetml/2006/main" count="25" uniqueCount="16">
  <si>
    <t>D</t>
  </si>
  <si>
    <t>d</t>
  </si>
  <si>
    <t>Partes</t>
  </si>
  <si>
    <t>H</t>
  </si>
  <si>
    <t>TQ 1  →</t>
  </si>
  <si>
    <t>TQ 2  →</t>
  </si>
  <si>
    <t>TQ 3  →</t>
  </si>
  <si>
    <t>TQ 4  →</t>
  </si>
  <si>
    <t>TQ 5 →</t>
  </si>
  <si>
    <t>TQ 6  →</t>
  </si>
  <si>
    <t>TQ 7  →</t>
  </si>
  <si>
    <t>TQ 8  →</t>
  </si>
  <si>
    <t>TQ 9 →</t>
  </si>
  <si>
    <t>TQ 10  →</t>
  </si>
  <si>
    <t>Tronco de cone seccionado em partes iguais</t>
  </si>
  <si>
    <t>Secções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</si>
</sst>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8"/>
      <name val="Lucida Calligraphy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1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8" fillId="15" borderId="0" xfId="0" applyFont="1" applyFill="1" applyAlignment="1">
      <alignment horizontal="center"/>
    </xf>
    <xf numFmtId="164" fontId="0" fillId="15" borderId="11" xfId="0" applyNumberForma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28" fillId="16" borderId="0" xfId="0" applyFont="1" applyFill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  <xf numFmtId="0" fontId="19" fillId="35" borderId="0" xfId="0" applyFont="1" applyFill="1" applyAlignment="1">
      <alignment/>
    </xf>
    <xf numFmtId="0" fontId="20" fillId="35" borderId="12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40" fillId="35" borderId="0" xfId="0" applyFont="1" applyFill="1" applyAlignment="1">
      <alignment horizontal="left" indent="1"/>
    </xf>
    <xf numFmtId="0" fontId="42" fillId="35" borderId="0" xfId="0" applyFont="1" applyFill="1" applyAlignment="1">
      <alignment horizontal="left" indent="1"/>
    </xf>
    <xf numFmtId="0" fontId="25" fillId="35" borderId="0" xfId="0" applyFont="1" applyFill="1" applyAlignment="1">
      <alignment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5" borderId="0" xfId="0" applyNumberFormat="1" applyFill="1" applyAlignment="1">
      <alignment/>
    </xf>
    <xf numFmtId="164" fontId="0" fillId="15" borderId="0" xfId="0" applyNumberFormat="1" applyFill="1" applyAlignment="1">
      <alignment horizontal="center"/>
    </xf>
    <xf numFmtId="164" fontId="0" fillId="16" borderId="13" xfId="0" applyNumberFormat="1" applyFill="1" applyBorder="1" applyAlignment="1">
      <alignment horizontal="center"/>
    </xf>
    <xf numFmtId="164" fontId="0" fillId="16" borderId="0" xfId="0" applyNumberFormat="1" applyFill="1" applyAlignment="1">
      <alignment horizontal="center"/>
    </xf>
    <xf numFmtId="0" fontId="40" fillId="35" borderId="0" xfId="0" applyFont="1" applyFill="1" applyAlignment="1">
      <alignment horizontal="left" indent="2"/>
    </xf>
    <xf numFmtId="0" fontId="42" fillId="35" borderId="0" xfId="0" applyFont="1" applyFill="1" applyAlignment="1">
      <alignment horizontal="left" indent="2"/>
    </xf>
    <xf numFmtId="0" fontId="4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ldnazz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180975</xdr:rowOff>
    </xdr:from>
    <xdr:to>
      <xdr:col>24</xdr:col>
      <xdr:colOff>609600</xdr:colOff>
      <xdr:row>49</xdr:row>
      <xdr:rowOff>180975</xdr:rowOff>
    </xdr:to>
    <xdr:sp>
      <xdr:nvSpPr>
        <xdr:cNvPr id="1" name="Retângulo 55"/>
        <xdr:cNvSpPr>
          <a:spLocks/>
        </xdr:cNvSpPr>
      </xdr:nvSpPr>
      <xdr:spPr>
        <a:xfrm>
          <a:off x="9525" y="762000"/>
          <a:ext cx="10353675" cy="9639300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</xdr:row>
      <xdr:rowOff>9525</xdr:rowOff>
    </xdr:from>
    <xdr:to>
      <xdr:col>8</xdr:col>
      <xdr:colOff>419100</xdr:colOff>
      <xdr:row>16</xdr:row>
      <xdr:rowOff>200025</xdr:rowOff>
    </xdr:to>
    <xdr:grpSp>
      <xdr:nvGrpSpPr>
        <xdr:cNvPr id="2" name="Grupo 24"/>
        <xdr:cNvGrpSpPr>
          <a:grpSpLocks/>
        </xdr:cNvGrpSpPr>
      </xdr:nvGrpSpPr>
      <xdr:grpSpPr>
        <a:xfrm>
          <a:off x="3333750" y="781050"/>
          <a:ext cx="1962150" cy="2476500"/>
          <a:chOff x="2390775" y="779736"/>
          <a:chExt cx="1965762" cy="2287971"/>
        </a:xfrm>
        <a:solidFill>
          <a:srgbClr val="FFFFFF"/>
        </a:solidFill>
      </xdr:grpSpPr>
      <xdr:grpSp>
        <xdr:nvGrpSpPr>
          <xdr:cNvPr id="3" name="Grupo 15"/>
          <xdr:cNvGrpSpPr>
            <a:grpSpLocks/>
          </xdr:cNvGrpSpPr>
        </xdr:nvGrpSpPr>
        <xdr:grpSpPr>
          <a:xfrm>
            <a:off x="2723972" y="780880"/>
            <a:ext cx="1628634" cy="2286255"/>
            <a:chOff x="2727762" y="779736"/>
            <a:chExt cx="1628775" cy="2287971"/>
          </a:xfrm>
          <a:solidFill>
            <a:srgbClr val="FFFFFF"/>
          </a:solidFill>
        </xdr:grpSpPr>
        <xdr:sp>
          <xdr:nvSpPr>
            <xdr:cNvPr id="4" name="Trapezóide 1"/>
            <xdr:cNvSpPr>
              <a:spLocks/>
            </xdr:cNvSpPr>
          </xdr:nvSpPr>
          <xdr:spPr>
            <a:xfrm>
              <a:off x="2727762" y="779736"/>
              <a:ext cx="1628775" cy="2287971"/>
            </a:xfrm>
            <a:custGeom>
              <a:pathLst>
                <a:path h="2287972" w="1628775">
                  <a:moveTo>
                    <a:pt x="0" y="2287972"/>
                  </a:moveTo>
                  <a:lnTo>
                    <a:pt x="407194" y="0"/>
                  </a:lnTo>
                  <a:lnTo>
                    <a:pt x="1221581" y="0"/>
                  </a:lnTo>
                  <a:lnTo>
                    <a:pt x="1628775" y="2287972"/>
                  </a:lnTo>
                  <a:close/>
                </a:path>
              </a:pathLst>
            </a:custGeom>
            <a:noFill/>
            <a:ln w="25400" cmpd="sng">
              <a:solidFill>
                <a:srgbClr val="95373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Conector reto 3"/>
            <xdr:cNvSpPr>
              <a:spLocks/>
            </xdr:cNvSpPr>
          </xdr:nvSpPr>
          <xdr:spPr>
            <a:xfrm flipV="1">
              <a:off x="3013612" y="1501591"/>
              <a:ext cx="1057075" cy="8580"/>
            </a:xfrm>
            <a:prstGeom prst="line">
              <a:avLst/>
            </a:prstGeom>
            <a:noFill/>
            <a:ln w="9525" cmpd="sng">
              <a:solidFill>
                <a:srgbClr val="95373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Conector reto 7"/>
            <xdr:cNvSpPr>
              <a:spLocks/>
            </xdr:cNvSpPr>
          </xdr:nvSpPr>
          <xdr:spPr>
            <a:xfrm>
              <a:off x="2880052" y="2275497"/>
              <a:ext cx="1323787" cy="0"/>
            </a:xfrm>
            <a:prstGeom prst="line">
              <a:avLst/>
            </a:prstGeom>
            <a:noFill/>
            <a:ln w="9525" cmpd="sng">
              <a:solidFill>
                <a:srgbClr val="95373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" name="Conector reto 17"/>
          <xdr:cNvSpPr>
            <a:spLocks/>
          </xdr:cNvSpPr>
        </xdr:nvSpPr>
        <xdr:spPr>
          <a:xfrm flipH="1">
            <a:off x="2400112" y="1203011"/>
            <a:ext cx="1323941" cy="624044"/>
          </a:xfrm>
          <a:prstGeom prst="line">
            <a:avLst/>
          </a:prstGeom>
          <a:noFill/>
          <a:ln w="9525" cmpd="sng">
            <a:solidFill>
              <a:srgbClr val="953735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ctor reto 18"/>
          <xdr:cNvSpPr>
            <a:spLocks/>
          </xdr:cNvSpPr>
        </xdr:nvSpPr>
        <xdr:spPr>
          <a:xfrm flipH="1" flipV="1">
            <a:off x="2419279" y="1836207"/>
            <a:ext cx="1323941" cy="149290"/>
          </a:xfrm>
          <a:prstGeom prst="line">
            <a:avLst/>
          </a:prstGeom>
          <a:noFill/>
          <a:ln w="9525" cmpd="sng">
            <a:solidFill>
              <a:srgbClr val="953735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ctor reto 21"/>
          <xdr:cNvSpPr>
            <a:spLocks/>
          </xdr:cNvSpPr>
        </xdr:nvSpPr>
        <xdr:spPr>
          <a:xfrm flipH="1" flipV="1">
            <a:off x="2390775" y="1836207"/>
            <a:ext cx="1295437" cy="940928"/>
          </a:xfrm>
          <a:prstGeom prst="line">
            <a:avLst/>
          </a:prstGeom>
          <a:noFill/>
          <a:ln w="9525" cmpd="sng">
            <a:solidFill>
              <a:srgbClr val="953735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285750</xdr:colOff>
      <xdr:row>9</xdr:row>
      <xdr:rowOff>57150</xdr:rowOff>
    </xdr:from>
    <xdr:ext cx="1143000" cy="228600"/>
    <xdr:sp>
      <xdr:nvSpPr>
        <xdr:cNvPr id="10" name="CaixaDeTexto 25"/>
        <xdr:cNvSpPr txBox="1">
          <a:spLocks noChangeArrowheads="1"/>
        </xdr:cNvSpPr>
      </xdr:nvSpPr>
      <xdr:spPr>
        <a:xfrm>
          <a:off x="2114550" y="1781175"/>
          <a:ext cx="1143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partes</a:t>
          </a:r>
        </a:p>
      </xdr:txBody>
    </xdr:sp>
    <xdr:clientData/>
  </xdr:oneCellAnchor>
  <xdr:twoCellAnchor>
    <xdr:from>
      <xdr:col>19</xdr:col>
      <xdr:colOff>152400</xdr:colOff>
      <xdr:row>9</xdr:row>
      <xdr:rowOff>114300</xdr:rowOff>
    </xdr:from>
    <xdr:to>
      <xdr:col>24</xdr:col>
      <xdr:colOff>323850</xdr:colOff>
      <xdr:row>17</xdr:row>
      <xdr:rowOff>0</xdr:rowOff>
    </xdr:to>
    <xdr:sp>
      <xdr:nvSpPr>
        <xdr:cNvPr id="11" name="WordArt 35"/>
        <xdr:cNvSpPr>
          <a:spLocks/>
        </xdr:cNvSpPr>
      </xdr:nvSpPr>
      <xdr:spPr>
        <a:xfrm>
          <a:off x="6858000" y="1838325"/>
          <a:ext cx="3219450" cy="1847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967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Cald'nazza</a:t>
          </a:r>
        </a:p>
      </xdr:txBody>
    </xdr:sp>
    <xdr:clientData/>
  </xdr:twoCellAnchor>
  <xdr:twoCellAnchor>
    <xdr:from>
      <xdr:col>19</xdr:col>
      <xdr:colOff>400050</xdr:colOff>
      <xdr:row>26</xdr:row>
      <xdr:rowOff>38100</xdr:rowOff>
    </xdr:from>
    <xdr:to>
      <xdr:col>23</xdr:col>
      <xdr:colOff>542925</xdr:colOff>
      <xdr:row>27</xdr:row>
      <xdr:rowOff>142875</xdr:rowOff>
    </xdr:to>
    <xdr:sp>
      <xdr:nvSpPr>
        <xdr:cNvPr id="12" name="WordArt 36"/>
        <xdr:cNvSpPr>
          <a:spLocks/>
        </xdr:cNvSpPr>
      </xdr:nvSpPr>
      <xdr:spPr>
        <a:xfrm>
          <a:off x="7105650" y="5876925"/>
          <a:ext cx="25812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31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naza.fraga@hotmail.com</a:t>
          </a:r>
        </a:p>
      </xdr:txBody>
    </xdr:sp>
    <xdr:clientData/>
  </xdr:twoCellAnchor>
  <xdr:twoCellAnchor editAs="oneCell">
    <xdr:from>
      <xdr:col>3</xdr:col>
      <xdr:colOff>571500</xdr:colOff>
      <xdr:row>16</xdr:row>
      <xdr:rowOff>457200</xdr:rowOff>
    </xdr:from>
    <xdr:to>
      <xdr:col>4</xdr:col>
      <xdr:colOff>600075</xdr:colOff>
      <xdr:row>16</xdr:row>
      <xdr:rowOff>619125</xdr:rowOff>
    </xdr:to>
    <xdr:pic>
      <xdr:nvPicPr>
        <xdr:cNvPr id="13" name="Imagem 34" descr="Caldnazza I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514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2</xdr:row>
      <xdr:rowOff>114300</xdr:rowOff>
    </xdr:from>
    <xdr:to>
      <xdr:col>6</xdr:col>
      <xdr:colOff>419100</xdr:colOff>
      <xdr:row>3</xdr:row>
      <xdr:rowOff>123825</xdr:rowOff>
    </xdr:to>
    <xdr:sp>
      <xdr:nvSpPr>
        <xdr:cNvPr id="14" name="Conector reto 36"/>
        <xdr:cNvSpPr>
          <a:spLocks/>
        </xdr:cNvSpPr>
      </xdr:nvSpPr>
      <xdr:spPr>
        <a:xfrm flipV="1">
          <a:off x="4076700" y="504825"/>
          <a:ext cx="0" cy="2000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104775</xdr:rowOff>
    </xdr:from>
    <xdr:to>
      <xdr:col>8</xdr:col>
      <xdr:colOff>9525</xdr:colOff>
      <xdr:row>3</xdr:row>
      <xdr:rowOff>114300</xdr:rowOff>
    </xdr:to>
    <xdr:sp>
      <xdr:nvSpPr>
        <xdr:cNvPr id="15" name="Conector reto 37"/>
        <xdr:cNvSpPr>
          <a:spLocks/>
        </xdr:cNvSpPr>
      </xdr:nvSpPr>
      <xdr:spPr>
        <a:xfrm flipV="1">
          <a:off x="4886325" y="495300"/>
          <a:ext cx="0" cy="2000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247650</xdr:rowOff>
    </xdr:from>
    <xdr:to>
      <xdr:col>6</xdr:col>
      <xdr:colOff>9525</xdr:colOff>
      <xdr:row>16</xdr:row>
      <xdr:rowOff>447675</xdr:rowOff>
    </xdr:to>
    <xdr:sp>
      <xdr:nvSpPr>
        <xdr:cNvPr id="16" name="Conector reto 38"/>
        <xdr:cNvSpPr>
          <a:spLocks/>
        </xdr:cNvSpPr>
      </xdr:nvSpPr>
      <xdr:spPr>
        <a:xfrm flipV="1">
          <a:off x="3667125" y="3305175"/>
          <a:ext cx="0" cy="2000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16</xdr:row>
      <xdr:rowOff>266700</xdr:rowOff>
    </xdr:from>
    <xdr:to>
      <xdr:col>8</xdr:col>
      <xdr:colOff>419100</xdr:colOff>
      <xdr:row>16</xdr:row>
      <xdr:rowOff>466725</xdr:rowOff>
    </xdr:to>
    <xdr:sp>
      <xdr:nvSpPr>
        <xdr:cNvPr id="17" name="Conector reto 39"/>
        <xdr:cNvSpPr>
          <a:spLocks/>
        </xdr:cNvSpPr>
      </xdr:nvSpPr>
      <xdr:spPr>
        <a:xfrm flipV="1">
          <a:off x="5295900" y="3324225"/>
          <a:ext cx="0" cy="2000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3</xdr:row>
      <xdr:rowOff>9525</xdr:rowOff>
    </xdr:from>
    <xdr:to>
      <xdr:col>8</xdr:col>
      <xdr:colOff>9525</xdr:colOff>
      <xdr:row>3</xdr:row>
      <xdr:rowOff>9525</xdr:rowOff>
    </xdr:to>
    <xdr:sp>
      <xdr:nvSpPr>
        <xdr:cNvPr id="18" name="Conector reto 41"/>
        <xdr:cNvSpPr>
          <a:spLocks/>
        </xdr:cNvSpPr>
      </xdr:nvSpPr>
      <xdr:spPr>
        <a:xfrm>
          <a:off x="4086225" y="590550"/>
          <a:ext cx="800100" cy="0"/>
        </a:xfrm>
        <a:prstGeom prst="line">
          <a:avLst/>
        </a:prstGeom>
        <a:noFill/>
        <a:ln w="9525" cmpd="sng">
          <a:solidFill>
            <a:srgbClr val="BE4B48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409575</xdr:rowOff>
    </xdr:from>
    <xdr:to>
      <xdr:col>8</xdr:col>
      <xdr:colOff>419100</xdr:colOff>
      <xdr:row>16</xdr:row>
      <xdr:rowOff>428625</xdr:rowOff>
    </xdr:to>
    <xdr:sp>
      <xdr:nvSpPr>
        <xdr:cNvPr id="19" name="Conector reto 42"/>
        <xdr:cNvSpPr>
          <a:spLocks/>
        </xdr:cNvSpPr>
      </xdr:nvSpPr>
      <xdr:spPr>
        <a:xfrm>
          <a:off x="3667125" y="3467100"/>
          <a:ext cx="1628775" cy="19050"/>
        </a:xfrm>
        <a:prstGeom prst="line">
          <a:avLst/>
        </a:prstGeom>
        <a:noFill/>
        <a:ln w="9525" cmpd="sng">
          <a:solidFill>
            <a:srgbClr val="BE4B48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200025</xdr:rowOff>
    </xdr:from>
    <xdr:to>
      <xdr:col>9</xdr:col>
      <xdr:colOff>257175</xdr:colOff>
      <xdr:row>16</xdr:row>
      <xdr:rowOff>200025</xdr:rowOff>
    </xdr:to>
    <xdr:sp>
      <xdr:nvSpPr>
        <xdr:cNvPr id="20" name="Conector reto 45"/>
        <xdr:cNvSpPr>
          <a:spLocks/>
        </xdr:cNvSpPr>
      </xdr:nvSpPr>
      <xdr:spPr>
        <a:xfrm>
          <a:off x="5343525" y="3257550"/>
          <a:ext cx="40005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4</xdr:row>
      <xdr:rowOff>9525</xdr:rowOff>
    </xdr:from>
    <xdr:to>
      <xdr:col>9</xdr:col>
      <xdr:colOff>161925</xdr:colOff>
      <xdr:row>4</xdr:row>
      <xdr:rowOff>9525</xdr:rowOff>
    </xdr:to>
    <xdr:sp>
      <xdr:nvSpPr>
        <xdr:cNvPr id="21" name="Conector reto 46"/>
        <xdr:cNvSpPr>
          <a:spLocks/>
        </xdr:cNvSpPr>
      </xdr:nvSpPr>
      <xdr:spPr>
        <a:xfrm flipV="1">
          <a:off x="4962525" y="781050"/>
          <a:ext cx="6858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38100</xdr:colOff>
      <xdr:row>16</xdr:row>
      <xdr:rowOff>200025</xdr:rowOff>
    </xdr:to>
    <xdr:sp>
      <xdr:nvSpPr>
        <xdr:cNvPr id="22" name="Conector de seta reta 51"/>
        <xdr:cNvSpPr>
          <a:spLocks/>
        </xdr:cNvSpPr>
      </xdr:nvSpPr>
      <xdr:spPr>
        <a:xfrm>
          <a:off x="5495925" y="781050"/>
          <a:ext cx="28575" cy="24765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24</xdr:col>
      <xdr:colOff>609600</xdr:colOff>
      <xdr:row>1</xdr:row>
      <xdr:rowOff>85725</xdr:rowOff>
    </xdr:to>
    <xdr:sp>
      <xdr:nvSpPr>
        <xdr:cNvPr id="23" name="Retângulo 56"/>
        <xdr:cNvSpPr>
          <a:spLocks/>
        </xdr:cNvSpPr>
      </xdr:nvSpPr>
      <xdr:spPr>
        <a:xfrm>
          <a:off x="3048000" y="200025"/>
          <a:ext cx="7315200" cy="8572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590550</xdr:colOff>
      <xdr:row>4</xdr:row>
      <xdr:rowOff>85725</xdr:rowOff>
    </xdr:to>
    <xdr:sp>
      <xdr:nvSpPr>
        <xdr:cNvPr id="24" name="Retângulo 58"/>
        <xdr:cNvSpPr>
          <a:spLocks/>
        </xdr:cNvSpPr>
      </xdr:nvSpPr>
      <xdr:spPr>
        <a:xfrm>
          <a:off x="0" y="200025"/>
          <a:ext cx="590550" cy="65722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28575</xdr:rowOff>
    </xdr:from>
    <xdr:to>
      <xdr:col>24</xdr:col>
      <xdr:colOff>581025</xdr:colOff>
      <xdr:row>4</xdr:row>
      <xdr:rowOff>57150</xdr:rowOff>
    </xdr:to>
    <xdr:sp>
      <xdr:nvSpPr>
        <xdr:cNvPr id="25" name="Retângulo 26"/>
        <xdr:cNvSpPr>
          <a:spLocks/>
        </xdr:cNvSpPr>
      </xdr:nvSpPr>
      <xdr:spPr>
        <a:xfrm>
          <a:off x="3057525" y="228600"/>
          <a:ext cx="7277100" cy="60007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24</xdr:col>
      <xdr:colOff>457200</xdr:colOff>
      <xdr:row>3</xdr:row>
      <xdr:rowOff>0</xdr:rowOff>
    </xdr:to>
    <xdr:sp>
      <xdr:nvSpPr>
        <xdr:cNvPr id="26" name="Retângulo 27"/>
        <xdr:cNvSpPr>
          <a:spLocks/>
        </xdr:cNvSpPr>
      </xdr:nvSpPr>
      <xdr:spPr>
        <a:xfrm>
          <a:off x="0" y="9525"/>
          <a:ext cx="10210800" cy="571500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533400</xdr:colOff>
      <xdr:row>16</xdr:row>
      <xdr:rowOff>381000</xdr:rowOff>
    </xdr:from>
    <xdr:ext cx="1657350" cy="257175"/>
    <xdr:sp>
      <xdr:nvSpPr>
        <xdr:cNvPr id="27" name="CaixaDeTexto 28">
          <a:hlinkClick r:id="rId2"/>
        </xdr:cNvPr>
        <xdr:cNvSpPr txBox="1">
          <a:spLocks noChangeArrowheads="1"/>
        </xdr:cNvSpPr>
      </xdr:nvSpPr>
      <xdr:spPr>
        <a:xfrm>
          <a:off x="533400" y="343852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www.caldnazza.com</a:t>
          </a:r>
        </a:p>
      </xdr:txBody>
    </xdr:sp>
    <xdr:clientData/>
  </xdr:oneCellAnchor>
  <xdr:twoCellAnchor>
    <xdr:from>
      <xdr:col>1</xdr:col>
      <xdr:colOff>485775</xdr:colOff>
      <xdr:row>18</xdr:row>
      <xdr:rowOff>104775</xdr:rowOff>
    </xdr:from>
    <xdr:to>
      <xdr:col>2</xdr:col>
      <xdr:colOff>133350</xdr:colOff>
      <xdr:row>19</xdr:row>
      <xdr:rowOff>85725</xdr:rowOff>
    </xdr:to>
    <xdr:sp>
      <xdr:nvSpPr>
        <xdr:cNvPr id="28" name="Seta para baixo 29"/>
        <xdr:cNvSpPr>
          <a:spLocks/>
        </xdr:cNvSpPr>
      </xdr:nvSpPr>
      <xdr:spPr>
        <a:xfrm>
          <a:off x="1095375" y="4419600"/>
          <a:ext cx="257175" cy="17145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showRowColHeaders="0" tabSelected="1" zoomScalePageLayoutView="0" workbookViewId="0" topLeftCell="A1">
      <selection activeCell="E4" sqref="E4"/>
    </sheetView>
  </sheetViews>
  <sheetFormatPr defaultColWidth="0" defaultRowHeight="15" zeroHeight="1"/>
  <cols>
    <col min="1" max="10" width="9.140625" style="0" customWidth="1"/>
    <col min="11" max="18" width="9.140625" style="0" hidden="1" customWidth="1"/>
    <col min="19" max="25" width="9.140625" style="0" customWidth="1"/>
    <col min="26" max="16384" width="9.140625" style="0" hidden="1" customWidth="1"/>
  </cols>
  <sheetData>
    <row r="1" spans="1:25" ht="15.75">
      <c r="A1" s="26"/>
      <c r="B1" s="26"/>
      <c r="C1" s="36" t="s">
        <v>14</v>
      </c>
      <c r="D1" s="36"/>
      <c r="E1" s="36"/>
      <c r="F1" s="36"/>
      <c r="G1" s="36"/>
      <c r="H1" s="26"/>
      <c r="I1" s="26"/>
      <c r="J1" s="26"/>
      <c r="S1" s="7"/>
      <c r="T1" s="7"/>
      <c r="U1" s="7"/>
      <c r="V1" s="7"/>
      <c r="W1" s="7"/>
      <c r="X1" s="7"/>
      <c r="Y1" s="7"/>
    </row>
    <row r="2" spans="1:25" ht="15">
      <c r="A2" s="8"/>
      <c r="B2" s="8"/>
      <c r="C2" s="8"/>
      <c r="D2" s="8"/>
      <c r="E2" s="8"/>
      <c r="F2" s="8"/>
      <c r="G2" s="8"/>
      <c r="H2" s="8"/>
      <c r="I2" s="8"/>
      <c r="J2" s="8"/>
      <c r="S2" s="7"/>
      <c r="T2" s="7"/>
      <c r="U2" s="7"/>
      <c r="V2" s="7"/>
      <c r="W2" s="7"/>
      <c r="X2" s="7"/>
      <c r="Y2" s="7"/>
    </row>
    <row r="3" spans="1:25" ht="15">
      <c r="A3" s="8"/>
      <c r="B3" s="9" t="s">
        <v>0</v>
      </c>
      <c r="C3" s="9" t="s">
        <v>1</v>
      </c>
      <c r="D3" s="9" t="s">
        <v>3</v>
      </c>
      <c r="E3" s="9" t="s">
        <v>2</v>
      </c>
      <c r="F3" s="8"/>
      <c r="G3" s="8"/>
      <c r="H3" s="33" t="s">
        <v>1</v>
      </c>
      <c r="I3" s="8"/>
      <c r="J3" s="8"/>
      <c r="Q3">
        <v>1</v>
      </c>
      <c r="S3" s="7"/>
      <c r="T3" s="7"/>
      <c r="U3" s="7"/>
      <c r="V3" s="7"/>
      <c r="W3" s="7"/>
      <c r="X3" s="7"/>
      <c r="Y3" s="7"/>
    </row>
    <row r="4" spans="1:25" ht="15">
      <c r="A4" s="8"/>
      <c r="B4" s="9">
        <v>1540</v>
      </c>
      <c r="C4" s="9">
        <v>600</v>
      </c>
      <c r="D4" s="9">
        <v>2500</v>
      </c>
      <c r="E4" s="9">
        <v>4</v>
      </c>
      <c r="F4" s="8"/>
      <c r="G4" s="8"/>
      <c r="H4" s="8"/>
      <c r="I4" s="8"/>
      <c r="J4" s="8"/>
      <c r="L4">
        <f>D4/E4</f>
        <v>625</v>
      </c>
      <c r="Q4">
        <v>2</v>
      </c>
      <c r="S4" s="7"/>
      <c r="T4" s="7"/>
      <c r="U4" s="7"/>
      <c r="V4" s="7"/>
      <c r="W4" s="7"/>
      <c r="X4" s="7"/>
      <c r="Y4" s="7"/>
    </row>
    <row r="5" spans="1:25" ht="15">
      <c r="A5" s="8"/>
      <c r="B5" s="8"/>
      <c r="C5" s="8"/>
      <c r="D5" s="8"/>
      <c r="E5" s="8"/>
      <c r="F5" s="8"/>
      <c r="G5" s="8"/>
      <c r="H5" s="8"/>
      <c r="I5" s="8"/>
      <c r="J5" s="8"/>
      <c r="M5">
        <f>(B4-C4)/2/E4</f>
        <v>117.5</v>
      </c>
      <c r="Q5">
        <v>3</v>
      </c>
      <c r="S5" s="7"/>
      <c r="T5" s="7"/>
      <c r="U5" s="7"/>
      <c r="V5" s="7"/>
      <c r="W5" s="7"/>
      <c r="X5" s="7"/>
      <c r="Y5" s="7"/>
    </row>
    <row r="6" spans="1:25" ht="15">
      <c r="A6" s="8"/>
      <c r="B6" s="8"/>
      <c r="C6" s="8"/>
      <c r="D6" s="8"/>
      <c r="E6" s="8"/>
      <c r="F6" s="8"/>
      <c r="G6" s="8"/>
      <c r="H6" s="8"/>
      <c r="I6" s="8"/>
      <c r="J6" s="8"/>
      <c r="Q6">
        <v>4</v>
      </c>
      <c r="S6" s="7"/>
      <c r="T6" s="7"/>
      <c r="U6" s="7"/>
      <c r="V6" s="7"/>
      <c r="W6" s="7"/>
      <c r="X6" s="7"/>
      <c r="Y6" s="7"/>
    </row>
    <row r="7" spans="1:25" ht="15">
      <c r="A7" s="8"/>
      <c r="B7" s="8"/>
      <c r="C7" s="8"/>
      <c r="D7" s="8"/>
      <c r="E7" s="8"/>
      <c r="F7" s="8"/>
      <c r="G7" s="8"/>
      <c r="H7" s="8"/>
      <c r="I7" s="8"/>
      <c r="J7" s="8"/>
      <c r="Q7">
        <v>5</v>
      </c>
      <c r="S7" s="7"/>
      <c r="T7" s="7"/>
      <c r="U7" s="7"/>
      <c r="V7" s="7"/>
      <c r="W7" s="7"/>
      <c r="X7" s="7"/>
      <c r="Y7" s="7"/>
    </row>
    <row r="8" spans="1:25" ht="15">
      <c r="A8" s="8"/>
      <c r="B8" s="8"/>
      <c r="C8" s="8"/>
      <c r="D8" s="8"/>
      <c r="E8" s="8"/>
      <c r="F8" s="8"/>
      <c r="G8" s="8"/>
      <c r="H8" s="8"/>
      <c r="I8" s="8"/>
      <c r="J8" s="8"/>
      <c r="Q8">
        <v>6</v>
      </c>
      <c r="S8" s="7"/>
      <c r="T8" s="7"/>
      <c r="U8" s="7"/>
      <c r="V8" s="7"/>
      <c r="W8" s="7"/>
      <c r="X8" s="7"/>
      <c r="Y8" s="7"/>
    </row>
    <row r="9" spans="1:25" ht="15">
      <c r="A9" s="8"/>
      <c r="B9" s="8"/>
      <c r="C9" s="8"/>
      <c r="D9" s="8"/>
      <c r="E9" s="8"/>
      <c r="F9" s="8"/>
      <c r="G9" s="8"/>
      <c r="H9" s="8"/>
      <c r="I9" s="8"/>
      <c r="J9" s="8"/>
      <c r="N9" s="1" t="s">
        <v>3</v>
      </c>
      <c r="O9" s="1" t="s">
        <v>0</v>
      </c>
      <c r="P9" s="1" t="s">
        <v>1</v>
      </c>
      <c r="Q9">
        <v>7</v>
      </c>
      <c r="S9" s="7"/>
      <c r="T9" s="7"/>
      <c r="U9" s="7"/>
      <c r="V9" s="7"/>
      <c r="W9" s="7"/>
      <c r="X9" s="7"/>
      <c r="Y9" s="7"/>
    </row>
    <row r="10" spans="1:25" ht="15">
      <c r="A10" s="8"/>
      <c r="B10" s="8"/>
      <c r="C10" s="8"/>
      <c r="D10" s="8"/>
      <c r="E10" s="8"/>
      <c r="F10" s="8"/>
      <c r="G10" s="8"/>
      <c r="H10" s="8"/>
      <c r="I10" s="8"/>
      <c r="M10" s="2" t="s">
        <v>4</v>
      </c>
      <c r="N10" s="1">
        <f>L4</f>
        <v>625</v>
      </c>
      <c r="O10" s="3">
        <f>P10+M5*2</f>
        <v>835</v>
      </c>
      <c r="P10" s="1">
        <f>C4</f>
        <v>600</v>
      </c>
      <c r="Q10">
        <v>8</v>
      </c>
      <c r="S10" s="7"/>
      <c r="T10" s="7"/>
      <c r="U10" s="7"/>
      <c r="V10" s="7"/>
      <c r="W10" s="7"/>
      <c r="X10" s="7"/>
      <c r="Y10" s="7"/>
    </row>
    <row r="11" spans="1:25" ht="15">
      <c r="A11" s="8"/>
      <c r="B11" s="8"/>
      <c r="C11" s="8"/>
      <c r="D11" s="8"/>
      <c r="E11" s="8"/>
      <c r="F11" s="8"/>
      <c r="G11" s="8"/>
      <c r="H11" s="8"/>
      <c r="I11" s="8"/>
      <c r="J11" s="24" t="s">
        <v>3</v>
      </c>
      <c r="M11" s="2" t="s">
        <v>5</v>
      </c>
      <c r="N11" s="1">
        <f>N10</f>
        <v>625</v>
      </c>
      <c r="O11" s="3">
        <f>P11+M5*2</f>
        <v>1070</v>
      </c>
      <c r="P11" s="3">
        <f>O10</f>
        <v>835</v>
      </c>
      <c r="Q11">
        <v>9</v>
      </c>
      <c r="S11" s="7"/>
      <c r="T11" s="7"/>
      <c r="U11" s="7"/>
      <c r="V11" s="7"/>
      <c r="W11" s="7"/>
      <c r="X11" s="7"/>
      <c r="Y11" s="7"/>
    </row>
    <row r="12" spans="1:25" ht="15">
      <c r="A12" s="8"/>
      <c r="B12" s="8"/>
      <c r="C12" s="8"/>
      <c r="D12" s="8"/>
      <c r="E12" s="8"/>
      <c r="F12" s="8"/>
      <c r="G12" s="8"/>
      <c r="H12" s="8"/>
      <c r="I12" s="8"/>
      <c r="J12" s="8"/>
      <c r="M12" s="2" t="s">
        <v>6</v>
      </c>
      <c r="N12" s="1">
        <f aca="true" t="shared" si="0" ref="N12:N21">N11</f>
        <v>625</v>
      </c>
      <c r="O12" s="1">
        <f>P12+M5*2</f>
        <v>1305</v>
      </c>
      <c r="P12" s="1">
        <f>O11</f>
        <v>1070</v>
      </c>
      <c r="Q12">
        <v>10</v>
      </c>
      <c r="S12" s="7"/>
      <c r="T12" s="7"/>
      <c r="U12" s="7"/>
      <c r="V12" s="7"/>
      <c r="W12" s="7"/>
      <c r="X12" s="7"/>
      <c r="Y12" s="7"/>
    </row>
    <row r="13" spans="1:25" ht="15">
      <c r="A13" s="8"/>
      <c r="B13" s="8"/>
      <c r="C13" s="8"/>
      <c r="D13" s="8"/>
      <c r="E13" s="8"/>
      <c r="F13" s="8"/>
      <c r="G13" s="8"/>
      <c r="H13" s="8"/>
      <c r="I13" s="8"/>
      <c r="J13" s="8"/>
      <c r="M13" s="2" t="s">
        <v>7</v>
      </c>
      <c r="N13" s="1">
        <f t="shared" si="0"/>
        <v>625</v>
      </c>
      <c r="O13" s="1">
        <f>P13+M5*2</f>
        <v>1540</v>
      </c>
      <c r="P13" s="1">
        <f>O12</f>
        <v>1305</v>
      </c>
      <c r="S13" s="7"/>
      <c r="T13" s="7"/>
      <c r="U13" s="7"/>
      <c r="V13" s="7"/>
      <c r="W13" s="7"/>
      <c r="X13" s="7"/>
      <c r="Y13" s="7"/>
    </row>
    <row r="14" spans="1:25" ht="15">
      <c r="A14" s="8"/>
      <c r="B14" s="8"/>
      <c r="C14" s="8"/>
      <c r="D14" s="8"/>
      <c r="E14" s="8"/>
      <c r="F14" s="8"/>
      <c r="G14" s="8"/>
      <c r="H14" s="8"/>
      <c r="I14" s="8"/>
      <c r="J14" s="8"/>
      <c r="M14" s="2" t="s">
        <v>8</v>
      </c>
      <c r="N14" s="1">
        <f t="shared" si="0"/>
        <v>625</v>
      </c>
      <c r="O14" s="1">
        <f>P14+M5*2</f>
        <v>1775</v>
      </c>
      <c r="P14" s="1">
        <f aca="true" t="shared" si="1" ref="P14:P21">O13</f>
        <v>1540</v>
      </c>
      <c r="S14" s="7"/>
      <c r="T14" s="7"/>
      <c r="U14" s="7"/>
      <c r="V14" s="7"/>
      <c r="W14" s="7"/>
      <c r="X14" s="7"/>
      <c r="Y14" s="7"/>
    </row>
    <row r="15" spans="1:25" ht="15">
      <c r="A15" s="8"/>
      <c r="B15" s="8"/>
      <c r="C15" s="8"/>
      <c r="D15" s="8"/>
      <c r="E15" s="8"/>
      <c r="F15" s="8"/>
      <c r="G15" s="8"/>
      <c r="H15" s="8"/>
      <c r="I15" s="8"/>
      <c r="J15" s="8"/>
      <c r="M15" s="2" t="s">
        <v>9</v>
      </c>
      <c r="N15" s="1">
        <f t="shared" si="0"/>
        <v>625</v>
      </c>
      <c r="O15" s="1">
        <f>P15+M5*2</f>
        <v>2010</v>
      </c>
      <c r="P15" s="1">
        <f t="shared" si="1"/>
        <v>1775</v>
      </c>
      <c r="R15">
        <f>IF(E4&lt;=3,O12,"")</f>
      </c>
      <c r="S15" s="7"/>
      <c r="T15" s="7"/>
      <c r="U15" s="7"/>
      <c r="V15" s="7"/>
      <c r="W15" s="7"/>
      <c r="X15" s="7"/>
      <c r="Y15" s="7"/>
    </row>
    <row r="16" spans="1:25" ht="15">
      <c r="A16" s="8"/>
      <c r="B16" s="8"/>
      <c r="C16" s="8"/>
      <c r="D16" s="8"/>
      <c r="E16" s="8"/>
      <c r="F16" s="8"/>
      <c r="G16" s="8"/>
      <c r="H16" s="8"/>
      <c r="I16" s="8"/>
      <c r="J16" s="8"/>
      <c r="M16" s="2"/>
      <c r="N16" s="1"/>
      <c r="O16" s="1"/>
      <c r="P16" s="1"/>
      <c r="S16" s="7"/>
      <c r="T16" s="7"/>
      <c r="U16" s="7"/>
      <c r="V16" s="7"/>
      <c r="W16" s="7"/>
      <c r="X16" s="7"/>
      <c r="Y16" s="7"/>
    </row>
    <row r="17" spans="1:25" ht="49.5" customHeight="1">
      <c r="A17" s="8"/>
      <c r="B17" s="8"/>
      <c r="C17" s="8"/>
      <c r="D17" s="8"/>
      <c r="E17" s="8"/>
      <c r="F17" s="8"/>
      <c r="G17" s="8"/>
      <c r="H17" s="34" t="s">
        <v>0</v>
      </c>
      <c r="I17" s="8"/>
      <c r="J17" s="8"/>
      <c r="M17" s="2" t="s">
        <v>10</v>
      </c>
      <c r="N17" s="1">
        <f>N15</f>
        <v>625</v>
      </c>
      <c r="O17" s="1">
        <f>P17+M5*2</f>
        <v>2245</v>
      </c>
      <c r="P17" s="1">
        <f>O15</f>
        <v>2010</v>
      </c>
      <c r="S17" s="7"/>
      <c r="T17" s="7"/>
      <c r="U17" s="7"/>
      <c r="V17" s="7"/>
      <c r="W17" s="7"/>
      <c r="X17" s="7"/>
      <c r="Y17" s="7"/>
    </row>
    <row r="18" spans="1:25" ht="49.5" customHeight="1">
      <c r="A18" s="8"/>
      <c r="B18" s="8"/>
      <c r="C18" s="8"/>
      <c r="D18" s="8"/>
      <c r="E18" s="8"/>
      <c r="F18" s="8"/>
      <c r="G18" s="8"/>
      <c r="H18" s="25"/>
      <c r="I18" s="8"/>
      <c r="J18" s="8"/>
      <c r="M18" s="2"/>
      <c r="N18" s="1"/>
      <c r="O18" s="1"/>
      <c r="P18" s="1"/>
      <c r="S18" s="7"/>
      <c r="T18" s="7"/>
      <c r="U18" s="7"/>
      <c r="V18" s="7"/>
      <c r="W18" s="7"/>
      <c r="X18" s="7"/>
      <c r="Y18" s="7"/>
    </row>
    <row r="19" spans="1:25" ht="15">
      <c r="A19" s="35"/>
      <c r="B19" s="35" t="s">
        <v>15</v>
      </c>
      <c r="C19" s="8"/>
      <c r="D19" s="8"/>
      <c r="E19" s="14" t="s">
        <v>3</v>
      </c>
      <c r="F19" s="10"/>
      <c r="G19" s="15" t="s">
        <v>0</v>
      </c>
      <c r="H19" s="10"/>
      <c r="I19" s="18" t="s">
        <v>1</v>
      </c>
      <c r="J19" s="8"/>
      <c r="M19" s="2" t="s">
        <v>11</v>
      </c>
      <c r="N19" s="1">
        <f>N17</f>
        <v>625</v>
      </c>
      <c r="O19" s="1">
        <f>P19+M5*2</f>
        <v>2480</v>
      </c>
      <c r="P19" s="1">
        <f>O17</f>
        <v>2245</v>
      </c>
      <c r="S19" s="7"/>
      <c r="T19" s="7"/>
      <c r="U19" s="7"/>
      <c r="V19" s="7"/>
      <c r="W19" s="7"/>
      <c r="X19" s="7"/>
      <c r="Y19" s="7"/>
    </row>
    <row r="20" spans="1:25" ht="15">
      <c r="A20" s="8"/>
      <c r="B20" s="21"/>
      <c r="C20" s="21"/>
      <c r="D20" s="11"/>
      <c r="E20" s="5"/>
      <c r="F20" s="11"/>
      <c r="G20" s="6"/>
      <c r="H20" s="8"/>
      <c r="I20" s="19"/>
      <c r="J20" s="8"/>
      <c r="M20" s="2" t="s">
        <v>12</v>
      </c>
      <c r="N20" s="1">
        <f t="shared" si="0"/>
        <v>625</v>
      </c>
      <c r="O20" s="1">
        <f>P20+M5*2</f>
        <v>2715</v>
      </c>
      <c r="P20" s="1">
        <f t="shared" si="1"/>
        <v>2480</v>
      </c>
      <c r="S20" s="7"/>
      <c r="T20" s="7"/>
      <c r="U20" s="7"/>
      <c r="V20" s="7"/>
      <c r="W20" s="7"/>
      <c r="X20" s="7"/>
      <c r="Y20" s="7"/>
    </row>
    <row r="21" spans="1:25" ht="15">
      <c r="A21" s="8"/>
      <c r="B21" s="22" t="str">
        <f>IF(E4&gt;=1,"Tronco de cone 1","")</f>
        <v>Tronco de cone 1</v>
      </c>
      <c r="C21" s="23"/>
      <c r="D21" s="13"/>
      <c r="E21" s="27">
        <f>L4</f>
        <v>625</v>
      </c>
      <c r="F21" s="13"/>
      <c r="G21" s="16">
        <f>O10</f>
        <v>835</v>
      </c>
      <c r="H21" s="13"/>
      <c r="I21" s="31">
        <f>P10</f>
        <v>600</v>
      </c>
      <c r="J21" s="8"/>
      <c r="M21" s="2" t="s">
        <v>13</v>
      </c>
      <c r="N21" s="1">
        <f t="shared" si="0"/>
        <v>625</v>
      </c>
      <c r="O21" s="1">
        <f>P21+M5*2</f>
        <v>2950</v>
      </c>
      <c r="P21" s="1">
        <f t="shared" si="1"/>
        <v>2715</v>
      </c>
      <c r="S21" s="7"/>
      <c r="T21" s="7"/>
      <c r="U21" s="7"/>
      <c r="V21" s="7"/>
      <c r="W21" s="7"/>
      <c r="X21" s="7"/>
      <c r="Y21" s="7"/>
    </row>
    <row r="22" spans="1:25" ht="15">
      <c r="A22" s="8"/>
      <c r="B22" s="21"/>
      <c r="C22" s="21"/>
      <c r="D22" s="8"/>
      <c r="E22" s="28"/>
      <c r="F22" s="8"/>
      <c r="G22" s="4"/>
      <c r="H22" s="8"/>
      <c r="I22" s="20"/>
      <c r="J22" s="8"/>
      <c r="S22" s="7"/>
      <c r="T22" s="7"/>
      <c r="U22" s="7"/>
      <c r="V22" s="7"/>
      <c r="W22" s="7"/>
      <c r="X22" s="7"/>
      <c r="Y22" s="7"/>
    </row>
    <row r="23" spans="1:25" ht="15">
      <c r="A23" s="8"/>
      <c r="B23" s="22" t="str">
        <f>IF(E4&gt;=2,"Tronco de cone 2","")</f>
        <v>Tronco de cone 2</v>
      </c>
      <c r="C23" s="23"/>
      <c r="D23" s="12"/>
      <c r="E23" s="27">
        <f>IF(E4&gt;=2,L4,"")</f>
        <v>625</v>
      </c>
      <c r="F23" s="12"/>
      <c r="G23" s="16">
        <f>IF(E4&gt;=2,O11,"")</f>
        <v>1070</v>
      </c>
      <c r="H23" s="12"/>
      <c r="I23" s="31">
        <f>IF(E4&gt;=2,P11,"")</f>
        <v>835</v>
      </c>
      <c r="J23" s="8"/>
      <c r="S23" s="7"/>
      <c r="T23" s="7"/>
      <c r="U23" s="7"/>
      <c r="V23" s="7"/>
      <c r="W23" s="7"/>
      <c r="X23" s="7"/>
      <c r="Y23" s="7"/>
    </row>
    <row r="24" spans="1:25" ht="15">
      <c r="A24" s="8"/>
      <c r="B24" s="21"/>
      <c r="C24" s="21"/>
      <c r="D24" s="8"/>
      <c r="E24" s="28"/>
      <c r="F24" s="8"/>
      <c r="G24" s="4"/>
      <c r="H24" s="8"/>
      <c r="I24" s="32"/>
      <c r="J24" s="8"/>
      <c r="S24" s="7"/>
      <c r="T24" s="7"/>
      <c r="U24" s="7"/>
      <c r="V24" s="7"/>
      <c r="W24" s="7"/>
      <c r="X24" s="7"/>
      <c r="Y24" s="7"/>
    </row>
    <row r="25" spans="1:25" ht="15">
      <c r="A25" s="8"/>
      <c r="B25" s="22" t="str">
        <f>IF(E4&gt;=3,"Tronco de cone 3","")</f>
        <v>Tronco de cone 3</v>
      </c>
      <c r="C25" s="23"/>
      <c r="D25" s="12"/>
      <c r="E25" s="27">
        <f>IF(E4&gt;=3,L4,"")</f>
        <v>625</v>
      </c>
      <c r="F25" s="12"/>
      <c r="G25" s="16">
        <f>IF(E4&gt;=3,O12,"")</f>
        <v>1305</v>
      </c>
      <c r="H25" s="12"/>
      <c r="I25" s="31">
        <f>IF(E4&gt;=3,P12,"")</f>
        <v>1070</v>
      </c>
      <c r="J25" s="8"/>
      <c r="S25" s="7"/>
      <c r="T25" s="7"/>
      <c r="U25" s="7"/>
      <c r="V25" s="7"/>
      <c r="W25" s="7"/>
      <c r="X25" s="7"/>
      <c r="Y25" s="7"/>
    </row>
    <row r="26" spans="1:25" ht="15">
      <c r="A26" s="8"/>
      <c r="B26" s="21"/>
      <c r="C26" s="21"/>
      <c r="D26" s="8"/>
      <c r="E26" s="28"/>
      <c r="F26" s="8"/>
      <c r="G26" s="30"/>
      <c r="H26" s="8"/>
      <c r="I26" s="32"/>
      <c r="J26" s="8"/>
      <c r="S26" s="7"/>
      <c r="T26" s="7"/>
      <c r="U26" s="7"/>
      <c r="V26" s="7"/>
      <c r="W26" s="7"/>
      <c r="X26" s="7"/>
      <c r="Y26" s="7"/>
    </row>
    <row r="27" spans="1:25" ht="15">
      <c r="A27" s="8"/>
      <c r="B27" s="22" t="str">
        <f>IF(E4&gt;=4,"Tronco de cone 4","")</f>
        <v>Tronco de cone 4</v>
      </c>
      <c r="C27" s="23"/>
      <c r="D27" s="12"/>
      <c r="E27" s="27">
        <f>IF(E4&gt;=4,L4,"")</f>
        <v>625</v>
      </c>
      <c r="F27" s="12"/>
      <c r="G27" s="16">
        <f>IF(E4&gt;=4,O13,"")</f>
        <v>1540</v>
      </c>
      <c r="H27" s="12"/>
      <c r="I27" s="31">
        <f>IF(E4&gt;=4,P13,"")</f>
        <v>1305</v>
      </c>
      <c r="J27" s="8"/>
      <c r="S27" s="7"/>
      <c r="T27" s="7"/>
      <c r="U27" s="7"/>
      <c r="V27" s="7"/>
      <c r="W27" s="7"/>
      <c r="X27" s="7"/>
      <c r="Y27" s="7"/>
    </row>
    <row r="28" spans="1:25" ht="15">
      <c r="A28" s="8"/>
      <c r="B28" s="21"/>
      <c r="C28" s="21"/>
      <c r="D28" s="8"/>
      <c r="E28" s="28"/>
      <c r="F28" s="8"/>
      <c r="G28" s="30"/>
      <c r="H28" s="8"/>
      <c r="I28" s="32"/>
      <c r="J28" s="8"/>
      <c r="S28" s="7"/>
      <c r="T28" s="7"/>
      <c r="U28" s="7"/>
      <c r="V28" s="7"/>
      <c r="W28" s="7"/>
      <c r="X28" s="7"/>
      <c r="Y28" s="7"/>
    </row>
    <row r="29" spans="1:25" ht="15">
      <c r="A29" s="8"/>
      <c r="B29" s="22">
        <f>IF(E4&gt;=5,"Tronco de cone 5","")</f>
      </c>
      <c r="C29" s="23"/>
      <c r="D29" s="12"/>
      <c r="E29" s="27">
        <f>IF(E4&gt;=5,L4,"")</f>
      </c>
      <c r="F29" s="12"/>
      <c r="G29" s="16">
        <f>IF(E4&gt;=5,O14,"")</f>
      </c>
      <c r="H29" s="12"/>
      <c r="I29" s="31">
        <f>IF(E4&gt;=5,P14,"")</f>
      </c>
      <c r="J29" s="8"/>
      <c r="S29" s="7"/>
      <c r="T29" s="7"/>
      <c r="U29" s="7"/>
      <c r="V29" s="7"/>
      <c r="W29" s="7"/>
      <c r="X29" s="7"/>
      <c r="Y29" s="7"/>
    </row>
    <row r="30" spans="1:25" ht="15">
      <c r="A30" s="8"/>
      <c r="B30" s="21"/>
      <c r="C30" s="21"/>
      <c r="D30" s="8"/>
      <c r="E30" s="28"/>
      <c r="F30" s="8"/>
      <c r="G30" s="30"/>
      <c r="H30" s="8"/>
      <c r="I30" s="32"/>
      <c r="J30" s="8"/>
      <c r="S30" s="7"/>
      <c r="T30" s="7"/>
      <c r="U30" s="7"/>
      <c r="V30" s="7"/>
      <c r="W30" s="7"/>
      <c r="X30" s="7"/>
      <c r="Y30" s="7"/>
    </row>
    <row r="31" spans="1:25" ht="15">
      <c r="A31" s="8"/>
      <c r="B31" s="22">
        <f>IF(E4&gt;=6,"Tronco de cone 6","")</f>
      </c>
      <c r="C31" s="23"/>
      <c r="D31" s="12"/>
      <c r="E31" s="27">
        <f>IF(E4&gt;=6,L4,"")</f>
      </c>
      <c r="F31" s="12"/>
      <c r="G31" s="16">
        <f>IF(E4&gt;=6,O15,"")</f>
      </c>
      <c r="H31" s="12"/>
      <c r="I31" s="31">
        <f>IF(E4&gt;=6,P15,"")</f>
      </c>
      <c r="J31" s="8"/>
      <c r="S31" s="7"/>
      <c r="T31" s="7"/>
      <c r="U31" s="7"/>
      <c r="V31" s="7"/>
      <c r="W31" s="7"/>
      <c r="X31" s="7"/>
      <c r="Y31" s="7"/>
    </row>
    <row r="32" spans="1:25" ht="15">
      <c r="A32" s="8"/>
      <c r="B32" s="21"/>
      <c r="C32" s="21"/>
      <c r="D32" s="8"/>
      <c r="E32" s="28"/>
      <c r="F32" s="8"/>
      <c r="G32" s="30"/>
      <c r="H32" s="8"/>
      <c r="I32" s="32"/>
      <c r="J32" s="8"/>
      <c r="S32" s="7"/>
      <c r="T32" s="7"/>
      <c r="U32" s="7"/>
      <c r="V32" s="7"/>
      <c r="W32" s="7"/>
      <c r="X32" s="7"/>
      <c r="Y32" s="7"/>
    </row>
    <row r="33" spans="1:25" ht="15">
      <c r="A33" s="8"/>
      <c r="B33" s="22">
        <f>IF(E4&gt;=7,"Tronco de cone 7","")</f>
      </c>
      <c r="C33" s="23"/>
      <c r="D33" s="12"/>
      <c r="E33" s="27">
        <f>IF(E4&gt;=7,L4,"")</f>
      </c>
      <c r="F33" s="12"/>
      <c r="G33" s="16">
        <f>IF(E4&gt;=7,O17,"")</f>
      </c>
      <c r="H33" s="12"/>
      <c r="I33" s="31">
        <f>IF(E4&gt;=7,P17,"")</f>
      </c>
      <c r="J33" s="8"/>
      <c r="S33" s="7"/>
      <c r="T33" s="7"/>
      <c r="U33" s="7"/>
      <c r="V33" s="7"/>
      <c r="W33" s="7"/>
      <c r="X33" s="7"/>
      <c r="Y33" s="7"/>
    </row>
    <row r="34" spans="1:25" ht="15">
      <c r="A34" s="8"/>
      <c r="B34" s="21"/>
      <c r="C34" s="21"/>
      <c r="D34" s="8"/>
      <c r="E34" s="28"/>
      <c r="F34" s="8"/>
      <c r="G34" s="30"/>
      <c r="H34" s="8"/>
      <c r="I34" s="32"/>
      <c r="J34" s="8"/>
      <c r="S34" s="7"/>
      <c r="T34" s="7"/>
      <c r="U34" s="7"/>
      <c r="V34" s="7"/>
      <c r="W34" s="7"/>
      <c r="X34" s="7"/>
      <c r="Y34" s="7"/>
    </row>
    <row r="35" spans="1:25" ht="15">
      <c r="A35" s="8"/>
      <c r="B35" s="22">
        <f>IF(E4&gt;=8,"Tronco de cone 8","")</f>
      </c>
      <c r="C35" s="23"/>
      <c r="D35" s="12"/>
      <c r="E35" s="27">
        <f>IF(E4&gt;=8,L4,"")</f>
      </c>
      <c r="F35" s="12"/>
      <c r="G35" s="16">
        <f>IF(E4&gt;=8,O19,"")</f>
      </c>
      <c r="H35" s="12"/>
      <c r="I35" s="31">
        <f>IF(E4&gt;=8,P19,"")</f>
      </c>
      <c r="J35" s="8"/>
      <c r="S35" s="7"/>
      <c r="T35" s="7"/>
      <c r="U35" s="7"/>
      <c r="V35" s="7"/>
      <c r="W35" s="7"/>
      <c r="X35" s="7"/>
      <c r="Y35" s="7"/>
    </row>
    <row r="36" spans="1:25" ht="15">
      <c r="A36" s="8"/>
      <c r="B36" s="21"/>
      <c r="C36" s="21"/>
      <c r="D36" s="8"/>
      <c r="E36" s="28"/>
      <c r="F36" s="8"/>
      <c r="G36" s="30"/>
      <c r="H36" s="8"/>
      <c r="I36" s="32"/>
      <c r="J36" s="8"/>
      <c r="S36" s="7"/>
      <c r="T36" s="7"/>
      <c r="U36" s="7"/>
      <c r="V36" s="7"/>
      <c r="W36" s="7"/>
      <c r="X36" s="7"/>
      <c r="Y36" s="7"/>
    </row>
    <row r="37" spans="1:25" ht="15">
      <c r="A37" s="8"/>
      <c r="B37" s="22">
        <f>IF(E4&gt;=9,"Tronco de cone 9","")</f>
      </c>
      <c r="C37" s="23"/>
      <c r="D37" s="12"/>
      <c r="E37" s="27">
        <f>IF(E4&gt;=9,L4,"")</f>
      </c>
      <c r="F37" s="12"/>
      <c r="G37" s="16">
        <f>IF(E4&gt;=9,O20,"")</f>
      </c>
      <c r="H37" s="12"/>
      <c r="I37" s="31">
        <f>IF(E4&gt;=9,P20,"")</f>
      </c>
      <c r="J37" s="8"/>
      <c r="S37" s="7"/>
      <c r="T37" s="7"/>
      <c r="U37" s="7"/>
      <c r="V37" s="7"/>
      <c r="W37" s="7"/>
      <c r="X37" s="7"/>
      <c r="Y37" s="7"/>
    </row>
    <row r="38" spans="1:25" ht="15">
      <c r="A38" s="8"/>
      <c r="B38" s="21"/>
      <c r="C38" s="21"/>
      <c r="D38" s="8"/>
      <c r="E38" s="28"/>
      <c r="F38" s="8"/>
      <c r="G38" s="4"/>
      <c r="H38" s="8"/>
      <c r="I38" s="32"/>
      <c r="J38" s="8"/>
      <c r="S38" s="7"/>
      <c r="T38" s="7"/>
      <c r="U38" s="7"/>
      <c r="V38" s="7"/>
      <c r="W38" s="7"/>
      <c r="X38" s="7"/>
      <c r="Y38" s="7"/>
    </row>
    <row r="39" spans="1:25" ht="15">
      <c r="A39" s="8"/>
      <c r="B39" s="22">
        <f>IF(E4&gt;=10,"Tronco de cone 10","")</f>
      </c>
      <c r="C39" s="23"/>
      <c r="D39" s="12"/>
      <c r="E39" s="27">
        <f>IF(E4&gt;=10,L4,"")</f>
      </c>
      <c r="F39" s="12"/>
      <c r="G39" s="17">
        <f>IF(E4&gt;=10,O21,"")</f>
      </c>
      <c r="H39" s="12"/>
      <c r="I39" s="31">
        <f>IF(E4&gt;=10,P21,"")</f>
      </c>
      <c r="J39" s="8"/>
      <c r="S39" s="7"/>
      <c r="T39" s="7"/>
      <c r="U39" s="7"/>
      <c r="V39" s="7"/>
      <c r="W39" s="7"/>
      <c r="X39" s="7"/>
      <c r="Y39" s="7"/>
    </row>
    <row r="40" spans="1:25" ht="15">
      <c r="A40" s="8"/>
      <c r="B40" s="8"/>
      <c r="C40" s="8"/>
      <c r="D40" s="8"/>
      <c r="E40" s="29"/>
      <c r="F40" s="8"/>
      <c r="G40" s="8"/>
      <c r="H40" s="8"/>
      <c r="I40" s="8"/>
      <c r="J40" s="8"/>
      <c r="S40" s="7"/>
      <c r="T40" s="7"/>
      <c r="U40" s="7"/>
      <c r="V40" s="7"/>
      <c r="W40" s="7"/>
      <c r="X40" s="7"/>
      <c r="Y40" s="7"/>
    </row>
    <row r="41" spans="1:25" ht="15">
      <c r="A41" s="8"/>
      <c r="B41" s="8"/>
      <c r="C41" s="8"/>
      <c r="D41" s="8"/>
      <c r="E41" s="29"/>
      <c r="F41" s="8"/>
      <c r="G41" s="8"/>
      <c r="H41" s="8"/>
      <c r="I41" s="8"/>
      <c r="J41" s="8"/>
      <c r="S41" s="7"/>
      <c r="T41" s="7"/>
      <c r="U41" s="7"/>
      <c r="V41" s="7"/>
      <c r="W41" s="7"/>
      <c r="X41" s="7"/>
      <c r="Y41" s="7"/>
    </row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</sheetData>
  <sheetProtection password="E839" sheet="1" objects="1" scenarios="1"/>
  <protectedRanges>
    <protectedRange sqref="B4:E4" name="Intervalo1"/>
  </protectedRanges>
  <mergeCells count="1">
    <mergeCell ref="C1:G1"/>
  </mergeCells>
  <dataValidations count="2">
    <dataValidation type="list" showInputMessage="1" showErrorMessage="1" sqref="L6">
      <formula1>$Q$3:$Q$14</formula1>
    </dataValidation>
    <dataValidation type="list" allowBlank="1" showInputMessage="1" showErrorMessage="1" sqref="E4">
      <formula1>$Q$3:$Q$12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Y50"/>
    </sheetView>
  </sheetViews>
  <sheetFormatPr defaultColWidth="9.140625" defaultRowHeight="15"/>
  <cols>
    <col min="2" max="3" width="9.140625" style="0" customWidth="1"/>
    <col min="7" max="7" width="9.1406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</dc:creator>
  <cp:keywords/>
  <dc:description/>
  <cp:lastModifiedBy>CNC</cp:lastModifiedBy>
  <cp:lastPrinted>2014-02-03T17:33:39Z</cp:lastPrinted>
  <dcterms:created xsi:type="dcterms:W3CDTF">2014-02-03T13:40:01Z</dcterms:created>
  <dcterms:modified xsi:type="dcterms:W3CDTF">2015-06-26T11:08:07Z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