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\Dropbox (Synthesis)\Active Clients\AMI - Agri-Food Management Institute\Women in Grains\New Liskeard Jan 2019\Materials Day 1\2. Cost of Production\"/>
    </mc:Choice>
  </mc:AlternateContent>
  <xr:revisionPtr revIDLastSave="0" documentId="8_{C54E2D6A-AB99-49D1-91FF-FF36087C7E1F}" xr6:coauthVersionLast="40" xr6:coauthVersionMax="40" xr10:uidLastSave="{00000000-0000-0000-0000-000000000000}"/>
  <bookViews>
    <workbookView xWindow="0" yWindow="0" windowWidth="19200" windowHeight="6330" activeTab="1" xr2:uid="{00000000-000D-0000-FFFF-FFFF00000000}"/>
  </bookViews>
  <sheets>
    <sheet name="Northern On Crop budgets" sheetId="1" r:id="rId1"/>
    <sheet name="Cost of Production" sheetId="4" r:id="rId2"/>
  </sheets>
  <definedNames>
    <definedName name="_xlnm.Print_Area" localSheetId="0">'Northern On Crop budgets'!$A$1:$J$27</definedName>
  </definedNames>
  <calcPr calcId="181029"/>
</workbook>
</file>

<file path=xl/calcChain.xml><?xml version="1.0" encoding="utf-8"?>
<calcChain xmlns="http://schemas.openxmlformats.org/spreadsheetml/2006/main">
  <c r="C10" i="1" l="1"/>
  <c r="I8" i="1" l="1"/>
  <c r="G8" i="1"/>
  <c r="E8" i="1" l="1"/>
  <c r="E9" i="1"/>
  <c r="C8" i="1" l="1"/>
  <c r="E16" i="1"/>
  <c r="I16" i="1"/>
  <c r="C16" i="1"/>
  <c r="D14" i="4" l="1"/>
  <c r="F14" i="4"/>
  <c r="H14" i="4"/>
  <c r="J14" i="4"/>
  <c r="D13" i="4"/>
  <c r="F13" i="4"/>
  <c r="H13" i="4"/>
  <c r="J13" i="4"/>
  <c r="D12" i="4"/>
  <c r="F12" i="4"/>
  <c r="H12" i="4"/>
  <c r="J12" i="4"/>
  <c r="J6" i="4" l="1"/>
  <c r="H6" i="4"/>
  <c r="F6" i="4"/>
  <c r="D6" i="4"/>
  <c r="D24" i="1"/>
  <c r="E24" i="1"/>
  <c r="F24" i="1"/>
  <c r="G24" i="1"/>
  <c r="G25" i="1" s="1"/>
  <c r="G6" i="4" s="1"/>
  <c r="H24" i="1"/>
  <c r="I24" i="1"/>
  <c r="J24" i="1"/>
  <c r="D20" i="1"/>
  <c r="E20" i="1"/>
  <c r="F20" i="1"/>
  <c r="G20" i="1"/>
  <c r="H20" i="1"/>
  <c r="I20" i="1"/>
  <c r="J20" i="1"/>
  <c r="D13" i="1"/>
  <c r="E13" i="1"/>
  <c r="F13" i="1"/>
  <c r="G13" i="1"/>
  <c r="H13" i="1"/>
  <c r="I13" i="1"/>
  <c r="J13" i="1"/>
  <c r="C24" i="1"/>
  <c r="C20" i="1"/>
  <c r="C13" i="1"/>
  <c r="C25" i="1" l="1"/>
  <c r="C6" i="4" s="1"/>
  <c r="C14" i="4" s="1"/>
  <c r="G12" i="4"/>
  <c r="G14" i="4"/>
  <c r="G13" i="4"/>
  <c r="F25" i="1"/>
  <c r="J25" i="1"/>
  <c r="I25" i="1"/>
  <c r="I6" i="4" s="1"/>
  <c r="E25" i="1"/>
  <c r="E6" i="4" s="1"/>
  <c r="H25" i="1"/>
  <c r="D25" i="1"/>
  <c r="E13" i="4" l="1"/>
  <c r="E12" i="4"/>
  <c r="E14" i="4"/>
  <c r="C13" i="4"/>
  <c r="C12" i="4"/>
  <c r="I14" i="4"/>
  <c r="I12" i="4"/>
  <c r="I13" i="4"/>
</calcChain>
</file>

<file path=xl/sharedStrings.xml><?xml version="1.0" encoding="utf-8"?>
<sst xmlns="http://schemas.openxmlformats.org/spreadsheetml/2006/main" count="61" uniqueCount="42">
  <si>
    <t>Seed</t>
  </si>
  <si>
    <t>Inoculant</t>
  </si>
  <si>
    <t>Soybeans</t>
  </si>
  <si>
    <t>Oats</t>
  </si>
  <si>
    <t>Tillage</t>
  </si>
  <si>
    <t>Planting</t>
  </si>
  <si>
    <t>Spraying</t>
  </si>
  <si>
    <t>Fertilizing</t>
  </si>
  <si>
    <t>Total Other Expenses</t>
  </si>
  <si>
    <t>Land Rental</t>
  </si>
  <si>
    <t>Sample Crop Budgets ($/ac)</t>
  </si>
  <si>
    <t>Canola</t>
  </si>
  <si>
    <t>Spring Wheat</t>
  </si>
  <si>
    <t>Input</t>
  </si>
  <si>
    <t>Calculation or Notes</t>
  </si>
  <si>
    <t>Fertilizer</t>
  </si>
  <si>
    <t>Trucking</t>
  </si>
  <si>
    <t>Total Equipment Expense</t>
  </si>
  <si>
    <t>Herbicide</t>
  </si>
  <si>
    <t>Crop Input Expenses</t>
  </si>
  <si>
    <t>Drying</t>
  </si>
  <si>
    <t>Crop Insurance</t>
  </si>
  <si>
    <t>Other costs</t>
  </si>
  <si>
    <t>Default</t>
  </si>
  <si>
    <t>My Farm</t>
  </si>
  <si>
    <t>Harvesting</t>
  </si>
  <si>
    <t>Total Variable Expenses per acre</t>
  </si>
  <si>
    <r>
      <t xml:space="preserve">The following simplified cost of production table takes into account </t>
    </r>
    <r>
      <rPr>
        <b/>
        <sz val="11"/>
        <rFont val="Calibri"/>
        <family val="2"/>
      </rPr>
      <t>variable</t>
    </r>
    <r>
      <rPr>
        <sz val="11"/>
        <rFont val="Calibri"/>
        <family val="2"/>
      </rPr>
      <t xml:space="preserve"> costs. Differences in management, location and size of operation affect your numbers, but calculating this basic cost of production can help you spot outlier costs that need to be examined further. </t>
    </r>
  </si>
  <si>
    <t>Cost of Production per Mt</t>
  </si>
  <si>
    <t xml:space="preserve">We also want to know our cost of production (COP) per tonne or per bushel so we can understand and know what price we need to cover variable costs. Using a range of yield estimates helps determine a COP that reflects a low, average and high yield reality and gives you a more comprehensive COP that takes into account yield risk. </t>
  </si>
  <si>
    <t>Yield Estimate</t>
  </si>
  <si>
    <t>Low yield (mt/acre)</t>
  </si>
  <si>
    <t>Cost of Production</t>
  </si>
  <si>
    <t>Realistic yield (mt/acre)</t>
  </si>
  <si>
    <t>High yield (mt/acre)</t>
  </si>
  <si>
    <t>Low yield (per mt)</t>
  </si>
  <si>
    <t>Realistic yield (per mt)</t>
  </si>
  <si>
    <t>High yield (mer mt)</t>
  </si>
  <si>
    <t>Dessicant</t>
  </si>
  <si>
    <t>Fungicide/Insecticide</t>
  </si>
  <si>
    <t>Variable Expenses $ per acre</t>
  </si>
  <si>
    <t>Note: The default values are taken from the 2018 OMAFRA cost of production and 2015 custom work average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</si>
</sst>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6"/>
      <name val="GillSans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name val="GillSans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Alignment="1"/>
    <xf numFmtId="0" fontId="5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5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2" fontId="1" fillId="2" borderId="6" xfId="1" applyNumberFormat="1" applyFont="1" applyFill="1" applyBorder="1" applyAlignment="1" applyProtection="1">
      <alignment horizontal="center" vertical="center" wrapText="1"/>
      <protection locked="0"/>
    </xf>
    <xf numFmtId="2" fontId="1" fillId="2" borderId="7" xfId="1" applyNumberFormat="1" applyFont="1" applyFill="1" applyBorder="1" applyAlignment="1" applyProtection="1">
      <alignment horizontal="center" vertical="center" wrapText="1"/>
      <protection locked="0"/>
    </xf>
    <xf numFmtId="2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44" fontId="5" fillId="4" borderId="8" xfId="1" applyFont="1" applyFill="1" applyBorder="1" applyAlignment="1">
      <alignment horizontal="center" vertical="center" wrapText="1"/>
    </xf>
    <xf numFmtId="44" fontId="5" fillId="4" borderId="9" xfId="1" applyFont="1" applyFill="1" applyBorder="1" applyAlignment="1">
      <alignment horizontal="center" vertical="center" wrapText="1"/>
    </xf>
    <xf numFmtId="2" fontId="1" fillId="0" borderId="6" xfId="1" applyNumberFormat="1" applyFont="1" applyBorder="1" applyAlignment="1" applyProtection="1">
      <alignment horizontal="center" vertical="center" wrapText="1"/>
      <protection locked="0"/>
    </xf>
    <xf numFmtId="2" fontId="1" fillId="0" borderId="7" xfId="1" applyNumberFormat="1" applyFont="1" applyBorder="1" applyAlignment="1" applyProtection="1">
      <alignment horizontal="center" vertical="center" wrapText="1"/>
      <protection locked="0"/>
    </xf>
    <xf numFmtId="2" fontId="1" fillId="0" borderId="6" xfId="0" applyNumberFormat="1" applyFont="1" applyBorder="1" applyAlignment="1" applyProtection="1">
      <alignment horizontal="center" vertical="center" wrapText="1"/>
      <protection locked="0"/>
    </xf>
    <xf numFmtId="2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7" xfId="0" applyNumberFormat="1" applyFont="1" applyBorder="1" applyAlignment="1" applyProtection="1">
      <alignment horizontal="center" vertical="center" wrapText="1"/>
      <protection locked="0"/>
    </xf>
    <xf numFmtId="2" fontId="1" fillId="2" borderId="7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7" xfId="0" applyNumberFormat="1" applyFont="1" applyFill="1" applyBorder="1" applyAlignment="1" applyProtection="1">
      <alignment horizontal="center" vertical="center" wrapText="1"/>
      <protection locked="0"/>
    </xf>
    <xf numFmtId="44" fontId="5" fillId="5" borderId="6" xfId="1" applyFont="1" applyFill="1" applyBorder="1" applyAlignment="1" applyProtection="1">
      <alignment vertical="center" wrapText="1"/>
    </xf>
    <xf numFmtId="44" fontId="5" fillId="5" borderId="7" xfId="1" applyFont="1" applyFill="1" applyBorder="1" applyAlignment="1" applyProtection="1">
      <alignment vertical="center" wrapText="1"/>
    </xf>
    <xf numFmtId="44" fontId="5" fillId="5" borderId="6" xfId="1" applyFont="1" applyFill="1" applyBorder="1" applyAlignment="1" applyProtection="1">
      <alignment horizontal="center" vertical="center" wrapText="1"/>
    </xf>
    <xf numFmtId="44" fontId="5" fillId="5" borderId="7" xfId="1" applyFont="1" applyFill="1" applyBorder="1" applyAlignment="1" applyProtection="1">
      <alignment horizontal="center" vertical="center" wrapText="1"/>
    </xf>
    <xf numFmtId="44" fontId="5" fillId="5" borderId="6" xfId="1" applyFont="1" applyFill="1" applyBorder="1" applyAlignment="1" applyProtection="1">
      <alignment horizontal="center" vertical="center" wrapText="1"/>
      <protection locked="0"/>
    </xf>
    <xf numFmtId="44" fontId="5" fillId="5" borderId="7" xfId="1" applyFont="1" applyFill="1" applyBorder="1" applyAlignment="1" applyProtection="1">
      <alignment horizontal="center" vertical="center" wrapText="1"/>
      <protection locked="0"/>
    </xf>
    <xf numFmtId="0" fontId="0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44" fontId="1" fillId="2" borderId="6" xfId="1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4" fontId="1" fillId="2" borderId="21" xfId="1" applyFont="1" applyFill="1" applyBorder="1" applyAlignment="1" applyProtection="1">
      <alignment horizontal="center" vertical="center" wrapText="1"/>
      <protection locked="0"/>
    </xf>
    <xf numFmtId="44" fontId="1" fillId="2" borderId="8" xfId="1" applyFont="1" applyFill="1" applyBorder="1" applyAlignment="1" applyProtection="1">
      <alignment horizontal="center" vertical="center" wrapText="1"/>
      <protection locked="0"/>
    </xf>
    <xf numFmtId="44" fontId="1" fillId="2" borderId="22" xfId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16" xfId="0" applyFont="1" applyBorder="1" applyAlignment="1">
      <alignment horizontal="left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5" fillId="5" borderId="10" xfId="0" applyFont="1" applyFill="1" applyBorder="1" applyAlignment="1">
      <alignment horizontal="left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44" fontId="1" fillId="4" borderId="6" xfId="1" applyFont="1" applyFill="1" applyBorder="1" applyAlignment="1" applyProtection="1">
      <alignment horizontal="center" vertical="center" wrapText="1"/>
      <protection locked="0"/>
    </xf>
    <xf numFmtId="44" fontId="1" fillId="4" borderId="7" xfId="1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829733</xdr:colOff>
      <xdr:row>1</xdr:row>
      <xdr:rowOff>248497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9B1BF6E-A945-4752-B5E7-A134F5E5C6D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47900" cy="5448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831851</xdr:colOff>
      <xdr:row>1</xdr:row>
      <xdr:rowOff>203201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827A362-EBB1-40AE-A6B9-B3430822C2E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2146300" cy="520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7"/>
  <sheetViews>
    <sheetView zoomScale="90" zoomScaleNormal="90" workbookViewId="0">
      <selection activeCell="K9" sqref="K9"/>
    </sheetView>
  </sheetViews>
  <sheetFormatPr defaultRowHeight="14" x14ac:dyDescent="0.3"/>
  <cols>
    <col min="1" max="1" width="20.36328125" style="3" customWidth="1"/>
    <col min="2" max="2" width="22.08984375" customWidth="1"/>
    <col min="3" max="3" width="9.90625" style="4" customWidth="1"/>
    <col min="4" max="4" width="13.81640625" style="4" customWidth="1"/>
    <col min="5" max="5" width="9.90625" style="4" customWidth="1"/>
    <col min="6" max="6" width="13.81640625" style="4" customWidth="1"/>
    <col min="7" max="7" width="9.90625" style="4" customWidth="1"/>
    <col min="8" max="8" width="13.81640625" style="4" customWidth="1"/>
    <col min="9" max="9" width="9.90625" style="4" customWidth="1"/>
    <col min="10" max="10" width="13.81640625" style="4" customWidth="1"/>
  </cols>
  <sheetData>
    <row r="1" spans="1:10" ht="23.5" customHeight="1" x14ac:dyDescent="0.3">
      <c r="C1" s="41" t="s">
        <v>27</v>
      </c>
      <c r="D1" s="41"/>
      <c r="E1" s="41"/>
      <c r="F1" s="41"/>
      <c r="G1" s="41"/>
      <c r="H1" s="41"/>
      <c r="I1" s="41"/>
      <c r="J1" s="41"/>
    </row>
    <row r="2" spans="1:10" ht="20" customHeight="1" thickBot="1" x14ac:dyDescent="0.35">
      <c r="C2" s="42"/>
      <c r="D2" s="42"/>
      <c r="E2" s="42"/>
      <c r="F2" s="42"/>
      <c r="G2" s="42"/>
      <c r="H2" s="42"/>
      <c r="I2" s="42"/>
      <c r="J2" s="42"/>
    </row>
    <row r="3" spans="1:10" ht="22.5" customHeight="1" thickBot="1" x14ac:dyDescent="0.3">
      <c r="A3" s="38" t="s">
        <v>10</v>
      </c>
      <c r="B3" s="39"/>
      <c r="C3" s="39"/>
      <c r="D3" s="39"/>
      <c r="E3" s="39"/>
      <c r="F3" s="39"/>
      <c r="G3" s="39"/>
      <c r="H3" s="39"/>
      <c r="I3" s="39"/>
      <c r="J3" s="40"/>
    </row>
    <row r="4" spans="1:10" ht="20.5" customHeight="1" x14ac:dyDescent="0.25">
      <c r="A4" s="29" t="s">
        <v>13</v>
      </c>
      <c r="B4" s="29" t="s">
        <v>14</v>
      </c>
      <c r="C4" s="45" t="s">
        <v>11</v>
      </c>
      <c r="D4" s="46"/>
      <c r="E4" s="45" t="s">
        <v>2</v>
      </c>
      <c r="F4" s="46"/>
      <c r="G4" s="45" t="s">
        <v>3</v>
      </c>
      <c r="H4" s="46"/>
      <c r="I4" s="45" t="s">
        <v>12</v>
      </c>
      <c r="J4" s="46"/>
    </row>
    <row r="5" spans="1:10" ht="20.5" customHeight="1" x14ac:dyDescent="0.25">
      <c r="A5" s="29"/>
      <c r="B5" s="29"/>
      <c r="C5" s="27" t="s">
        <v>23</v>
      </c>
      <c r="D5" s="28" t="s">
        <v>24</v>
      </c>
      <c r="E5" s="27" t="s">
        <v>23</v>
      </c>
      <c r="F5" s="28" t="s">
        <v>24</v>
      </c>
      <c r="G5" s="27" t="s">
        <v>23</v>
      </c>
      <c r="H5" s="28" t="s">
        <v>24</v>
      </c>
      <c r="I5" s="27" t="s">
        <v>23</v>
      </c>
      <c r="J5" s="28" t="s">
        <v>24</v>
      </c>
    </row>
    <row r="6" spans="1:10" ht="22" customHeight="1" x14ac:dyDescent="0.25">
      <c r="A6" s="31" t="s">
        <v>0</v>
      </c>
      <c r="B6" s="5"/>
      <c r="C6" s="9">
        <v>93.15</v>
      </c>
      <c r="D6" s="10"/>
      <c r="E6" s="14">
        <v>82</v>
      </c>
      <c r="F6" s="15"/>
      <c r="G6" s="14">
        <v>47</v>
      </c>
      <c r="H6" s="15"/>
      <c r="I6" s="14">
        <v>75</v>
      </c>
      <c r="J6" s="15"/>
    </row>
    <row r="7" spans="1:10" ht="22" customHeight="1" x14ac:dyDescent="0.25">
      <c r="A7" s="32" t="s">
        <v>1</v>
      </c>
      <c r="B7" s="6"/>
      <c r="C7" s="11">
        <v>8</v>
      </c>
      <c r="D7" s="10"/>
      <c r="E7" s="16">
        <v>12</v>
      </c>
      <c r="F7" s="15"/>
      <c r="G7" s="16"/>
      <c r="H7" s="15"/>
      <c r="I7" s="16"/>
      <c r="J7" s="18"/>
    </row>
    <row r="8" spans="1:10" ht="22" customHeight="1" x14ac:dyDescent="0.25">
      <c r="A8" s="32" t="s">
        <v>15</v>
      </c>
      <c r="B8" s="6"/>
      <c r="C8" s="11">
        <f>65.6+26.15+8.6</f>
        <v>100.35</v>
      </c>
      <c r="D8" s="10"/>
      <c r="E8" s="16">
        <f>20.3+22.35</f>
        <v>42.650000000000006</v>
      </c>
      <c r="F8" s="15"/>
      <c r="G8" s="16">
        <f>26.85+10.95+5.65+34.15+8.6</f>
        <v>86.199999999999989</v>
      </c>
      <c r="H8" s="15"/>
      <c r="I8" s="16">
        <f>43.8+16.55+6.8+20.85+4.4</f>
        <v>92.4</v>
      </c>
      <c r="J8" s="18"/>
    </row>
    <row r="9" spans="1:10" ht="22" customHeight="1" x14ac:dyDescent="0.25">
      <c r="A9" s="32" t="s">
        <v>18</v>
      </c>
      <c r="B9" s="7"/>
      <c r="C9" s="11">
        <v>18.5</v>
      </c>
      <c r="D9" s="10"/>
      <c r="E9" s="16">
        <f>13.7+11.4</f>
        <v>25.1</v>
      </c>
      <c r="F9" s="15"/>
      <c r="G9" s="16">
        <v>8</v>
      </c>
      <c r="H9" s="15"/>
      <c r="I9" s="16">
        <v>10.55</v>
      </c>
      <c r="J9" s="18"/>
    </row>
    <row r="10" spans="1:10" ht="22" customHeight="1" x14ac:dyDescent="0.25">
      <c r="A10" s="32" t="s">
        <v>39</v>
      </c>
      <c r="B10" s="7"/>
      <c r="C10" s="11">
        <f>24.85+20.75</f>
        <v>45.6</v>
      </c>
      <c r="D10" s="10"/>
      <c r="E10" s="16"/>
      <c r="F10" s="15"/>
      <c r="G10" s="16">
        <v>16.399999999999999</v>
      </c>
      <c r="H10" s="15"/>
      <c r="I10" s="16">
        <v>16.399999999999999</v>
      </c>
      <c r="J10" s="18"/>
    </row>
    <row r="11" spans="1:10" ht="22" customHeight="1" x14ac:dyDescent="0.25">
      <c r="A11" s="32" t="s">
        <v>38</v>
      </c>
      <c r="B11" s="7"/>
      <c r="C11" s="11"/>
      <c r="D11" s="10"/>
      <c r="E11" s="16"/>
      <c r="F11" s="15"/>
      <c r="G11" s="16"/>
      <c r="H11" s="15"/>
      <c r="I11" s="16"/>
      <c r="J11" s="18"/>
    </row>
    <row r="12" spans="1:10" ht="22" customHeight="1" x14ac:dyDescent="0.25">
      <c r="A12" s="32" t="s">
        <v>9</v>
      </c>
      <c r="B12" s="6"/>
      <c r="C12" s="11">
        <v>100</v>
      </c>
      <c r="D12" s="10"/>
      <c r="E12" s="16">
        <v>100</v>
      </c>
      <c r="F12" s="15"/>
      <c r="G12" s="16">
        <v>100</v>
      </c>
      <c r="H12" s="15"/>
      <c r="I12" s="16">
        <v>100</v>
      </c>
      <c r="J12" s="18"/>
    </row>
    <row r="13" spans="1:10" s="1" customFormat="1" ht="22" customHeight="1" x14ac:dyDescent="0.25">
      <c r="A13" s="47" t="s">
        <v>19</v>
      </c>
      <c r="B13" s="48"/>
      <c r="C13" s="21">
        <f>SUM(C6:C12)</f>
        <v>365.6</v>
      </c>
      <c r="D13" s="22">
        <f t="shared" ref="D13:J13" si="0">SUM(D6:D12)</f>
        <v>0</v>
      </c>
      <c r="E13" s="21">
        <f t="shared" si="0"/>
        <v>261.75</v>
      </c>
      <c r="F13" s="22">
        <f t="shared" si="0"/>
        <v>0</v>
      </c>
      <c r="G13" s="21">
        <f t="shared" si="0"/>
        <v>257.60000000000002</v>
      </c>
      <c r="H13" s="22">
        <f t="shared" si="0"/>
        <v>0</v>
      </c>
      <c r="I13" s="21">
        <f t="shared" si="0"/>
        <v>294.35000000000002</v>
      </c>
      <c r="J13" s="22">
        <f t="shared" si="0"/>
        <v>0</v>
      </c>
    </row>
    <row r="14" spans="1:10" ht="22" customHeight="1" x14ac:dyDescent="0.25">
      <c r="A14" s="33" t="s">
        <v>4</v>
      </c>
      <c r="B14" s="8"/>
      <c r="C14" s="11">
        <v>23</v>
      </c>
      <c r="D14" s="10"/>
      <c r="E14" s="11">
        <v>23</v>
      </c>
      <c r="F14" s="15"/>
      <c r="G14" s="17">
        <v>17</v>
      </c>
      <c r="H14" s="15"/>
      <c r="I14" s="11">
        <v>17</v>
      </c>
      <c r="J14" s="19"/>
    </row>
    <row r="15" spans="1:10" ht="22" customHeight="1" x14ac:dyDescent="0.25">
      <c r="A15" s="33" t="s">
        <v>5</v>
      </c>
      <c r="B15" s="8"/>
      <c r="C15" s="11">
        <v>28</v>
      </c>
      <c r="D15" s="10"/>
      <c r="E15" s="17">
        <v>28</v>
      </c>
      <c r="F15" s="15"/>
      <c r="G15" s="17">
        <v>22</v>
      </c>
      <c r="H15" s="15"/>
      <c r="I15" s="17">
        <v>22</v>
      </c>
      <c r="J15" s="20"/>
    </row>
    <row r="16" spans="1:10" ht="22" customHeight="1" x14ac:dyDescent="0.25">
      <c r="A16" s="33" t="s">
        <v>6</v>
      </c>
      <c r="B16" s="8"/>
      <c r="C16" s="11">
        <f>9*3</f>
        <v>27</v>
      </c>
      <c r="D16" s="10"/>
      <c r="E16" s="17">
        <f>9*2</f>
        <v>18</v>
      </c>
      <c r="F16" s="15"/>
      <c r="G16" s="17">
        <v>9</v>
      </c>
      <c r="H16" s="15"/>
      <c r="I16" s="17">
        <f>9*2</f>
        <v>18</v>
      </c>
      <c r="J16" s="20"/>
    </row>
    <row r="17" spans="1:10" ht="22" customHeight="1" x14ac:dyDescent="0.25">
      <c r="A17" s="33" t="s">
        <v>7</v>
      </c>
      <c r="B17" s="8"/>
      <c r="C17" s="11">
        <v>11.15</v>
      </c>
      <c r="D17" s="10"/>
      <c r="E17" s="17">
        <v>11.15</v>
      </c>
      <c r="F17" s="15"/>
      <c r="G17" s="17">
        <v>11.15</v>
      </c>
      <c r="H17" s="15"/>
      <c r="I17" s="17">
        <v>11.15</v>
      </c>
      <c r="J17" s="20"/>
    </row>
    <row r="18" spans="1:10" ht="22" customHeight="1" x14ac:dyDescent="0.25">
      <c r="A18" s="33" t="s">
        <v>25</v>
      </c>
      <c r="B18" s="8"/>
      <c r="C18" s="11">
        <v>45</v>
      </c>
      <c r="D18" s="10"/>
      <c r="E18" s="17">
        <v>50</v>
      </c>
      <c r="F18" s="15"/>
      <c r="G18" s="17">
        <v>43</v>
      </c>
      <c r="H18" s="15"/>
      <c r="I18" s="17">
        <v>43</v>
      </c>
      <c r="J18" s="20"/>
    </row>
    <row r="19" spans="1:10" ht="22" customHeight="1" x14ac:dyDescent="0.25">
      <c r="A19" s="33" t="s">
        <v>16</v>
      </c>
      <c r="B19" s="8"/>
      <c r="C19" s="11">
        <v>8.15</v>
      </c>
      <c r="D19" s="10"/>
      <c r="E19" s="17">
        <v>11.05</v>
      </c>
      <c r="F19" s="15"/>
      <c r="G19" s="17">
        <v>11.1</v>
      </c>
      <c r="H19" s="15"/>
      <c r="I19" s="17">
        <v>12.9</v>
      </c>
      <c r="J19" s="20"/>
    </row>
    <row r="20" spans="1:10" ht="22" customHeight="1" x14ac:dyDescent="0.25">
      <c r="A20" s="47" t="s">
        <v>17</v>
      </c>
      <c r="B20" s="48"/>
      <c r="C20" s="23">
        <f>SUM(C14:C19)</f>
        <v>142.30000000000001</v>
      </c>
      <c r="D20" s="24">
        <f t="shared" ref="D20:J20" si="1">SUM(D14:D19)</f>
        <v>0</v>
      </c>
      <c r="E20" s="23">
        <f t="shared" si="1"/>
        <v>141.20000000000002</v>
      </c>
      <c r="F20" s="24">
        <f t="shared" si="1"/>
        <v>0</v>
      </c>
      <c r="G20" s="23">
        <f t="shared" si="1"/>
        <v>113.25</v>
      </c>
      <c r="H20" s="24">
        <f t="shared" si="1"/>
        <v>0</v>
      </c>
      <c r="I20" s="23">
        <f t="shared" si="1"/>
        <v>124.05000000000001</v>
      </c>
      <c r="J20" s="24">
        <f t="shared" si="1"/>
        <v>0</v>
      </c>
    </row>
    <row r="21" spans="1:10" ht="22" customHeight="1" x14ac:dyDescent="0.25">
      <c r="A21" s="32" t="s">
        <v>20</v>
      </c>
      <c r="B21" s="7"/>
      <c r="C21" s="11"/>
      <c r="D21" s="10"/>
      <c r="E21" s="16"/>
      <c r="F21" s="15"/>
      <c r="G21" s="16"/>
      <c r="H21" s="15"/>
      <c r="I21" s="16"/>
      <c r="J21" s="18"/>
    </row>
    <row r="22" spans="1:10" ht="22" customHeight="1" x14ac:dyDescent="0.25">
      <c r="A22" s="32" t="s">
        <v>21</v>
      </c>
      <c r="B22" s="7"/>
      <c r="C22" s="11">
        <v>16.55</v>
      </c>
      <c r="D22" s="10"/>
      <c r="E22" s="16">
        <v>9.15</v>
      </c>
      <c r="F22" s="15"/>
      <c r="G22" s="16">
        <v>6.4</v>
      </c>
      <c r="H22" s="15"/>
      <c r="I22" s="16">
        <v>7.6</v>
      </c>
      <c r="J22" s="18"/>
    </row>
    <row r="23" spans="1:10" ht="22" customHeight="1" x14ac:dyDescent="0.25">
      <c r="A23" s="32" t="s">
        <v>22</v>
      </c>
      <c r="B23" s="7"/>
      <c r="C23" s="11"/>
      <c r="D23" s="10"/>
      <c r="E23" s="16"/>
      <c r="F23" s="15"/>
      <c r="G23" s="16"/>
      <c r="H23" s="15"/>
      <c r="I23" s="16"/>
      <c r="J23" s="18"/>
    </row>
    <row r="24" spans="1:10" s="2" customFormat="1" ht="22" customHeight="1" x14ac:dyDescent="0.3">
      <c r="A24" s="47" t="s">
        <v>8</v>
      </c>
      <c r="B24" s="48"/>
      <c r="C24" s="25">
        <f>SUM(C21:C23)</f>
        <v>16.55</v>
      </c>
      <c r="D24" s="26">
        <f t="shared" ref="D24:J24" si="2">SUM(D21:D23)</f>
        <v>0</v>
      </c>
      <c r="E24" s="25">
        <f t="shared" si="2"/>
        <v>9.15</v>
      </c>
      <c r="F24" s="26">
        <f t="shared" si="2"/>
        <v>0</v>
      </c>
      <c r="G24" s="25">
        <f t="shared" si="2"/>
        <v>6.4</v>
      </c>
      <c r="H24" s="26">
        <f t="shared" si="2"/>
        <v>0</v>
      </c>
      <c r="I24" s="25">
        <f t="shared" si="2"/>
        <v>7.6</v>
      </c>
      <c r="J24" s="26">
        <f t="shared" si="2"/>
        <v>0</v>
      </c>
    </row>
    <row r="25" spans="1:10" s="3" customFormat="1" ht="22" customHeight="1" thickBot="1" x14ac:dyDescent="0.35">
      <c r="A25" s="43" t="s">
        <v>26</v>
      </c>
      <c r="B25" s="44"/>
      <c r="C25" s="12">
        <f>SUM(C24,C20,C13)</f>
        <v>524.45000000000005</v>
      </c>
      <c r="D25" s="13">
        <f t="shared" ref="D25:J25" si="3">SUM(D24,D20,D13)</f>
        <v>0</v>
      </c>
      <c r="E25" s="12">
        <f t="shared" si="3"/>
        <v>412.1</v>
      </c>
      <c r="F25" s="13">
        <f t="shared" si="3"/>
        <v>0</v>
      </c>
      <c r="G25" s="12">
        <f t="shared" si="3"/>
        <v>377.25</v>
      </c>
      <c r="H25" s="13">
        <f t="shared" si="3"/>
        <v>0</v>
      </c>
      <c r="I25" s="12">
        <f t="shared" si="3"/>
        <v>426</v>
      </c>
      <c r="J25" s="13">
        <f t="shared" si="3"/>
        <v>0</v>
      </c>
    </row>
    <row r="27" spans="1:10" x14ac:dyDescent="0.3">
      <c r="A27" s="3" t="s">
        <v>41</v>
      </c>
    </row>
  </sheetData>
  <mergeCells count="10">
    <mergeCell ref="A3:J3"/>
    <mergeCell ref="C1:J2"/>
    <mergeCell ref="A25:B25"/>
    <mergeCell ref="C4:D4"/>
    <mergeCell ref="E4:F4"/>
    <mergeCell ref="G4:H4"/>
    <mergeCell ref="I4:J4"/>
    <mergeCell ref="A13:B13"/>
    <mergeCell ref="A20:B20"/>
    <mergeCell ref="A24:B24"/>
  </mergeCells>
  <printOptions gridLines="1"/>
  <pageMargins left="0.1" right="0.1" top="0.15748031496063" bottom="0" header="0.31496062992126" footer="0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5C28A-69F6-4E71-9736-7872D2316CBC}">
  <sheetPr>
    <pageSetUpPr fitToPage="1"/>
  </sheetPr>
  <dimension ref="A1:J16"/>
  <sheetViews>
    <sheetView tabSelected="1" workbookViewId="0">
      <selection activeCell="A16" sqref="A16"/>
    </sheetView>
  </sheetViews>
  <sheetFormatPr defaultRowHeight="14" x14ac:dyDescent="0.3"/>
  <cols>
    <col min="1" max="1" width="18.81640625" style="3" customWidth="1"/>
    <col min="2" max="2" width="22.08984375" customWidth="1"/>
    <col min="3" max="3" width="10.08984375" style="4" customWidth="1"/>
    <col min="4" max="4" width="13.81640625" style="4" customWidth="1"/>
    <col min="5" max="5" width="10.08984375" style="4" customWidth="1"/>
    <col min="6" max="6" width="13.81640625" style="4" customWidth="1"/>
    <col min="7" max="7" width="10.08984375" style="4" customWidth="1"/>
    <col min="8" max="8" width="13.81640625" style="4" customWidth="1"/>
    <col min="9" max="9" width="10.1796875" style="4" customWidth="1"/>
    <col min="10" max="10" width="13.81640625" style="4" customWidth="1"/>
  </cols>
  <sheetData>
    <row r="1" spans="1:10" ht="25" customHeight="1" x14ac:dyDescent="0.3">
      <c r="C1" s="41" t="s">
        <v>29</v>
      </c>
      <c r="D1" s="41"/>
      <c r="E1" s="41"/>
      <c r="F1" s="41"/>
      <c r="G1" s="41"/>
      <c r="H1" s="41"/>
      <c r="I1" s="41"/>
      <c r="J1" s="41"/>
    </row>
    <row r="2" spans="1:10" ht="20" customHeight="1" thickBot="1" x14ac:dyDescent="0.35">
      <c r="C2" s="42"/>
      <c r="D2" s="42"/>
      <c r="E2" s="42"/>
      <c r="F2" s="42"/>
      <c r="G2" s="42"/>
      <c r="H2" s="42"/>
      <c r="I2" s="42"/>
      <c r="J2" s="42"/>
    </row>
    <row r="3" spans="1:10" ht="22.5" customHeight="1" thickBot="1" x14ac:dyDescent="0.3">
      <c r="A3" s="53" t="s">
        <v>28</v>
      </c>
      <c r="B3" s="39"/>
      <c r="C3" s="39"/>
      <c r="D3" s="39"/>
      <c r="E3" s="39"/>
      <c r="F3" s="39"/>
      <c r="G3" s="39"/>
      <c r="H3" s="39"/>
      <c r="I3" s="39"/>
      <c r="J3" s="40"/>
    </row>
    <row r="4" spans="1:10" ht="20.5" customHeight="1" x14ac:dyDescent="0.25">
      <c r="A4" s="49"/>
      <c r="B4" s="50"/>
      <c r="C4" s="45" t="s">
        <v>11</v>
      </c>
      <c r="D4" s="46"/>
      <c r="E4" s="54" t="s">
        <v>2</v>
      </c>
      <c r="F4" s="55"/>
      <c r="G4" s="54" t="s">
        <v>3</v>
      </c>
      <c r="H4" s="55"/>
      <c r="I4" s="54" t="s">
        <v>12</v>
      </c>
      <c r="J4" s="55"/>
    </row>
    <row r="5" spans="1:10" ht="20.5" customHeight="1" x14ac:dyDescent="0.25">
      <c r="A5" s="51"/>
      <c r="B5" s="52"/>
      <c r="C5" s="27" t="s">
        <v>23</v>
      </c>
      <c r="D5" s="28" t="s">
        <v>24</v>
      </c>
      <c r="E5" s="27" t="s">
        <v>23</v>
      </c>
      <c r="F5" s="28" t="s">
        <v>24</v>
      </c>
      <c r="G5" s="27" t="s">
        <v>23</v>
      </c>
      <c r="H5" s="28" t="s">
        <v>24</v>
      </c>
      <c r="I5" s="27" t="s">
        <v>23</v>
      </c>
      <c r="J5" s="28" t="s">
        <v>24</v>
      </c>
    </row>
    <row r="6" spans="1:10" ht="20" customHeight="1" x14ac:dyDescent="0.25">
      <c r="A6" s="43" t="s">
        <v>40</v>
      </c>
      <c r="B6" s="44"/>
      <c r="C6" s="56">
        <f>'Northern On Crop budgets'!C25</f>
        <v>524.45000000000005</v>
      </c>
      <c r="D6" s="57">
        <f>'Northern On Crop budgets'!D25</f>
        <v>0</v>
      </c>
      <c r="E6" s="56">
        <f>'Northern On Crop budgets'!E25</f>
        <v>412.1</v>
      </c>
      <c r="F6" s="57">
        <f>'Northern On Crop budgets'!F25</f>
        <v>0</v>
      </c>
      <c r="G6" s="56">
        <f>'Northern On Crop budgets'!G25</f>
        <v>377.25</v>
      </c>
      <c r="H6" s="57">
        <f>'Northern On Crop budgets'!H25</f>
        <v>0</v>
      </c>
      <c r="I6" s="56">
        <f>'Northern On Crop budgets'!I25</f>
        <v>426</v>
      </c>
      <c r="J6" s="57">
        <f>'Northern On Crop budgets'!J25</f>
        <v>0</v>
      </c>
    </row>
    <row r="7" spans="1:10" ht="20" customHeight="1" x14ac:dyDescent="0.25">
      <c r="A7" s="32"/>
      <c r="B7" s="6"/>
      <c r="C7" s="11"/>
      <c r="D7" s="10"/>
      <c r="E7" s="16"/>
      <c r="F7" s="15"/>
      <c r="G7" s="16"/>
      <c r="H7" s="15"/>
      <c r="I7" s="16"/>
      <c r="J7" s="18"/>
    </row>
    <row r="8" spans="1:10" ht="20" customHeight="1" x14ac:dyDescent="0.25">
      <c r="A8" s="37" t="s">
        <v>30</v>
      </c>
      <c r="B8" s="6" t="s">
        <v>31</v>
      </c>
      <c r="C8" s="11">
        <v>0.8</v>
      </c>
      <c r="D8" s="10"/>
      <c r="E8" s="16">
        <v>1</v>
      </c>
      <c r="F8" s="15"/>
      <c r="G8" s="16">
        <v>1</v>
      </c>
      <c r="H8" s="15"/>
      <c r="I8" s="16">
        <v>1.1000000000000001</v>
      </c>
      <c r="J8" s="18"/>
    </row>
    <row r="9" spans="1:10" ht="20" customHeight="1" x14ac:dyDescent="0.25">
      <c r="A9" s="32"/>
      <c r="B9" s="7" t="s">
        <v>33</v>
      </c>
      <c r="C9" s="11">
        <v>1.05</v>
      </c>
      <c r="D9" s="10"/>
      <c r="E9" s="16">
        <v>1.25</v>
      </c>
      <c r="F9" s="15"/>
      <c r="G9" s="16">
        <v>1.29</v>
      </c>
      <c r="H9" s="15"/>
      <c r="I9" s="16">
        <v>1.25</v>
      </c>
      <c r="J9" s="18"/>
    </row>
    <row r="10" spans="1:10" ht="20" customHeight="1" x14ac:dyDescent="0.25">
      <c r="A10" s="32"/>
      <c r="B10" s="7" t="s">
        <v>34</v>
      </c>
      <c r="C10" s="11">
        <v>1.2</v>
      </c>
      <c r="D10" s="10"/>
      <c r="E10" s="16">
        <v>1.35</v>
      </c>
      <c r="F10" s="15"/>
      <c r="G10" s="16">
        <v>1.4</v>
      </c>
      <c r="H10" s="15"/>
      <c r="I10" s="16">
        <v>1.32</v>
      </c>
      <c r="J10" s="18"/>
    </row>
    <row r="11" spans="1:10" ht="20" customHeight="1" x14ac:dyDescent="0.25">
      <c r="A11" s="32"/>
      <c r="B11" s="7"/>
      <c r="C11" s="11"/>
      <c r="D11" s="10"/>
      <c r="E11" s="16"/>
      <c r="F11" s="15"/>
      <c r="G11" s="16"/>
      <c r="H11" s="15"/>
      <c r="I11" s="16"/>
      <c r="J11" s="18"/>
    </row>
    <row r="12" spans="1:10" ht="20" customHeight="1" x14ac:dyDescent="0.25">
      <c r="A12" s="37" t="s">
        <v>32</v>
      </c>
      <c r="B12" s="7" t="s">
        <v>35</v>
      </c>
      <c r="C12" s="30">
        <f>C6/C8</f>
        <v>655.5625</v>
      </c>
      <c r="D12" s="30" t="e">
        <f t="shared" ref="D12:J12" si="0">D6/D8</f>
        <v>#DIV/0!</v>
      </c>
      <c r="E12" s="30">
        <f t="shared" si="0"/>
        <v>412.1</v>
      </c>
      <c r="F12" s="34" t="e">
        <f t="shared" si="0"/>
        <v>#DIV/0!</v>
      </c>
      <c r="G12" s="30">
        <f t="shared" si="0"/>
        <v>377.25</v>
      </c>
      <c r="H12" s="34" t="e">
        <f t="shared" si="0"/>
        <v>#DIV/0!</v>
      </c>
      <c r="I12" s="30">
        <f t="shared" si="0"/>
        <v>387.27272727272725</v>
      </c>
      <c r="J12" s="34" t="e">
        <f t="shared" si="0"/>
        <v>#DIV/0!</v>
      </c>
    </row>
    <row r="13" spans="1:10" ht="20" customHeight="1" x14ac:dyDescent="0.25">
      <c r="A13" s="32"/>
      <c r="B13" s="7" t="s">
        <v>36</v>
      </c>
      <c r="C13" s="30">
        <f>C6/C9</f>
        <v>499.47619047619048</v>
      </c>
      <c r="D13" s="30" t="e">
        <f t="shared" ref="D13:J13" si="1">D6/D9</f>
        <v>#DIV/0!</v>
      </c>
      <c r="E13" s="30">
        <f t="shared" si="1"/>
        <v>329.68</v>
      </c>
      <c r="F13" s="34" t="e">
        <f t="shared" si="1"/>
        <v>#DIV/0!</v>
      </c>
      <c r="G13" s="30">
        <f t="shared" si="1"/>
        <v>292.44186046511629</v>
      </c>
      <c r="H13" s="34" t="e">
        <f t="shared" si="1"/>
        <v>#DIV/0!</v>
      </c>
      <c r="I13" s="30">
        <f t="shared" si="1"/>
        <v>340.8</v>
      </c>
      <c r="J13" s="34" t="e">
        <f t="shared" si="1"/>
        <v>#DIV/0!</v>
      </c>
    </row>
    <row r="14" spans="1:10" ht="20" customHeight="1" thickBot="1" x14ac:dyDescent="0.3">
      <c r="A14" s="32"/>
      <c r="B14" s="6" t="s">
        <v>37</v>
      </c>
      <c r="C14" s="30">
        <f>C6/C10</f>
        <v>437.04166666666674</v>
      </c>
      <c r="D14" s="30" t="e">
        <f t="shared" ref="D14:J14" si="2">D6/D10</f>
        <v>#DIV/0!</v>
      </c>
      <c r="E14" s="35">
        <f t="shared" si="2"/>
        <v>305.25925925925924</v>
      </c>
      <c r="F14" s="36" t="e">
        <f t="shared" si="2"/>
        <v>#DIV/0!</v>
      </c>
      <c r="G14" s="35">
        <f t="shared" si="2"/>
        <v>269.46428571428572</v>
      </c>
      <c r="H14" s="36" t="e">
        <f t="shared" si="2"/>
        <v>#DIV/0!</v>
      </c>
      <c r="I14" s="35">
        <f t="shared" si="2"/>
        <v>322.72727272727269</v>
      </c>
      <c r="J14" s="36" t="e">
        <f t="shared" si="2"/>
        <v>#DIV/0!</v>
      </c>
    </row>
    <row r="16" spans="1:10" x14ac:dyDescent="0.3">
      <c r="A16" s="3" t="s">
        <v>41</v>
      </c>
    </row>
  </sheetData>
  <mergeCells count="8">
    <mergeCell ref="A6:B6"/>
    <mergeCell ref="A4:B5"/>
    <mergeCell ref="C1:J2"/>
    <mergeCell ref="A3:J3"/>
    <mergeCell ref="C4:D4"/>
    <mergeCell ref="E4:F4"/>
    <mergeCell ref="G4:H4"/>
    <mergeCell ref="I4:J4"/>
  </mergeCells>
  <pageMargins left="0.7" right="0.7" top="0.75" bottom="0.75" header="0.3" footer="0.3"/>
  <pageSetup scale="9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Northern On Crop budgets</vt:lpstr>
      <vt:lpstr>Cost of Production</vt:lpstr>
      <vt:lpstr>'Northern On Crop budgets'!Print_Area</vt:lpstr>
    </vt:vector>
  </TitlesOfParts>
  <Company>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GF-00043</dc:creator>
  <cp:lastModifiedBy>Rob</cp:lastModifiedBy>
  <cp:lastPrinted>2019-01-21T01:16:41Z</cp:lastPrinted>
  <dcterms:created xsi:type="dcterms:W3CDTF">2018-11-22T16:34:32Z</dcterms:created>
  <dcterms:modified xsi:type="dcterms:W3CDTF">2019-01-21T01:17:03Z</dcterms:modified>
</cp:coreProperties>
</file>