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461"/>
  </bookViews>
  <sheets>
    <sheet name="IndicesDris" sheetId="6" r:id="rId1"/>
  </sheets>
  <definedNames>
    <definedName name="Excel_BuiltIn__FilterDatabase" localSheetId="0">IndicesDris!#REF!</definedName>
    <definedName name="Excel_BuiltIn__FilterDatabase">#REF!</definedName>
    <definedName name="Excel_BuiltIn_Print_Area" localSheetId="0">IndicesDris!$A$1:$Y$1</definedName>
    <definedName name="Excel_BuiltIn_Print_Area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1" i="6" l="1"/>
  <c r="GW2" i="6" l="1"/>
  <c r="GV2" i="6"/>
  <c r="GU2" i="6"/>
  <c r="GS2" i="6"/>
  <c r="GR2" i="6"/>
  <c r="GQ2" i="6"/>
  <c r="GP2" i="6"/>
  <c r="GN2" i="6"/>
  <c r="GM2" i="6"/>
  <c r="GL2" i="6"/>
  <c r="GJ2" i="6"/>
  <c r="GI2" i="6"/>
  <c r="GH2" i="6"/>
  <c r="GG2" i="6"/>
  <c r="GE2" i="6"/>
  <c r="GD2" i="6"/>
  <c r="GC2" i="6"/>
  <c r="GA2" i="6"/>
  <c r="FZ2" i="6"/>
  <c r="FY2" i="6"/>
  <c r="FX2" i="6"/>
  <c r="FV2" i="6"/>
  <c r="FU2" i="6"/>
  <c r="FT2" i="6"/>
  <c r="FR2" i="6"/>
  <c r="FQ2" i="6"/>
  <c r="FP2" i="6"/>
  <c r="FO2" i="6"/>
  <c r="FD2" i="6"/>
  <c r="FC2" i="6"/>
  <c r="FB2" i="6"/>
  <c r="FA2" i="6"/>
  <c r="EY2" i="6"/>
  <c r="EX2" i="6"/>
  <c r="EW2" i="6"/>
  <c r="EU2" i="6"/>
  <c r="ET2" i="6"/>
  <c r="ES2" i="6"/>
  <c r="ER2" i="6"/>
  <c r="EP2" i="6"/>
  <c r="EO2" i="6"/>
  <c r="EN2" i="6"/>
  <c r="EL2" i="6"/>
  <c r="EK2" i="6"/>
  <c r="EJ2" i="6"/>
  <c r="EI2" i="6"/>
  <c r="EG2" i="6"/>
  <c r="EF2" i="6"/>
  <c r="EE2" i="6"/>
  <c r="EC2" i="6"/>
  <c r="EB2" i="6"/>
  <c r="EA2" i="6"/>
  <c r="DZ2" i="6"/>
  <c r="DX2" i="6"/>
  <c r="DW2" i="6"/>
  <c r="DV2" i="6"/>
  <c r="J60" i="6" l="1"/>
  <c r="Q2" i="6" l="1"/>
  <c r="Y2" i="6"/>
  <c r="U2" i="6"/>
  <c r="V2" i="6"/>
  <c r="R2" i="6"/>
  <c r="W2" i="6"/>
  <c r="P2" i="6"/>
  <c r="X2" i="6"/>
  <c r="S2" i="6"/>
  <c r="T2" i="6"/>
  <c r="AQ2" i="6" l="1"/>
  <c r="AP2" i="6"/>
  <c r="AI2" i="6"/>
  <c r="DU2" i="6" s="1"/>
  <c r="AK2" i="6"/>
  <c r="AN2" i="6"/>
  <c r="CS2" i="6"/>
  <c r="CO2" i="6"/>
  <c r="CK2" i="6"/>
  <c r="FW2" i="6" s="1"/>
  <c r="CR2" i="6"/>
  <c r="CN2" i="6"/>
  <c r="CL2" i="6"/>
  <c r="CQ2" i="6"/>
  <c r="CM2" i="6"/>
  <c r="CP2" i="6"/>
  <c r="GB2" i="6" s="1"/>
  <c r="DA2" i="6"/>
  <c r="CW2" i="6"/>
  <c r="CZ2" i="6"/>
  <c r="CV2" i="6"/>
  <c r="CY2" i="6"/>
  <c r="GK2" i="6" s="1"/>
  <c r="CU2" i="6"/>
  <c r="CT2" i="6"/>
  <c r="GF2" i="6" s="1"/>
  <c r="I16" i="6" s="1"/>
  <c r="DB2" i="6"/>
  <c r="CX2" i="6"/>
  <c r="BP2" i="6"/>
  <c r="BL2" i="6"/>
  <c r="BO2" i="6"/>
  <c r="BK2" i="6"/>
  <c r="BR2" i="6"/>
  <c r="BN2" i="6"/>
  <c r="EZ2" i="6" s="1"/>
  <c r="E16" i="6" s="1"/>
  <c r="BJ2" i="6"/>
  <c r="EV2" i="6" s="1"/>
  <c r="BM2" i="6"/>
  <c r="BQ2" i="6"/>
  <c r="AH2" i="6"/>
  <c r="DT2" i="6" s="1"/>
  <c r="AD2" i="6"/>
  <c r="DP2" i="6" s="1"/>
  <c r="Z2" i="6"/>
  <c r="DL2" i="6" s="1"/>
  <c r="AG2" i="6"/>
  <c r="DS2" i="6" s="1"/>
  <c r="AC2" i="6"/>
  <c r="DO2" i="6" s="1"/>
  <c r="AF2" i="6"/>
  <c r="DR2" i="6" s="1"/>
  <c r="AB2" i="6"/>
  <c r="DN2" i="6" s="1"/>
  <c r="AE2" i="6"/>
  <c r="DQ2" i="6" s="1"/>
  <c r="AA2" i="6"/>
  <c r="DM2" i="6" s="1"/>
  <c r="AY2" i="6"/>
  <c r="AU2" i="6"/>
  <c r="AX2" i="6"/>
  <c r="AT2" i="6"/>
  <c r="AW2" i="6"/>
  <c r="AS2" i="6"/>
  <c r="AZ2" i="6"/>
  <c r="AV2" i="6"/>
  <c r="EH2" i="6" s="1"/>
  <c r="AR2" i="6"/>
  <c r="ED2" i="6" s="1"/>
  <c r="BY2" i="6"/>
  <c r="FK2" i="6" s="1"/>
  <c r="BU2" i="6"/>
  <c r="FG2" i="6" s="1"/>
  <c r="BX2" i="6"/>
  <c r="FJ2" i="6" s="1"/>
  <c r="BT2" i="6"/>
  <c r="FF2" i="6" s="1"/>
  <c r="CA2" i="6"/>
  <c r="FM2" i="6" s="1"/>
  <c r="BW2" i="6"/>
  <c r="FI2" i="6" s="1"/>
  <c r="BS2" i="6"/>
  <c r="FE2" i="6" s="1"/>
  <c r="BZ2" i="6"/>
  <c r="FL2" i="6" s="1"/>
  <c r="BV2" i="6"/>
  <c r="FH2" i="6" s="1"/>
  <c r="AM2" i="6"/>
  <c r="DY2" i="6" s="1"/>
  <c r="B16" i="6" s="1"/>
  <c r="AO2" i="6"/>
  <c r="DH2" i="6"/>
  <c r="GT2" i="6" s="1"/>
  <c r="DD2" i="6"/>
  <c r="DJ2" i="6"/>
  <c r="DF2" i="6"/>
  <c r="DI2" i="6"/>
  <c r="DG2" i="6"/>
  <c r="DE2" i="6"/>
  <c r="DC2" i="6"/>
  <c r="GO2" i="6" s="1"/>
  <c r="J16" i="6" s="1"/>
  <c r="DK2" i="6"/>
  <c r="BG2" i="6"/>
  <c r="BC2" i="6"/>
  <c r="BE2" i="6"/>
  <c r="EQ2" i="6" s="1"/>
  <c r="D16" i="6" s="1"/>
  <c r="BI2" i="6"/>
  <c r="BD2" i="6"/>
  <c r="BH2" i="6"/>
  <c r="BB2" i="6"/>
  <c r="BF2" i="6"/>
  <c r="BA2" i="6"/>
  <c r="EM2" i="6" s="1"/>
  <c r="CJ2" i="6"/>
  <c r="CF2" i="6"/>
  <c r="CB2" i="6"/>
  <c r="FN2" i="6" s="1"/>
  <c r="CI2" i="6"/>
  <c r="CE2" i="6"/>
  <c r="CG2" i="6"/>
  <c r="FS2" i="6" s="1"/>
  <c r="CD2" i="6"/>
  <c r="CH2" i="6"/>
  <c r="CC2" i="6"/>
  <c r="AJ2" i="6"/>
  <c r="AL2" i="6"/>
  <c r="G16" i="6" l="1"/>
  <c r="C16" i="6"/>
  <c r="A16" i="6"/>
  <c r="A21" i="6" s="1"/>
  <c r="H16" i="6"/>
  <c r="H21" i="6" s="1"/>
  <c r="F16" i="6"/>
  <c r="I21" i="6"/>
  <c r="F21" i="6"/>
  <c r="E21" i="6"/>
  <c r="G21" i="6"/>
  <c r="D21" i="6"/>
  <c r="C21" i="6"/>
  <c r="J21" i="6"/>
  <c r="B21" i="6"/>
  <c r="K16" i="6" l="1"/>
  <c r="A19" i="6" s="1"/>
  <c r="E19" i="6" l="1"/>
  <c r="I19" i="6"/>
  <c r="B19" i="6"/>
  <c r="J19" i="6"/>
  <c r="C19" i="6"/>
  <c r="H19" i="6"/>
  <c r="D19" i="6"/>
  <c r="G19" i="6"/>
  <c r="F19" i="6"/>
  <c r="K17" i="6"/>
</calcChain>
</file>

<file path=xl/sharedStrings.xml><?xml version="1.0" encoding="utf-8"?>
<sst xmlns="http://schemas.openxmlformats.org/spreadsheetml/2006/main" count="390" uniqueCount="268">
  <si>
    <t>N</t>
  </si>
  <si>
    <t>P</t>
  </si>
  <si>
    <t>K</t>
  </si>
  <si>
    <t>Ca</t>
  </si>
  <si>
    <t>Mg</t>
  </si>
  <si>
    <t>B</t>
  </si>
  <si>
    <t>Zn</t>
  </si>
  <si>
    <t>Fe</t>
  </si>
  <si>
    <t>Mn</t>
  </si>
  <si>
    <t>Cu</t>
  </si>
  <si>
    <t>Média</t>
  </si>
  <si>
    <t>Lim_Inf</t>
  </si>
  <si>
    <t>Lim_Sup</t>
  </si>
  <si>
    <t>Nv</t>
  </si>
  <si>
    <t>Pv</t>
  </si>
  <si>
    <t>Kv</t>
  </si>
  <si>
    <t>Cav</t>
  </si>
  <si>
    <t>Mgv</t>
  </si>
  <si>
    <t>Bv</t>
  </si>
  <si>
    <t>Znv</t>
  </si>
  <si>
    <t>Fev</t>
  </si>
  <si>
    <t>Mnv</t>
  </si>
  <si>
    <t>Cuv</t>
  </si>
  <si>
    <t>DP</t>
  </si>
  <si>
    <t>1,96*DP</t>
  </si>
  <si>
    <t>1,96 = 5% bilateral</t>
  </si>
  <si>
    <t>Log(N/P)</t>
  </si>
  <si>
    <t>Log(N/K)</t>
  </si>
  <si>
    <t>Log(N/Ca)</t>
  </si>
  <si>
    <t>Log(N/Mg)</t>
  </si>
  <si>
    <t>Log(N/B)</t>
  </si>
  <si>
    <t>Log(N/Zn)</t>
  </si>
  <si>
    <t>Log(N/Fe)</t>
  </si>
  <si>
    <t>Log(N/Mn)</t>
  </si>
  <si>
    <t>Log(N/Cu)</t>
  </si>
  <si>
    <t>Log(P/K)</t>
  </si>
  <si>
    <t>Log(P/Ca)</t>
  </si>
  <si>
    <t>Log(P/Mg)</t>
  </si>
  <si>
    <t>Log(P/B)</t>
  </si>
  <si>
    <t>Log(P/Zn)</t>
  </si>
  <si>
    <t>Log(P/Fe)</t>
  </si>
  <si>
    <t>Log(P/Mn)</t>
  </si>
  <si>
    <t>Log(P/Cu)</t>
  </si>
  <si>
    <t>Log(P/N)</t>
  </si>
  <si>
    <t>Log(K/N)</t>
  </si>
  <si>
    <t>Log(K/Ca)</t>
  </si>
  <si>
    <t>Log(K/Mg)</t>
  </si>
  <si>
    <t>Log(K/B)</t>
  </si>
  <si>
    <t>Log(K/Zn)</t>
  </si>
  <si>
    <t>Log(K/Fe)</t>
  </si>
  <si>
    <t>Log(K/Mn)</t>
  </si>
  <si>
    <t>Log(K/Cu)</t>
  </si>
  <si>
    <t>Log(K/P)</t>
  </si>
  <si>
    <t>Log(Ca/N)</t>
  </si>
  <si>
    <t>Log(Ca/P)</t>
  </si>
  <si>
    <t>Log(Ca/Mg)</t>
  </si>
  <si>
    <t>Log(Ca/B)</t>
  </si>
  <si>
    <t>Log(Ca/Zn)</t>
  </si>
  <si>
    <t>Log(Ca/Fe)</t>
  </si>
  <si>
    <t>Log(Ca/Mn)</t>
  </si>
  <si>
    <t>Log(Ca/Cu)</t>
  </si>
  <si>
    <t>Log(Ca/K)</t>
  </si>
  <si>
    <t>Log(Mg/N)</t>
  </si>
  <si>
    <t>Log(Mg/P)</t>
  </si>
  <si>
    <t>Log(Mg/Ca)</t>
  </si>
  <si>
    <t>Log(Mg/B)</t>
  </si>
  <si>
    <t>Log(Mg/Zn)</t>
  </si>
  <si>
    <t>Log(Mg/Fe)</t>
  </si>
  <si>
    <t>Log(Mg/Mn)</t>
  </si>
  <si>
    <t>Log(Mg/Cu)</t>
  </si>
  <si>
    <t>Log(Mg/K)</t>
  </si>
  <si>
    <t>Log(B/N)</t>
  </si>
  <si>
    <t>Log(B/P)</t>
  </si>
  <si>
    <t>Log(B/K)</t>
  </si>
  <si>
    <t>Log(B/Ca)</t>
  </si>
  <si>
    <t>Log(B/Zn)</t>
  </si>
  <si>
    <t>Log(B/Fe)</t>
  </si>
  <si>
    <t>Log(B/Mn)</t>
  </si>
  <si>
    <t>Log(B/Cu)</t>
  </si>
  <si>
    <t>Log(B/Mg)</t>
  </si>
  <si>
    <t>Log(Zn/N)</t>
  </si>
  <si>
    <t>Log(Zn/P)</t>
  </si>
  <si>
    <t>Log(Zn/K)</t>
  </si>
  <si>
    <t>Log(Zn/Ca)</t>
  </si>
  <si>
    <t>Log(Zn/Mg)</t>
  </si>
  <si>
    <t>Log(Zn/Fe)</t>
  </si>
  <si>
    <t>Log(Zn/Mn)</t>
  </si>
  <si>
    <t>Log(Zn/Cu)</t>
  </si>
  <si>
    <t>Log(Zn/B)</t>
  </si>
  <si>
    <t>Log(Fe/N)</t>
  </si>
  <si>
    <t>Log(Fe/P)</t>
  </si>
  <si>
    <t>Log(Fe/K)</t>
  </si>
  <si>
    <t>Log(Fe/Ca)</t>
  </si>
  <si>
    <t>Log(Fe/Mg)</t>
  </si>
  <si>
    <t>Log(Fe/B)</t>
  </si>
  <si>
    <t>Log(Fe/Mn)</t>
  </si>
  <si>
    <t>Log(Fe/Cu)</t>
  </si>
  <si>
    <t>Log(Fe/Zn)</t>
  </si>
  <si>
    <t>Log(Mn/N)</t>
  </si>
  <si>
    <t>Log(Mn/P)</t>
  </si>
  <si>
    <t>Log(Mn/K)</t>
  </si>
  <si>
    <t>Log(Mn/Ca)</t>
  </si>
  <si>
    <t>Log(Mn/Mg)</t>
  </si>
  <si>
    <t>Log(Mn/B)</t>
  </si>
  <si>
    <t>Log(Mn/Zn)</t>
  </si>
  <si>
    <t>Log(Mn/Cu)</t>
  </si>
  <si>
    <t>Log(Mn/Fe)</t>
  </si>
  <si>
    <t>Log(Cu/N)</t>
  </si>
  <si>
    <t>Log(Cu/P)</t>
  </si>
  <si>
    <t>Log(Cu/K)</t>
  </si>
  <si>
    <t>Log(Cu/Ca)</t>
  </si>
  <si>
    <t>Log(Cu/Mg)</t>
  </si>
  <si>
    <t>Log(Cu/B)</t>
  </si>
  <si>
    <t>Log(Cu/Zn)</t>
  </si>
  <si>
    <t>Log(Cu/Fe)</t>
  </si>
  <si>
    <t>Log(Cu/Mn)</t>
  </si>
  <si>
    <t>rel(N/P)</t>
  </si>
  <si>
    <t>rel(N/K)</t>
  </si>
  <si>
    <t>rel(N/Ca)</t>
  </si>
  <si>
    <t>rel(N/Mg)</t>
  </si>
  <si>
    <t>rel(N/B)</t>
  </si>
  <si>
    <t>rel(N/Zn)</t>
  </si>
  <si>
    <t>rel(N/Fe)</t>
  </si>
  <si>
    <t>rel(N/Mn)</t>
  </si>
  <si>
    <t>rel(N/Cu)</t>
  </si>
  <si>
    <t>rel(P/N)</t>
  </si>
  <si>
    <t>rel(P/K)</t>
  </si>
  <si>
    <t>rel(P/Ca)</t>
  </si>
  <si>
    <t>rel(P/Mg)</t>
  </si>
  <si>
    <t>rel(P/B)</t>
  </si>
  <si>
    <t>rel(P/Zn)</t>
  </si>
  <si>
    <t>rel(P/Fe)</t>
  </si>
  <si>
    <t>rel(P/Mn)</t>
  </si>
  <si>
    <t>rel(P/Cu)</t>
  </si>
  <si>
    <t>rel(K/N)</t>
  </si>
  <si>
    <t>rel(K/P)</t>
  </si>
  <si>
    <t>rel(K/Ca)</t>
  </si>
  <si>
    <t>rel(K/Mg)</t>
  </si>
  <si>
    <t>rel(K/B)</t>
  </si>
  <si>
    <t>rel(K/Zn)</t>
  </si>
  <si>
    <t>rel(K/Fe)</t>
  </si>
  <si>
    <t>rel(K/Mn)</t>
  </si>
  <si>
    <t>rel(K/Cu)</t>
  </si>
  <si>
    <t>rel(Ca/N)</t>
  </si>
  <si>
    <t>rel(Ca/P)</t>
  </si>
  <si>
    <t>rel(Ca/K)</t>
  </si>
  <si>
    <t>rel(Ca/Mg)</t>
  </si>
  <si>
    <t>rel(Ca/B)</t>
  </si>
  <si>
    <t>rel(Ca/Zn)</t>
  </si>
  <si>
    <t>rel(Ca/Fe)</t>
  </si>
  <si>
    <t>rel(Ca/Mn)</t>
  </si>
  <si>
    <t>rel(Ca/Cu)</t>
  </si>
  <si>
    <t>rel(Mg/N)</t>
  </si>
  <si>
    <t>rel(Mg/P)</t>
  </si>
  <si>
    <t>rel(Mg/K)</t>
  </si>
  <si>
    <t>rel(Mg/Ca)</t>
  </si>
  <si>
    <t>rel(Mg/B)</t>
  </si>
  <si>
    <t>rel(Mg/Zn)</t>
  </si>
  <si>
    <t>rel(Mg/Fe)</t>
  </si>
  <si>
    <t>rel(Mg/Mn)</t>
  </si>
  <si>
    <t>rel(Mg/Cu)</t>
  </si>
  <si>
    <t>rel(B/N)</t>
  </si>
  <si>
    <t>rel(B/P)</t>
  </si>
  <si>
    <t>rel(B/K)</t>
  </si>
  <si>
    <t>rel(B/Ca)</t>
  </si>
  <si>
    <t>rel(B/Mg)</t>
  </si>
  <si>
    <t>rel(B/Zn)</t>
  </si>
  <si>
    <t>rel(B/Fe)</t>
  </si>
  <si>
    <t>rel(B/Mn)</t>
  </si>
  <si>
    <t>rel(B/Cu)</t>
  </si>
  <si>
    <t>rel(Zn/N)</t>
  </si>
  <si>
    <t>rel(Zn/P)</t>
  </si>
  <si>
    <t>rel(Zn/K)</t>
  </si>
  <si>
    <t>rel(Zn/Ca)</t>
  </si>
  <si>
    <t>rel(Zn/Mg)</t>
  </si>
  <si>
    <t>rel(Zn/B)</t>
  </si>
  <si>
    <t>rel(Zn/Fe)</t>
  </si>
  <si>
    <t>rel(Zn/Mn)</t>
  </si>
  <si>
    <t>rel(Zn/Cu)</t>
  </si>
  <si>
    <t>rel(Fe/N)</t>
  </si>
  <si>
    <t>rel(Fe/P)</t>
  </si>
  <si>
    <t>rel(Fe/K)</t>
  </si>
  <si>
    <t>rel(Fe/Ca)</t>
  </si>
  <si>
    <t>rel(Fe/Mg)</t>
  </si>
  <si>
    <t>rel(Fe/B)</t>
  </si>
  <si>
    <t>rel(Fe/Zn)</t>
  </si>
  <si>
    <t>rel(Fe/Mn)</t>
  </si>
  <si>
    <t>rel(Fe/Cu)</t>
  </si>
  <si>
    <t>rel(Mn/N)</t>
  </si>
  <si>
    <t>rel(Mn/P)</t>
  </si>
  <si>
    <t>rel(Mn/K)</t>
  </si>
  <si>
    <t>rel(Mn/Ca)</t>
  </si>
  <si>
    <t>rel(Mn/Mg)</t>
  </si>
  <si>
    <t>rel(Mn/B)</t>
  </si>
  <si>
    <t>rel(Mn/Zn)</t>
  </si>
  <si>
    <t>rel(Mn/Fe)</t>
  </si>
  <si>
    <t>rel(Mn/Cu)</t>
  </si>
  <si>
    <t>rel(Cu/N)</t>
  </si>
  <si>
    <t>rel(Cu/P)</t>
  </si>
  <si>
    <t>rel(Cu/K)</t>
  </si>
  <si>
    <t>rel(Cu/Ca)</t>
  </si>
  <si>
    <t>rel(Cu/Mg)</t>
  </si>
  <si>
    <t>rel(Cu/B)</t>
  </si>
  <si>
    <t>rel(Cu/Zn)</t>
  </si>
  <si>
    <t>rel(Cu/Fe)</t>
  </si>
  <si>
    <t>rel(Cu/Mn)</t>
  </si>
  <si>
    <t>N_i</t>
  </si>
  <si>
    <t>P_i</t>
  </si>
  <si>
    <t>K_i</t>
  </si>
  <si>
    <t>Ca_i</t>
  </si>
  <si>
    <t>Mg_i</t>
  </si>
  <si>
    <t>B_i</t>
  </si>
  <si>
    <t>Zn_i</t>
  </si>
  <si>
    <t>Fe_i</t>
  </si>
  <si>
    <t>Mn_i</t>
  </si>
  <si>
    <t>Cu_i</t>
  </si>
  <si>
    <t>IBNm</t>
  </si>
  <si>
    <t>N_pra</t>
  </si>
  <si>
    <t>P_pra</t>
  </si>
  <si>
    <t>K_pra</t>
  </si>
  <si>
    <t>Ca_pra</t>
  </si>
  <si>
    <t>Mg_pra</t>
  </si>
  <si>
    <t>B_pra</t>
  </si>
  <si>
    <t>Zn_pra</t>
  </si>
  <si>
    <t>Fe_pra</t>
  </si>
  <si>
    <t>Mn_pra</t>
  </si>
  <si>
    <t>Cu_pra</t>
  </si>
  <si>
    <t xml:space="preserve">Técnico Responsável: </t>
  </si>
  <si>
    <t>Inscrição Profissional:</t>
  </si>
  <si>
    <t>Orgão:</t>
  </si>
  <si>
    <t>CPF:</t>
  </si>
  <si>
    <t>Proriedade rural:</t>
  </si>
  <si>
    <t>Cidade/UF:</t>
  </si>
  <si>
    <t>Responsável Legal:</t>
  </si>
  <si>
    <t>Identificação do Pomar:</t>
  </si>
  <si>
    <t>Área (ha):</t>
  </si>
  <si>
    <t>Identificação da Amostra:</t>
  </si>
  <si>
    <t>Safra:</t>
  </si>
  <si>
    <t>Cultivar:</t>
  </si>
  <si>
    <t>Laboratório:</t>
  </si>
  <si>
    <t>Época amostragem:</t>
  </si>
  <si>
    <t>Idade do pomar:</t>
  </si>
  <si>
    <t>Observações:</t>
  </si>
  <si>
    <t>g /kg</t>
  </si>
  <si>
    <t>mg/kg</t>
  </si>
  <si>
    <t>Parecer substanciado:</t>
  </si>
  <si>
    <t>Data:</t>
  </si>
  <si>
    <t>Assinatura:</t>
  </si>
  <si>
    <t>Nome:</t>
  </si>
  <si>
    <t>Recomendações:</t>
  </si>
  <si>
    <t>i_N</t>
  </si>
  <si>
    <t>i_P</t>
  </si>
  <si>
    <t>i_K</t>
  </si>
  <si>
    <t>i_Ca</t>
  </si>
  <si>
    <t>i_Mg</t>
  </si>
  <si>
    <t>i_B</t>
  </si>
  <si>
    <t>i_Zn</t>
  </si>
  <si>
    <t>i_Fe</t>
  </si>
  <si>
    <t>i_Mn</t>
  </si>
  <si>
    <t>i_Cu</t>
  </si>
  <si>
    <t xml:space="preserve">Índices DRIS </t>
  </si>
  <si>
    <t>(fórmula de Jones, 1981; relações log transformadas; Normas: Embrapa Semiárido 2018)</t>
  </si>
  <si>
    <t xml:space="preserve">Estado Nutricional </t>
  </si>
  <si>
    <t>determinado pelo critério do Potencial de Resposta à Adubação (Wadt, 2005)</t>
  </si>
  <si>
    <t>DRIS Manga 'Tommy Aktins'</t>
  </si>
  <si>
    <t xml:space="preserve">Resultados das análises:  </t>
  </si>
  <si>
    <t>Versão 20181024b - Autoria: WADT, PGS &amp; SILVA. DJ (2018). Embrapa</t>
  </si>
  <si>
    <t xml:space="preserve"> os valores abaixo devem ser substituidos pelos da análise enviada pelo laboratório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</si>
</sst>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000"/>
  </numFmts>
  <fonts count="23" x14ac:knownFonts="1">
    <font>
      <sz val="11"/>
      <color indexed="8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0"/>
      <color theme="5" tint="-0.499984740745262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8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1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sz val="8"/>
      <color theme="1"/>
      <name val="Arial"/>
      <family val="2"/>
    </font>
    <font>
      <sz val="10"/>
      <color theme="4" tint="-0.499984740745262"/>
      <name val="Arial"/>
      <family val="2"/>
    </font>
    <font>
      <sz val="8"/>
      <name val="Arial"/>
      <family val="2"/>
    </font>
    <font>
      <b/>
      <sz val="8"/>
      <color theme="6" tint="0.79998168889431442"/>
      <name val="Arial"/>
      <family val="2"/>
    </font>
    <font>
      <b/>
      <sz val="12"/>
      <color theme="8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Protection="1"/>
    <xf numFmtId="0" fontId="9" fillId="7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/>
    </xf>
    <xf numFmtId="0" fontId="2" fillId="8" borderId="0" xfId="0" applyFont="1" applyFill="1" applyBorder="1" applyProtection="1"/>
    <xf numFmtId="0" fontId="2" fillId="2" borderId="0" xfId="0" applyFont="1" applyFill="1" applyBorder="1" applyProtection="1"/>
    <xf numFmtId="165" fontId="0" fillId="0" borderId="0" xfId="0" applyNumberFormat="1" applyProtection="1"/>
    <xf numFmtId="1" fontId="0" fillId="0" borderId="0" xfId="0" applyNumberFormat="1" applyProtection="1"/>
    <xf numFmtId="166" fontId="0" fillId="5" borderId="0" xfId="0" applyNumberFormat="1" applyFill="1" applyProtection="1"/>
    <xf numFmtId="166" fontId="0" fillId="0" borderId="0" xfId="0" applyNumberFormat="1" applyProtection="1"/>
    <xf numFmtId="0" fontId="0" fillId="3" borderId="0" xfId="0" applyFill="1" applyProtection="1"/>
    <xf numFmtId="0" fontId="3" fillId="7" borderId="0" xfId="0" applyFont="1" applyFill="1" applyProtection="1"/>
    <xf numFmtId="2" fontId="0" fillId="4" borderId="0" xfId="0" applyNumberFormat="1" applyFill="1" applyProtection="1"/>
    <xf numFmtId="164" fontId="0" fillId="0" borderId="0" xfId="0" applyNumberFormat="1" applyProtection="1"/>
    <xf numFmtId="2" fontId="0" fillId="4" borderId="0" xfId="0" quotePrefix="1" applyNumberFormat="1" applyFill="1" applyProtection="1"/>
    <xf numFmtId="165" fontId="0" fillId="3" borderId="0" xfId="0" applyNumberFormat="1" applyFill="1" applyProtection="1"/>
    <xf numFmtId="9" fontId="0" fillId="0" borderId="0" xfId="0" applyNumberFormat="1" applyProtection="1"/>
    <xf numFmtId="2" fontId="0" fillId="0" borderId="0" xfId="0" applyNumberFormat="1" applyProtection="1"/>
    <xf numFmtId="0" fontId="9" fillId="7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0" fillId="6" borderId="0" xfId="0" applyFill="1" applyProtection="1"/>
    <xf numFmtId="0" fontId="1" fillId="0" borderId="3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9" xfId="0" applyBorder="1" applyProtection="1"/>
    <xf numFmtId="0" fontId="0" fillId="0" borderId="8" xfId="0" applyBorder="1" applyProtection="1"/>
    <xf numFmtId="0" fontId="0" fillId="0" borderId="9" xfId="0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8" xfId="0" applyFont="1" applyBorder="1" applyProtection="1">
      <protection hidden="1"/>
    </xf>
    <xf numFmtId="165" fontId="5" fillId="0" borderId="0" xfId="0" applyNumberFormat="1" applyFont="1" applyBorder="1" applyProtection="1">
      <protection hidden="1"/>
    </xf>
    <xf numFmtId="0" fontId="11" fillId="9" borderId="8" xfId="0" applyFont="1" applyFill="1" applyBorder="1" applyAlignment="1" applyProtection="1">
      <alignment horizontal="center"/>
      <protection hidden="1"/>
    </xf>
    <xf numFmtId="0" fontId="11" fillId="9" borderId="0" xfId="0" applyFont="1" applyFill="1" applyBorder="1" applyAlignment="1" applyProtection="1">
      <alignment horizontal="center"/>
      <protection hidden="1"/>
    </xf>
    <xf numFmtId="2" fontId="10" fillId="9" borderId="8" xfId="0" applyNumberFormat="1" applyFont="1" applyFill="1" applyBorder="1" applyProtection="1">
      <protection hidden="1"/>
    </xf>
    <xf numFmtId="2" fontId="10" fillId="9" borderId="0" xfId="0" applyNumberFormat="1" applyFont="1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0" xfId="0" applyBorder="1" applyProtection="1">
      <protection hidden="1"/>
    </xf>
    <xf numFmtId="0" fontId="10" fillId="9" borderId="9" xfId="0" applyFont="1" applyFill="1" applyBorder="1" applyProtection="1">
      <protection hidden="1"/>
    </xf>
    <xf numFmtId="0" fontId="10" fillId="0" borderId="4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6" fillId="0" borderId="10" xfId="0" applyFont="1" applyBorder="1" applyProtection="1">
      <protection hidden="1"/>
    </xf>
    <xf numFmtId="0" fontId="5" fillId="9" borderId="9" xfId="0" applyFont="1" applyFill="1" applyBorder="1" applyAlignment="1" applyProtection="1">
      <alignment horizontal="center"/>
      <protection hidden="1"/>
    </xf>
    <xf numFmtId="0" fontId="17" fillId="9" borderId="0" xfId="0" applyFont="1" applyFill="1" applyBorder="1" applyAlignment="1" applyProtection="1">
      <alignment horizontal="center"/>
      <protection hidden="1"/>
    </xf>
    <xf numFmtId="2" fontId="21" fillId="9" borderId="9" xfId="0" applyNumberFormat="1" applyFont="1" applyFill="1" applyBorder="1" applyAlignment="1" applyProtection="1">
      <alignment horizontal="center"/>
      <protection hidden="1"/>
    </xf>
    <xf numFmtId="0" fontId="5" fillId="9" borderId="0" xfId="0" applyFont="1" applyFill="1" applyBorder="1" applyAlignment="1" applyProtection="1">
      <alignment horizontal="center"/>
      <protection hidden="1"/>
    </xf>
    <xf numFmtId="2" fontId="15" fillId="9" borderId="0" xfId="0" applyNumberFormat="1" applyFont="1" applyFill="1" applyBorder="1" applyAlignment="1" applyProtection="1">
      <alignment horizontal="center"/>
      <protection hidden="1"/>
    </xf>
    <xf numFmtId="0" fontId="16" fillId="9" borderId="0" xfId="0" applyFont="1" applyFill="1" applyBorder="1" applyProtection="1"/>
    <xf numFmtId="0" fontId="15" fillId="9" borderId="0" xfId="0" applyFont="1" applyFill="1" applyBorder="1" applyAlignment="1" applyProtection="1">
      <alignment horizontal="center"/>
      <protection hidden="1"/>
    </xf>
    <xf numFmtId="0" fontId="5" fillId="9" borderId="15" xfId="0" applyFont="1" applyFill="1" applyBorder="1" applyAlignment="1" applyProtection="1">
      <alignment horizontal="center"/>
      <protection hidden="1"/>
    </xf>
    <xf numFmtId="0" fontId="5" fillId="9" borderId="16" xfId="0" applyFont="1" applyFill="1" applyBorder="1" applyAlignment="1" applyProtection="1">
      <alignment horizontal="center"/>
      <protection hidden="1"/>
    </xf>
    <xf numFmtId="0" fontId="5" fillId="9" borderId="8" xfId="0" applyFont="1" applyFill="1" applyBorder="1" applyProtection="1"/>
    <xf numFmtId="0" fontId="0" fillId="9" borderId="9" xfId="0" applyFill="1" applyBorder="1" applyProtection="1"/>
    <xf numFmtId="0" fontId="17" fillId="9" borderId="8" xfId="0" applyFont="1" applyFill="1" applyBorder="1" applyAlignment="1" applyProtection="1">
      <alignment horizontal="center"/>
      <protection hidden="1"/>
    </xf>
    <xf numFmtId="2" fontId="15" fillId="9" borderId="8" xfId="0" applyNumberFormat="1" applyFont="1" applyFill="1" applyBorder="1" applyAlignment="1" applyProtection="1">
      <alignment horizontal="center"/>
      <protection hidden="1"/>
    </xf>
    <xf numFmtId="2" fontId="15" fillId="9" borderId="9" xfId="0" applyNumberFormat="1" applyFont="1" applyFill="1" applyBorder="1" applyAlignment="1" applyProtection="1">
      <alignment horizontal="center"/>
      <protection hidden="1"/>
    </xf>
    <xf numFmtId="0" fontId="5" fillId="9" borderId="8" xfId="0" applyFont="1" applyFill="1" applyBorder="1" applyAlignment="1" applyProtection="1">
      <alignment horizontal="center"/>
      <protection hidden="1"/>
    </xf>
    <xf numFmtId="2" fontId="17" fillId="9" borderId="9" xfId="0" applyNumberFormat="1" applyFont="1" applyFill="1" applyBorder="1" applyAlignment="1" applyProtection="1">
      <alignment horizontal="center"/>
      <protection hidden="1"/>
    </xf>
    <xf numFmtId="0" fontId="15" fillId="9" borderId="8" xfId="0" applyFont="1" applyFill="1" applyBorder="1" applyAlignment="1" applyProtection="1">
      <alignment horizontal="center"/>
      <protection hidden="1"/>
    </xf>
    <xf numFmtId="0" fontId="16" fillId="9" borderId="9" xfId="0" applyFont="1" applyFill="1" applyBorder="1" applyProtection="1"/>
    <xf numFmtId="0" fontId="10" fillId="0" borderId="21" xfId="0" applyFont="1" applyBorder="1" applyProtection="1">
      <protection hidden="1"/>
    </xf>
    <xf numFmtId="0" fontId="10" fillId="0" borderId="22" xfId="0" applyFont="1" applyBorder="1" applyProtection="1">
      <protection hidden="1"/>
    </xf>
    <xf numFmtId="165" fontId="5" fillId="10" borderId="14" xfId="0" applyNumberFormat="1" applyFont="1" applyFill="1" applyBorder="1" applyProtection="1">
      <protection locked="0" hidden="1"/>
    </xf>
    <xf numFmtId="0" fontId="5" fillId="11" borderId="8" xfId="0" applyFont="1" applyFill="1" applyBorder="1" applyAlignment="1" applyProtection="1">
      <protection hidden="1"/>
    </xf>
    <xf numFmtId="0" fontId="0" fillId="11" borderId="0" xfId="0" applyFill="1" applyBorder="1" applyAlignment="1" applyProtection="1">
      <protection hidden="1"/>
    </xf>
    <xf numFmtId="165" fontId="2" fillId="12" borderId="14" xfId="0" applyNumberFormat="1" applyFont="1" applyFill="1" applyBorder="1" applyAlignment="1" applyProtection="1">
      <alignment horizontal="center"/>
      <protection locked="0" hidden="1"/>
    </xf>
    <xf numFmtId="2" fontId="2" fillId="12" borderId="14" xfId="0" applyNumberFormat="1" applyFont="1" applyFill="1" applyBorder="1" applyAlignment="1" applyProtection="1">
      <alignment horizontal="center"/>
      <protection locked="0" hidden="1"/>
    </xf>
    <xf numFmtId="0" fontId="2" fillId="12" borderId="14" xfId="0" applyFont="1" applyFill="1" applyBorder="1" applyAlignment="1" applyProtection="1">
      <alignment horizontal="center"/>
      <protection locked="0" hidden="1"/>
    </xf>
    <xf numFmtId="0" fontId="2" fillId="12" borderId="18" xfId="0" applyFont="1" applyFill="1" applyBorder="1" applyAlignment="1" applyProtection="1">
      <alignment horizontal="center"/>
      <protection locked="0" hidden="1"/>
    </xf>
    <xf numFmtId="0" fontId="18" fillId="9" borderId="0" xfId="0" applyFont="1" applyFill="1" applyBorder="1" applyAlignment="1" applyProtection="1">
      <alignment horizontal="center"/>
      <protection hidden="1"/>
    </xf>
    <xf numFmtId="0" fontId="12" fillId="9" borderId="0" xfId="0" applyFont="1" applyFill="1" applyBorder="1" applyAlignment="1">
      <alignment horizontal="center"/>
    </xf>
    <xf numFmtId="0" fontId="20" fillId="9" borderId="0" xfId="0" applyFont="1" applyFill="1" applyBorder="1" applyAlignment="1" applyProtection="1"/>
    <xf numFmtId="0" fontId="0" fillId="9" borderId="0" xfId="0" applyFill="1" applyBorder="1" applyAlignment="1"/>
    <xf numFmtId="0" fontId="16" fillId="0" borderId="8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16" fillId="0" borderId="9" xfId="0" applyFont="1" applyBorder="1" applyAlignment="1" applyProtection="1">
      <protection hidden="1"/>
    </xf>
    <xf numFmtId="0" fontId="14" fillId="0" borderId="11" xfId="0" applyFont="1" applyBorder="1" applyAlignment="1" applyProtection="1">
      <alignment horizontal="center"/>
      <protection hidden="1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10" borderId="5" xfId="0" applyFill="1" applyBorder="1" applyAlignment="1" applyProtection="1">
      <alignment vertical="top"/>
      <protection locked="0" hidden="1"/>
    </xf>
    <xf numFmtId="0" fontId="0" fillId="10" borderId="6" xfId="0" applyFill="1" applyBorder="1" applyAlignment="1" applyProtection="1">
      <alignment vertical="top"/>
      <protection locked="0" hidden="1"/>
    </xf>
    <xf numFmtId="0" fontId="0" fillId="10" borderId="7" xfId="0" applyFill="1" applyBorder="1" applyAlignment="1" applyProtection="1">
      <alignment vertical="top"/>
      <protection locked="0" hidden="1"/>
    </xf>
    <xf numFmtId="0" fontId="0" fillId="10" borderId="8" xfId="0" applyFill="1" applyBorder="1" applyAlignment="1" applyProtection="1">
      <alignment vertical="top"/>
      <protection locked="0" hidden="1"/>
    </xf>
    <xf numFmtId="0" fontId="0" fillId="10" borderId="0" xfId="0" applyFill="1" applyBorder="1" applyAlignment="1" applyProtection="1">
      <alignment vertical="top"/>
      <protection locked="0" hidden="1"/>
    </xf>
    <xf numFmtId="0" fontId="0" fillId="10" borderId="9" xfId="0" applyFill="1" applyBorder="1" applyAlignment="1" applyProtection="1">
      <alignment vertical="top"/>
      <protection locked="0" hidden="1"/>
    </xf>
    <xf numFmtId="0" fontId="0" fillId="10" borderId="10" xfId="0" applyFill="1" applyBorder="1" applyAlignment="1" applyProtection="1">
      <alignment vertical="top"/>
      <protection locked="0" hidden="1"/>
    </xf>
    <xf numFmtId="0" fontId="0" fillId="10" borderId="11" xfId="0" applyFill="1" applyBorder="1" applyAlignment="1" applyProtection="1">
      <alignment vertical="top"/>
      <protection locked="0" hidden="1"/>
    </xf>
    <xf numFmtId="0" fontId="0" fillId="10" borderId="12" xfId="0" applyFill="1" applyBorder="1" applyAlignment="1" applyProtection="1">
      <alignment vertical="top"/>
      <protection locked="0" hidden="1"/>
    </xf>
    <xf numFmtId="0" fontId="16" fillId="0" borderId="4" xfId="0" applyFont="1" applyBorder="1" applyAlignment="1" applyProtection="1">
      <protection hidden="1"/>
    </xf>
    <xf numFmtId="0" fontId="16" fillId="0" borderId="13" xfId="0" applyNumberFormat="1" applyFont="1" applyBorder="1" applyAlignment="1" applyProtection="1">
      <alignment horizontal="center"/>
      <protection hidden="1"/>
    </xf>
    <xf numFmtId="165" fontId="5" fillId="0" borderId="8" xfId="0" applyNumberFormat="1" applyFont="1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14" fontId="16" fillId="0" borderId="6" xfId="0" applyNumberFormat="1" applyFont="1" applyBorder="1" applyAlignment="1" applyProtection="1"/>
    <xf numFmtId="14" fontId="16" fillId="0" borderId="7" xfId="0" applyNumberFormat="1" applyFont="1" applyBorder="1" applyAlignment="1"/>
    <xf numFmtId="0" fontId="0" fillId="9" borderId="6" xfId="0" applyFill="1" applyBorder="1" applyAlignment="1" applyProtection="1">
      <alignment horizontal="center" vertical="center"/>
      <protection hidden="1"/>
    </xf>
    <xf numFmtId="0" fontId="0" fillId="9" borderId="7" xfId="0" applyFill="1" applyBorder="1" applyAlignment="1" applyProtection="1">
      <protection hidden="1"/>
    </xf>
    <xf numFmtId="0" fontId="0" fillId="10" borderId="5" xfId="0" applyFill="1" applyBorder="1" applyAlignment="1" applyProtection="1">
      <alignment horizontal="center" vertical="center"/>
      <protection locked="0" hidden="1"/>
    </xf>
    <xf numFmtId="0" fontId="0" fillId="0" borderId="6" xfId="0" applyBorder="1" applyAlignment="1" applyProtection="1">
      <alignment horizontal="center" vertical="center"/>
      <protection locked="0" hidden="1"/>
    </xf>
    <xf numFmtId="0" fontId="22" fillId="0" borderId="0" xfId="0" applyFont="1" applyBorder="1" applyAlignment="1" applyProtection="1">
      <alignment horizontal="center" vertical="center" textRotation="90"/>
      <protection hidden="1"/>
    </xf>
    <xf numFmtId="0" fontId="22" fillId="0" borderId="0" xfId="0" applyFont="1" applyAlignment="1" applyProtection="1">
      <alignment horizontal="center" vertical="center" textRotation="90"/>
      <protection hidden="1"/>
    </xf>
    <xf numFmtId="0" fontId="5" fillId="0" borderId="8" xfId="0" applyFont="1" applyBorder="1" applyAlignment="1" applyProtection="1">
      <protection hidden="1"/>
    </xf>
    <xf numFmtId="0" fontId="5" fillId="10" borderId="18" xfId="0" applyFont="1" applyFill="1" applyBorder="1" applyAlignment="1" applyProtection="1">
      <protection locked="0" hidden="1"/>
    </xf>
    <xf numFmtId="0" fontId="5" fillId="10" borderId="19" xfId="0" applyFont="1" applyFill="1" applyBorder="1" applyAlignment="1" applyProtection="1">
      <protection locked="0" hidden="1"/>
    </xf>
    <xf numFmtId="0" fontId="5" fillId="10" borderId="20" xfId="0" applyFont="1" applyFill="1" applyBorder="1" applyAlignment="1" applyProtection="1">
      <protection locked="0" hidden="1"/>
    </xf>
    <xf numFmtId="165" fontId="5" fillId="10" borderId="18" xfId="0" applyNumberFormat="1" applyFont="1" applyFill="1" applyBorder="1" applyAlignment="1" applyProtection="1">
      <protection locked="0" hidden="1"/>
    </xf>
    <xf numFmtId="165" fontId="5" fillId="0" borderId="0" xfId="0" applyNumberFormat="1" applyFont="1" applyBorder="1" applyAlignment="1" applyProtection="1">
      <protection hidden="1"/>
    </xf>
    <xf numFmtId="0" fontId="5" fillId="10" borderId="15" xfId="0" applyFont="1" applyFill="1" applyBorder="1" applyAlignment="1" applyProtection="1">
      <protection locked="0" hidden="1"/>
    </xf>
    <xf numFmtId="0" fontId="5" fillId="10" borderId="16" xfId="0" applyFont="1" applyFill="1" applyBorder="1" applyAlignment="1" applyProtection="1">
      <protection locked="0" hidden="1"/>
    </xf>
    <xf numFmtId="0" fontId="19" fillId="9" borderId="17" xfId="0" applyFont="1" applyFill="1" applyBorder="1" applyAlignment="1" applyProtection="1">
      <alignment horizontal="center"/>
      <protection hidden="1"/>
    </xf>
    <xf numFmtId="0" fontId="13" fillId="9" borderId="0" xfId="0" applyFont="1" applyFill="1" applyBorder="1" applyAlignment="1" applyProtection="1">
      <alignment horizontal="center"/>
      <protection hidden="1"/>
    </xf>
    <xf numFmtId="0" fontId="19" fillId="9" borderId="0" xfId="0" applyFont="1" applyFill="1" applyBorder="1" applyAlignment="1" applyProtection="1">
      <alignment horizontal="center"/>
      <protection hidden="1"/>
    </xf>
    <xf numFmtId="0" fontId="0" fillId="11" borderId="4" xfId="0" applyFill="1" applyBorder="1" applyAlignment="1" applyProtection="1">
      <alignment horizontal="left"/>
      <protection hidden="1"/>
    </xf>
    <xf numFmtId="0" fontId="0" fillId="11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Distribuição</a:t>
            </a:r>
            <a:r>
              <a:rPr lang="pt-BR" baseline="0"/>
              <a:t> das Insuficiências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cat>
            <c:strRef>
              <c:f>IndicesDris!$A$20:$J$20</c:f>
              <c:strCache>
                <c:ptCount val="10"/>
                <c:pt idx="0">
                  <c:v>N</c:v>
                </c:pt>
                <c:pt idx="1">
                  <c:v>P</c:v>
                </c:pt>
                <c:pt idx="2">
                  <c:v>K</c:v>
                </c:pt>
                <c:pt idx="3">
                  <c:v>Ca</c:v>
                </c:pt>
                <c:pt idx="4">
                  <c:v>Mg</c:v>
                </c:pt>
                <c:pt idx="5">
                  <c:v>B</c:v>
                </c:pt>
                <c:pt idx="6">
                  <c:v>Zn</c:v>
                </c:pt>
                <c:pt idx="7">
                  <c:v>Fe</c:v>
                </c:pt>
                <c:pt idx="8">
                  <c:v>Mn</c:v>
                </c:pt>
                <c:pt idx="9">
                  <c:v>Cu</c:v>
                </c:pt>
              </c:strCache>
            </c:strRef>
          </c:cat>
          <c:val>
            <c:numRef>
              <c:f>IndicesDris!$A$21:$J$21</c:f>
              <c:numCache>
                <c:formatCode>0.00</c:formatCode>
                <c:ptCount val="10"/>
                <c:pt idx="0">
                  <c:v>0</c:v>
                </c:pt>
                <c:pt idx="1">
                  <c:v>-0.42328848677926173</c:v>
                </c:pt>
                <c:pt idx="2">
                  <c:v>0</c:v>
                </c:pt>
                <c:pt idx="3">
                  <c:v>-0.42648992164587324</c:v>
                </c:pt>
                <c:pt idx="4">
                  <c:v>0</c:v>
                </c:pt>
                <c:pt idx="5">
                  <c:v>0</c:v>
                </c:pt>
                <c:pt idx="6">
                  <c:v>-0.54061587378585152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95-41F0-9091-0DD27D69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228480"/>
        <c:axId val="169075264"/>
      </c:radarChart>
      <c:catAx>
        <c:axId val="16622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075264"/>
        <c:crosses val="autoZero"/>
        <c:auto val="1"/>
        <c:lblAlgn val="ctr"/>
        <c:lblOffset val="100"/>
        <c:noMultiLvlLbl val="0"/>
      </c:catAx>
      <c:valAx>
        <c:axId val="16907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one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622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Índices DRIS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IndicesDris!$A$15:$K$15</c:f>
              <c:strCache>
                <c:ptCount val="11"/>
                <c:pt idx="0">
                  <c:v>i_N</c:v>
                </c:pt>
                <c:pt idx="1">
                  <c:v>i_P</c:v>
                </c:pt>
                <c:pt idx="2">
                  <c:v>i_K</c:v>
                </c:pt>
                <c:pt idx="3">
                  <c:v>i_Ca</c:v>
                </c:pt>
                <c:pt idx="4">
                  <c:v>i_Mg</c:v>
                </c:pt>
                <c:pt idx="5">
                  <c:v>i_B</c:v>
                </c:pt>
                <c:pt idx="6">
                  <c:v>i_Zn</c:v>
                </c:pt>
                <c:pt idx="7">
                  <c:v>i_Fe</c:v>
                </c:pt>
                <c:pt idx="8">
                  <c:v>i_Mn</c:v>
                </c:pt>
                <c:pt idx="9">
                  <c:v>i_Cu</c:v>
                </c:pt>
                <c:pt idx="10">
                  <c:v>IBNm</c:v>
                </c:pt>
              </c:strCache>
            </c:strRef>
          </c:cat>
          <c:val>
            <c:numRef>
              <c:f>IndicesDris!$A$16:$K$16</c:f>
              <c:numCache>
                <c:formatCode>0.00</c:formatCode>
                <c:ptCount val="11"/>
                <c:pt idx="0">
                  <c:v>0.1910373810062877</c:v>
                </c:pt>
                <c:pt idx="1">
                  <c:v>-0.42328848677926173</c:v>
                </c:pt>
                <c:pt idx="2">
                  <c:v>0.10123405555858429</c:v>
                </c:pt>
                <c:pt idx="3">
                  <c:v>-0.42648992164587324</c:v>
                </c:pt>
                <c:pt idx="4">
                  <c:v>0.2385395973280249</c:v>
                </c:pt>
                <c:pt idx="5">
                  <c:v>0.4713611308960482</c:v>
                </c:pt>
                <c:pt idx="6">
                  <c:v>-0.54061587378585152</c:v>
                </c:pt>
                <c:pt idx="7">
                  <c:v>8.8892860958989878E-2</c:v>
                </c:pt>
                <c:pt idx="8">
                  <c:v>0.18441831682881696</c:v>
                </c:pt>
                <c:pt idx="9">
                  <c:v>0.11491093963423323</c:v>
                </c:pt>
                <c:pt idx="10">
                  <c:v>0.27807885644219715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ED-444B-A116-012DFE01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092800"/>
        <c:axId val="169076992"/>
      </c:barChart>
      <c:catAx>
        <c:axId val="166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076992"/>
        <c:crosses val="autoZero"/>
        <c:auto val="1"/>
        <c:lblAlgn val="ctr"/>
        <c:lblOffset val="100"/>
        <c:noMultiLvlLbl val="0"/>
      </c:catAx>
      <c:valAx>
        <c:axId val="1690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609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333374</xdr:colOff>
      <xdr:row>21</xdr:row>
      <xdr:rowOff>30690</xdr:rowOff>
    </xdr:from>
    <xdr:to>
      <xdr:col>10</xdr:col>
      <xdr:colOff>687917</xdr:colOff>
      <xdr:row>36</xdr:row>
      <xdr:rowOff>74083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463C99AB-6D1B-4830-9FB0-05C880D49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30692</xdr:rowOff>
    </xdr:from>
    <xdr:to>
      <xdr:col>5</xdr:col>
      <xdr:colOff>338667</xdr:colOff>
      <xdr:row>36</xdr:row>
      <xdr:rowOff>75142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896EE98C-062D-42B7-B4D6-FED8E8291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748975</xdr:colOff>
      <xdr:row>0</xdr:row>
      <xdr:rowOff>36634</xdr:rowOff>
    </xdr:from>
    <xdr:to>
      <xdr:col>11</xdr:col>
      <xdr:colOff>49925</xdr:colOff>
      <xdr:row>0</xdr:row>
      <xdr:rowOff>661051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E85785AA-5250-4C4F-B742-7B5F8A89E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4263" y="36634"/>
          <a:ext cx="1706624" cy="62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62"/>
  <sheetViews>
    <sheetView tabSelected="1" zoomScale="69" zoomScaleNormal="69" workbookViewId="0">
      <pane ySplit="1" topLeftCell="A2" activePane="bottomLeft" state="frozen"/>
      <selection activeCell="S1" sqref="S1"/>
      <selection pane="bottomLeft" activeCell="C10" sqref="C10:J10"/>
    </sheetView>
  </sheetViews>
  <sheetFormatPr defaultColWidth="0" defaultRowHeight="14.25" zeroHeight="1" x14ac:dyDescent="0.2"/>
  <cols>
    <col min="1" max="1" width="12.375" style="30" customWidth="1"/>
    <col min="2" max="2" width="11.5" style="28" customWidth="1"/>
    <col min="3" max="8" width="10.5" style="28" customWidth="1"/>
    <col min="9" max="9" width="10" style="28" customWidth="1"/>
    <col min="10" max="10" width="12.375" style="28" customWidth="1"/>
    <col min="11" max="11" width="9.25" style="29" customWidth="1"/>
    <col min="12" max="12" width="1.375" style="1" customWidth="1"/>
    <col min="13" max="13" width="12.625" style="17" hidden="1"/>
    <col min="14" max="240" width="12.625" style="1" hidden="1"/>
    <col min="241" max="16383" width="9" style="1" hidden="1"/>
    <col min="16384" max="16384" width="0.5" style="1" hidden="1"/>
  </cols>
  <sheetData>
    <row r="1" spans="1:16384" ht="53.25" customHeight="1" x14ac:dyDescent="0.2">
      <c r="A1" s="102"/>
      <c r="B1" s="103"/>
      <c r="C1" s="103"/>
      <c r="D1" s="103"/>
      <c r="E1" s="103"/>
      <c r="F1" s="103"/>
      <c r="G1" s="103"/>
      <c r="H1" s="103"/>
      <c r="I1" s="103"/>
      <c r="J1" s="100"/>
      <c r="K1" s="101"/>
      <c r="M1" s="2"/>
      <c r="N1" s="3"/>
      <c r="O1" s="3"/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4" t="s">
        <v>26</v>
      </c>
      <c r="AA1" s="4" t="s">
        <v>27</v>
      </c>
      <c r="AB1" s="4" t="s">
        <v>28</v>
      </c>
      <c r="AC1" s="4" t="s">
        <v>29</v>
      </c>
      <c r="AD1" s="4" t="s">
        <v>30</v>
      </c>
      <c r="AE1" s="4" t="s">
        <v>31</v>
      </c>
      <c r="AF1" s="4" t="s">
        <v>32</v>
      </c>
      <c r="AG1" s="4" t="s">
        <v>33</v>
      </c>
      <c r="AH1" s="4" t="s">
        <v>34</v>
      </c>
      <c r="AI1" s="5" t="s">
        <v>43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6" t="s">
        <v>44</v>
      </c>
      <c r="AS1" s="6" t="s">
        <v>52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7" t="s">
        <v>53</v>
      </c>
      <c r="BB1" s="7" t="s">
        <v>54</v>
      </c>
      <c r="BC1" s="7" t="s">
        <v>61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6" t="s">
        <v>62</v>
      </c>
      <c r="BK1" s="6" t="s">
        <v>63</v>
      </c>
      <c r="BL1" s="6" t="s">
        <v>70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7" t="s">
        <v>71</v>
      </c>
      <c r="BT1" s="7" t="s">
        <v>72</v>
      </c>
      <c r="BU1" s="7" t="s">
        <v>73</v>
      </c>
      <c r="BV1" s="7" t="s">
        <v>74</v>
      </c>
      <c r="BW1" s="7" t="s">
        <v>79</v>
      </c>
      <c r="BX1" s="7" t="s">
        <v>75</v>
      </c>
      <c r="BY1" s="7" t="s">
        <v>76</v>
      </c>
      <c r="BZ1" s="7" t="s">
        <v>77</v>
      </c>
      <c r="CA1" s="7" t="s">
        <v>78</v>
      </c>
      <c r="CB1" s="8" t="s">
        <v>80</v>
      </c>
      <c r="CC1" s="8" t="s">
        <v>81</v>
      </c>
      <c r="CD1" s="8" t="s">
        <v>82</v>
      </c>
      <c r="CE1" s="8" t="s">
        <v>83</v>
      </c>
      <c r="CF1" s="8" t="s">
        <v>84</v>
      </c>
      <c r="CG1" s="8" t="s">
        <v>88</v>
      </c>
      <c r="CH1" s="8" t="s">
        <v>85</v>
      </c>
      <c r="CI1" s="8" t="s">
        <v>86</v>
      </c>
      <c r="CJ1" s="8" t="s">
        <v>87</v>
      </c>
      <c r="CK1" s="9" t="s">
        <v>89</v>
      </c>
      <c r="CL1" s="9" t="s">
        <v>90</v>
      </c>
      <c r="CM1" s="9" t="s">
        <v>91</v>
      </c>
      <c r="CN1" s="9" t="s">
        <v>92</v>
      </c>
      <c r="CO1" s="9" t="s">
        <v>93</v>
      </c>
      <c r="CP1" s="9" t="s">
        <v>94</v>
      </c>
      <c r="CQ1" s="9" t="s">
        <v>97</v>
      </c>
      <c r="CR1" s="9" t="s">
        <v>95</v>
      </c>
      <c r="CS1" s="9" t="s">
        <v>96</v>
      </c>
      <c r="CT1" s="8" t="s">
        <v>98</v>
      </c>
      <c r="CU1" s="8" t="s">
        <v>99</v>
      </c>
      <c r="CV1" s="8" t="s">
        <v>100</v>
      </c>
      <c r="CW1" s="8" t="s">
        <v>101</v>
      </c>
      <c r="CX1" s="8" t="s">
        <v>102</v>
      </c>
      <c r="CY1" s="8" t="s">
        <v>103</v>
      </c>
      <c r="CZ1" s="8" t="s">
        <v>104</v>
      </c>
      <c r="DA1" s="8" t="s">
        <v>106</v>
      </c>
      <c r="DB1" s="8" t="s">
        <v>105</v>
      </c>
      <c r="DC1" s="7" t="s">
        <v>107</v>
      </c>
      <c r="DD1" s="7" t="s">
        <v>108</v>
      </c>
      <c r="DE1" s="7" t="s">
        <v>109</v>
      </c>
      <c r="DF1" s="7" t="s">
        <v>110</v>
      </c>
      <c r="DG1" s="7" t="s">
        <v>111</v>
      </c>
      <c r="DH1" s="7" t="s">
        <v>112</v>
      </c>
      <c r="DI1" s="7" t="s">
        <v>113</v>
      </c>
      <c r="DJ1" s="7" t="s">
        <v>114</v>
      </c>
      <c r="DK1" s="7" t="s">
        <v>115</v>
      </c>
      <c r="DL1" s="4" t="s">
        <v>116</v>
      </c>
      <c r="DM1" s="4" t="s">
        <v>117</v>
      </c>
      <c r="DN1" s="4" t="s">
        <v>118</v>
      </c>
      <c r="DO1" s="4" t="s">
        <v>119</v>
      </c>
      <c r="DP1" s="4" t="s">
        <v>120</v>
      </c>
      <c r="DQ1" s="4" t="s">
        <v>121</v>
      </c>
      <c r="DR1" s="4" t="s">
        <v>122</v>
      </c>
      <c r="DS1" s="4" t="s">
        <v>123</v>
      </c>
      <c r="DT1" s="4" t="s">
        <v>124</v>
      </c>
      <c r="DU1" s="5" t="s">
        <v>125</v>
      </c>
      <c r="DV1" s="5" t="s">
        <v>126</v>
      </c>
      <c r="DW1" s="5" t="s">
        <v>127</v>
      </c>
      <c r="DX1" s="5" t="s">
        <v>128</v>
      </c>
      <c r="DY1" s="5" t="s">
        <v>129</v>
      </c>
      <c r="DZ1" s="5" t="s">
        <v>130</v>
      </c>
      <c r="EA1" s="5" t="s">
        <v>131</v>
      </c>
      <c r="EB1" s="5" t="s">
        <v>132</v>
      </c>
      <c r="EC1" s="5" t="s">
        <v>133</v>
      </c>
      <c r="ED1" s="6" t="s">
        <v>134</v>
      </c>
      <c r="EE1" s="6" t="s">
        <v>135</v>
      </c>
      <c r="EF1" s="6" t="s">
        <v>136</v>
      </c>
      <c r="EG1" s="6" t="s">
        <v>137</v>
      </c>
      <c r="EH1" s="6" t="s">
        <v>138</v>
      </c>
      <c r="EI1" s="6" t="s">
        <v>139</v>
      </c>
      <c r="EJ1" s="6" t="s">
        <v>140</v>
      </c>
      <c r="EK1" s="6" t="s">
        <v>141</v>
      </c>
      <c r="EL1" s="6" t="s">
        <v>142</v>
      </c>
      <c r="EM1" s="7" t="s">
        <v>143</v>
      </c>
      <c r="EN1" s="7" t="s">
        <v>144</v>
      </c>
      <c r="EO1" s="7" t="s">
        <v>145</v>
      </c>
      <c r="EP1" s="7" t="s">
        <v>146</v>
      </c>
      <c r="EQ1" s="7" t="s">
        <v>147</v>
      </c>
      <c r="ER1" s="7" t="s">
        <v>148</v>
      </c>
      <c r="ES1" s="7" t="s">
        <v>149</v>
      </c>
      <c r="ET1" s="7" t="s">
        <v>150</v>
      </c>
      <c r="EU1" s="7" t="s">
        <v>151</v>
      </c>
      <c r="EV1" s="6" t="s">
        <v>152</v>
      </c>
      <c r="EW1" s="6" t="s">
        <v>153</v>
      </c>
      <c r="EX1" s="6" t="s">
        <v>154</v>
      </c>
      <c r="EY1" s="6" t="s">
        <v>155</v>
      </c>
      <c r="EZ1" s="6" t="s">
        <v>156</v>
      </c>
      <c r="FA1" s="6" t="s">
        <v>157</v>
      </c>
      <c r="FB1" s="6" t="s">
        <v>158</v>
      </c>
      <c r="FC1" s="6" t="s">
        <v>159</v>
      </c>
      <c r="FD1" s="6" t="s">
        <v>160</v>
      </c>
      <c r="FE1" s="7" t="s">
        <v>161</v>
      </c>
      <c r="FF1" s="7" t="s">
        <v>162</v>
      </c>
      <c r="FG1" s="7" t="s">
        <v>163</v>
      </c>
      <c r="FH1" s="7" t="s">
        <v>164</v>
      </c>
      <c r="FI1" s="7" t="s">
        <v>165</v>
      </c>
      <c r="FJ1" s="7" t="s">
        <v>166</v>
      </c>
      <c r="FK1" s="7" t="s">
        <v>167</v>
      </c>
      <c r="FL1" s="7" t="s">
        <v>168</v>
      </c>
      <c r="FM1" s="7" t="s">
        <v>169</v>
      </c>
      <c r="FN1" s="8" t="s">
        <v>170</v>
      </c>
      <c r="FO1" s="8" t="s">
        <v>171</v>
      </c>
      <c r="FP1" s="8" t="s">
        <v>172</v>
      </c>
      <c r="FQ1" s="8" t="s">
        <v>173</v>
      </c>
      <c r="FR1" s="8" t="s">
        <v>174</v>
      </c>
      <c r="FS1" s="8" t="s">
        <v>175</v>
      </c>
      <c r="FT1" s="8" t="s">
        <v>176</v>
      </c>
      <c r="FU1" s="8" t="s">
        <v>177</v>
      </c>
      <c r="FV1" s="8" t="s">
        <v>178</v>
      </c>
      <c r="FW1" s="9" t="s">
        <v>179</v>
      </c>
      <c r="FX1" s="9" t="s">
        <v>180</v>
      </c>
      <c r="FY1" s="9" t="s">
        <v>181</v>
      </c>
      <c r="FZ1" s="9" t="s">
        <v>182</v>
      </c>
      <c r="GA1" s="9" t="s">
        <v>183</v>
      </c>
      <c r="GB1" s="9" t="s">
        <v>184</v>
      </c>
      <c r="GC1" s="9" t="s">
        <v>185</v>
      </c>
      <c r="GD1" s="9" t="s">
        <v>186</v>
      </c>
      <c r="GE1" s="9" t="s">
        <v>187</v>
      </c>
      <c r="GF1" s="8" t="s">
        <v>188</v>
      </c>
      <c r="GG1" s="8" t="s">
        <v>189</v>
      </c>
      <c r="GH1" s="8" t="s">
        <v>190</v>
      </c>
      <c r="GI1" s="8" t="s">
        <v>191</v>
      </c>
      <c r="GJ1" s="8" t="s">
        <v>192</v>
      </c>
      <c r="GK1" s="8" t="s">
        <v>193</v>
      </c>
      <c r="GL1" s="8" t="s">
        <v>194</v>
      </c>
      <c r="GM1" s="8" t="s">
        <v>195</v>
      </c>
      <c r="GN1" s="8" t="s">
        <v>196</v>
      </c>
      <c r="GO1" s="7" t="s">
        <v>197</v>
      </c>
      <c r="GP1" s="7" t="s">
        <v>198</v>
      </c>
      <c r="GQ1" s="7" t="s">
        <v>199</v>
      </c>
      <c r="GR1" s="7" t="s">
        <v>200</v>
      </c>
      <c r="GS1" s="7" t="s">
        <v>201</v>
      </c>
      <c r="GT1" s="7" t="s">
        <v>202</v>
      </c>
      <c r="GU1" s="7" t="s">
        <v>203</v>
      </c>
      <c r="GV1" s="7" t="s">
        <v>204</v>
      </c>
      <c r="GW1" s="7" t="s">
        <v>205</v>
      </c>
      <c r="GX1" s="3" t="s">
        <v>206</v>
      </c>
      <c r="GY1" s="3" t="s">
        <v>207</v>
      </c>
      <c r="GZ1" s="3" t="s">
        <v>208</v>
      </c>
      <c r="HA1" s="3" t="s">
        <v>209</v>
      </c>
      <c r="HB1" s="3" t="s">
        <v>210</v>
      </c>
      <c r="HC1" s="3" t="s">
        <v>211</v>
      </c>
      <c r="HD1" s="3" t="s">
        <v>212</v>
      </c>
      <c r="HE1" s="3" t="s">
        <v>213</v>
      </c>
      <c r="HF1" s="3" t="s">
        <v>214</v>
      </c>
      <c r="HG1" s="3" t="s">
        <v>215</v>
      </c>
      <c r="HH1" s="4" t="s">
        <v>216</v>
      </c>
      <c r="HI1" s="3" t="s">
        <v>217</v>
      </c>
      <c r="HJ1" s="3" t="s">
        <v>218</v>
      </c>
      <c r="HK1" s="3" t="s">
        <v>219</v>
      </c>
      <c r="HL1" s="3" t="s">
        <v>220</v>
      </c>
      <c r="HM1" s="3" t="s">
        <v>221</v>
      </c>
      <c r="HN1" s="3" t="s">
        <v>222</v>
      </c>
      <c r="HO1" s="3" t="s">
        <v>223</v>
      </c>
      <c r="HP1" s="3" t="s">
        <v>224</v>
      </c>
      <c r="HQ1" s="3" t="s">
        <v>225</v>
      </c>
      <c r="HR1" s="3" t="s">
        <v>226</v>
      </c>
    </row>
    <row r="2" spans="1:16384" x14ac:dyDescent="0.2">
      <c r="A2" s="106" t="s">
        <v>227</v>
      </c>
      <c r="B2" s="95"/>
      <c r="C2" s="107"/>
      <c r="D2" s="108"/>
      <c r="E2" s="108"/>
      <c r="F2" s="108"/>
      <c r="G2" s="108"/>
      <c r="H2" s="108"/>
      <c r="I2" s="108"/>
      <c r="J2" s="108"/>
      <c r="K2" s="104" t="s">
        <v>264</v>
      </c>
      <c r="M2" s="10"/>
      <c r="N2" s="11"/>
      <c r="O2" s="11"/>
      <c r="P2" s="12">
        <f t="shared" ref="P2:Y2" si="0">IF(AND(A13&gt;P$11,A13&lt;P$13),A13,"")</f>
        <v>18</v>
      </c>
      <c r="Q2" s="12">
        <f t="shared" si="0"/>
        <v>1.1000000000000001</v>
      </c>
      <c r="R2" s="12">
        <f t="shared" si="0"/>
        <v>10</v>
      </c>
      <c r="S2" s="12">
        <f t="shared" si="0"/>
        <v>20</v>
      </c>
      <c r="T2" s="12">
        <f t="shared" si="0"/>
        <v>3</v>
      </c>
      <c r="U2" s="13">
        <f t="shared" si="0"/>
        <v>120</v>
      </c>
      <c r="V2" s="13">
        <f t="shared" si="0"/>
        <v>20</v>
      </c>
      <c r="W2" s="13">
        <f t="shared" si="0"/>
        <v>120</v>
      </c>
      <c r="X2" s="13">
        <f t="shared" si="0"/>
        <v>620</v>
      </c>
      <c r="Y2" s="13">
        <f t="shared" si="0"/>
        <v>30</v>
      </c>
      <c r="Z2" s="14">
        <f t="shared" ref="Z2:AH2" si="1">IF(AND($P2&lt;&gt;"",Q2&lt;&gt;""),LOG($P2/Q2),"")</f>
        <v>1.2138798199450811</v>
      </c>
      <c r="AA2" s="14">
        <f t="shared" si="1"/>
        <v>0.25527250510330607</v>
      </c>
      <c r="AB2" s="14">
        <f t="shared" si="1"/>
        <v>-4.5757490560675115E-2</v>
      </c>
      <c r="AC2" s="14">
        <f t="shared" si="1"/>
        <v>0.77815125038364363</v>
      </c>
      <c r="AD2" s="14">
        <f t="shared" si="1"/>
        <v>-0.82390874094431876</v>
      </c>
      <c r="AE2" s="14">
        <f t="shared" si="1"/>
        <v>-4.5757490560675115E-2</v>
      </c>
      <c r="AF2" s="14">
        <f t="shared" si="1"/>
        <v>-0.82390874094431876</v>
      </c>
      <c r="AG2" s="14">
        <f t="shared" si="1"/>
        <v>-1.5371191843949479</v>
      </c>
      <c r="AH2" s="14">
        <f t="shared" si="1"/>
        <v>-0.22184874961635639</v>
      </c>
      <c r="AI2" s="14">
        <f>IF(AND($Q2&lt;&gt;"",P2&lt;&gt;""),LOG($Q2/P2),"")</f>
        <v>-1.2138798199450811</v>
      </c>
      <c r="AJ2" s="14">
        <f t="shared" ref="AJ2:AQ2" si="2">IF(AND($Q2&lt;&gt;"",R2&lt;&gt;""),LOG($Q2/R2),"")</f>
        <v>-0.95860731484177486</v>
      </c>
      <c r="AK2" s="14">
        <f t="shared" si="2"/>
        <v>-1.2596373105057561</v>
      </c>
      <c r="AL2" s="14">
        <f t="shared" si="2"/>
        <v>-0.43572856956143735</v>
      </c>
      <c r="AM2" s="14">
        <f t="shared" si="2"/>
        <v>-2.0377885608893997</v>
      </c>
      <c r="AN2" s="14">
        <f t="shared" si="2"/>
        <v>-1.2596373105057561</v>
      </c>
      <c r="AO2" s="14">
        <f t="shared" si="2"/>
        <v>-2.0377885608893997</v>
      </c>
      <c r="AP2" s="14">
        <f t="shared" si="2"/>
        <v>-2.750999004340029</v>
      </c>
      <c r="AQ2" s="14">
        <f t="shared" si="2"/>
        <v>-1.4357285695614375</v>
      </c>
      <c r="AR2" s="14">
        <f>IF(AND($R2&lt;&gt;"",P2&lt;&gt;""),LOG($R2/P2),"")</f>
        <v>-0.25527250510330607</v>
      </c>
      <c r="AS2" s="14">
        <f>IF(AND($R2&lt;&gt;"",Q2&lt;&gt;""),LOG($R2/Q2),"")</f>
        <v>0.95860731484177486</v>
      </c>
      <c r="AT2" s="14">
        <f t="shared" ref="AT2:AZ2" si="3">IF(AND($R2&lt;&gt;"",S2&lt;&gt;""),LOG($R2/S2),"")</f>
        <v>-0.3010299956639812</v>
      </c>
      <c r="AU2" s="14">
        <f t="shared" si="3"/>
        <v>0.52287874528033762</v>
      </c>
      <c r="AV2" s="14">
        <f t="shared" si="3"/>
        <v>-1.0791812460476249</v>
      </c>
      <c r="AW2" s="14">
        <f t="shared" si="3"/>
        <v>-0.3010299956639812</v>
      </c>
      <c r="AX2" s="14">
        <f t="shared" si="3"/>
        <v>-1.0791812460476249</v>
      </c>
      <c r="AY2" s="14">
        <f t="shared" si="3"/>
        <v>-1.7923916894982539</v>
      </c>
      <c r="AZ2" s="14">
        <f t="shared" si="3"/>
        <v>-0.47712125471966244</v>
      </c>
      <c r="BA2" s="14">
        <f>IF(AND($S2&lt;&gt;"",P2&lt;&gt;""),LOG($S2/P2),"")</f>
        <v>4.5757490560675143E-2</v>
      </c>
      <c r="BB2" s="14">
        <f>IF(AND($S2&lt;&gt;"",Q2&lt;&gt;""),LOG($S2/Q2),"")</f>
        <v>1.2596373105057561</v>
      </c>
      <c r="BC2" s="14">
        <f>IF(AND($S2&lt;&gt;"",R2&lt;&gt;""),LOG($S2/R2),"")</f>
        <v>0.3010299956639812</v>
      </c>
      <c r="BD2" s="14">
        <f t="shared" ref="BD2:BI2" si="4">IF(AND($S2&lt;&gt;"",T2&lt;&gt;""),LOG($S2/T2),"")</f>
        <v>0.82390874094431876</v>
      </c>
      <c r="BE2" s="14">
        <f t="shared" si="4"/>
        <v>-0.77815125038364363</v>
      </c>
      <c r="BF2" s="14">
        <f t="shared" si="4"/>
        <v>0</v>
      </c>
      <c r="BG2" s="14">
        <f t="shared" si="4"/>
        <v>-0.77815125038364363</v>
      </c>
      <c r="BH2" s="14">
        <f t="shared" si="4"/>
        <v>-1.4913616938342726</v>
      </c>
      <c r="BI2" s="14">
        <f t="shared" si="4"/>
        <v>-0.17609125905568127</v>
      </c>
      <c r="BJ2" s="14">
        <f>IF(AND($T2&lt;&gt;"",P2&lt;&gt;""),LOG($T2/P2),"")</f>
        <v>-0.77815125038364363</v>
      </c>
      <c r="BK2" s="14">
        <f>IF(AND($T2&lt;&gt;"",Q2&lt;&gt;""),LOG($T2/Q2),"")</f>
        <v>0.43572856956143735</v>
      </c>
      <c r="BL2" s="14">
        <f>IF(AND($T2&lt;&gt;"",R2&lt;&gt;""),LOG($T2/R2),"")</f>
        <v>-0.52287874528033762</v>
      </c>
      <c r="BM2" s="14">
        <f>IF(AND($T2&lt;&gt;"",S2&lt;&gt;""),LOG($T2/S2),"")</f>
        <v>-0.82390874094431876</v>
      </c>
      <c r="BN2" s="14">
        <f>IF(AND($T2&lt;&gt;"",U2&lt;&gt;""),LOG($T2/U2),"")</f>
        <v>-1.6020599913279623</v>
      </c>
      <c r="BO2" s="14">
        <f>IF(AND($T2&lt;&gt;"",V2&lt;&gt;""),LOG($T2/V2),"")</f>
        <v>-0.82390874094431876</v>
      </c>
      <c r="BP2" s="14">
        <f>IF(AND($T2&lt;&gt;"",W2&lt;&gt;""),LOG($T2/W2),"")</f>
        <v>-1.6020599913279623</v>
      </c>
      <c r="BQ2" s="14">
        <f>IF(AND($T2&lt;&gt;"",X2&lt;&gt;""),LOG($T2/X2),"")</f>
        <v>-2.3152704347785913</v>
      </c>
      <c r="BR2" s="14">
        <f>IF(AND($T2&lt;&gt;"",Y2&lt;&gt;""),LOG($T2/Y2),"")</f>
        <v>-1</v>
      </c>
      <c r="BS2" s="14">
        <f>IF(AND($U2&lt;&gt;"",P2&lt;&gt;""),LOG($U2/P2),"")</f>
        <v>0.82390874094431876</v>
      </c>
      <c r="BT2" s="14">
        <f>IF(AND($U2&lt;&gt;"",Q2&lt;&gt;""),LOG($U2/Q2),"")</f>
        <v>2.0377885608893997</v>
      </c>
      <c r="BU2" s="14">
        <f>IF(AND($U2&lt;&gt;"",R2&lt;&gt;""),LOG($U2/R2),"")</f>
        <v>1.0791812460476249</v>
      </c>
      <c r="BV2" s="14">
        <f>IF(AND($U2&lt;&gt;"",S2&lt;&gt;""),LOG($U2/S2),"")</f>
        <v>0.77815125038364363</v>
      </c>
      <c r="BW2" s="14">
        <f>IF(AND($U2&lt;&gt;"",T2&lt;&gt;""),LOG($U2/T2),"")</f>
        <v>1.6020599913279623</v>
      </c>
      <c r="BX2" s="14">
        <f>IF(AND($U2&lt;&gt;"",V2&lt;&gt;""),LOG($U2/V2),"")</f>
        <v>0.77815125038364363</v>
      </c>
      <c r="BY2" s="14">
        <f>IF(AND($U2&lt;&gt;"",W2&lt;&gt;""),LOG($U2/W2),"")</f>
        <v>0</v>
      </c>
      <c r="BZ2" s="14">
        <f>IF(AND($U2&lt;&gt;"",X2&lt;&gt;""),LOG($U2/X2),"")</f>
        <v>-0.71321044345062901</v>
      </c>
      <c r="CA2" s="14">
        <f>IF(AND($U2&lt;&gt;"",Y2&lt;&gt;""),LOG($U2/Y2),"")</f>
        <v>0.6020599913279624</v>
      </c>
      <c r="CB2" s="14">
        <f t="shared" ref="CB2:CG2" si="5">IF(AND($V2&lt;&gt;"",P2&lt;&gt;""),LOG($V2/P2),"")</f>
        <v>4.5757490560675143E-2</v>
      </c>
      <c r="CC2" s="14">
        <f t="shared" si="5"/>
        <v>1.2596373105057561</v>
      </c>
      <c r="CD2" s="14">
        <f t="shared" si="5"/>
        <v>0.3010299956639812</v>
      </c>
      <c r="CE2" s="14">
        <f t="shared" si="5"/>
        <v>0</v>
      </c>
      <c r="CF2" s="14">
        <f t="shared" si="5"/>
        <v>0.82390874094431876</v>
      </c>
      <c r="CG2" s="14">
        <f t="shared" si="5"/>
        <v>-0.77815125038364363</v>
      </c>
      <c r="CH2" s="14">
        <f>IF(AND($V2&lt;&gt;"",W2&lt;&gt;""),LOG($V2/W2),"")</f>
        <v>-0.77815125038364363</v>
      </c>
      <c r="CI2" s="14">
        <f>IF(AND($V2&lt;&gt;"",X2&lt;&gt;""),LOG($V2/X2),"")</f>
        <v>-1.4913616938342726</v>
      </c>
      <c r="CJ2" s="14">
        <f>IF(AND($V2&lt;&gt;"",Y2&lt;&gt;""),LOG($V2/Y2),"")</f>
        <v>-0.17609125905568127</v>
      </c>
      <c r="CK2" s="14">
        <f t="shared" ref="CK2:CQ2" si="6">IF(AND($W2&lt;&gt;"",P2&lt;&gt;""),LOG($W2/P2),"")</f>
        <v>0.82390874094431876</v>
      </c>
      <c r="CL2" s="14">
        <f t="shared" si="6"/>
        <v>2.0377885608893997</v>
      </c>
      <c r="CM2" s="14">
        <f t="shared" si="6"/>
        <v>1.0791812460476249</v>
      </c>
      <c r="CN2" s="14">
        <f t="shared" si="6"/>
        <v>0.77815125038364363</v>
      </c>
      <c r="CO2" s="14">
        <f t="shared" si="6"/>
        <v>1.6020599913279623</v>
      </c>
      <c r="CP2" s="14">
        <f t="shared" si="6"/>
        <v>0</v>
      </c>
      <c r="CQ2" s="14">
        <f t="shared" si="6"/>
        <v>0.77815125038364363</v>
      </c>
      <c r="CR2" s="14">
        <f>IF(AND($W2&lt;&gt;"",X2&lt;&gt;""),LOG($W2/X2),"")</f>
        <v>-0.71321044345062901</v>
      </c>
      <c r="CS2" s="14">
        <f>IF(AND($W2&lt;&gt;"",Y2&lt;&gt;""),LOG($W2/Y2),"")</f>
        <v>0.6020599913279624</v>
      </c>
      <c r="CT2" s="14">
        <f t="shared" ref="CT2:DA2" si="7">IF(AND($X2&lt;&gt;"",P2&lt;&gt;""),LOG($X2/P2),"")</f>
        <v>1.5371191843949479</v>
      </c>
      <c r="CU2" s="14">
        <f t="shared" si="7"/>
        <v>2.750999004340029</v>
      </c>
      <c r="CV2" s="14">
        <f t="shared" si="7"/>
        <v>1.7923916894982539</v>
      </c>
      <c r="CW2" s="14">
        <f t="shared" si="7"/>
        <v>1.4913616938342726</v>
      </c>
      <c r="CX2" s="14">
        <f t="shared" si="7"/>
        <v>2.3152704347785913</v>
      </c>
      <c r="CY2" s="14">
        <f t="shared" si="7"/>
        <v>0.71321044345062912</v>
      </c>
      <c r="CZ2" s="14">
        <f t="shared" si="7"/>
        <v>1.4913616938342726</v>
      </c>
      <c r="DA2" s="14">
        <f t="shared" si="7"/>
        <v>0.71321044345062912</v>
      </c>
      <c r="DB2" s="14">
        <f>IF(AND($X2&lt;&gt;"",Y2&lt;&gt;""),LOG($X2/Y2),"")</f>
        <v>1.3152704347785915</v>
      </c>
      <c r="DC2" s="14">
        <f t="shared" ref="DC2:DK2" si="8">IF(AND($Y2&lt;&gt;"",P2&lt;&gt;""),LOG($Y2/P2),"")</f>
        <v>0.22184874961635639</v>
      </c>
      <c r="DD2" s="14">
        <f t="shared" si="8"/>
        <v>1.4357285695614372</v>
      </c>
      <c r="DE2" s="14">
        <f t="shared" si="8"/>
        <v>0.47712125471966244</v>
      </c>
      <c r="DF2" s="14">
        <f t="shared" si="8"/>
        <v>0.17609125905568124</v>
      </c>
      <c r="DG2" s="14">
        <f t="shared" si="8"/>
        <v>1</v>
      </c>
      <c r="DH2" s="14">
        <f t="shared" si="8"/>
        <v>-0.6020599913279624</v>
      </c>
      <c r="DI2" s="14">
        <f t="shared" si="8"/>
        <v>0.17609125905568124</v>
      </c>
      <c r="DJ2" s="14">
        <f t="shared" si="8"/>
        <v>-0.6020599913279624</v>
      </c>
      <c r="DK2" s="14">
        <f t="shared" si="8"/>
        <v>-1.3152704347785915</v>
      </c>
      <c r="DL2" s="15">
        <f>IF(OR(Z2="",Z2=0,Z$6=0,Z$7=0),"",(Z2-Z$6)/Z$7)</f>
        <v>0.75250139758772783</v>
      </c>
      <c r="DM2" s="15">
        <f t="shared" ref="DM2:FX2" si="9">IF(OR(AA2="",AA2=0,AA$6=0,AA$7=0),"",(AA2-AA$6)/AA$7)</f>
        <v>0.15615413580058482</v>
      </c>
      <c r="DN2" s="15">
        <f t="shared" si="9"/>
        <v>0.68676249450978855</v>
      </c>
      <c r="DO2" s="15">
        <f t="shared" si="9"/>
        <v>-6.6923896047709819E-2</v>
      </c>
      <c r="DP2" s="15">
        <f t="shared" si="9"/>
        <v>-0.42800870669196894</v>
      </c>
      <c r="DQ2" s="15">
        <f t="shared" si="9"/>
        <v>0.69153554483905522</v>
      </c>
      <c r="DR2" s="15">
        <f t="shared" si="9"/>
        <v>8.2428711908447513E-2</v>
      </c>
      <c r="DS2" s="15">
        <f t="shared" si="9"/>
        <v>-9.5547663338660466E-2</v>
      </c>
      <c r="DT2" s="15">
        <f t="shared" si="9"/>
        <v>-5.9565589510675268E-2</v>
      </c>
      <c r="DU2" s="15">
        <f t="shared" si="9"/>
        <v>-0.75250139758772783</v>
      </c>
      <c r="DV2" s="15">
        <f t="shared" si="9"/>
        <v>-0.73267497850280494</v>
      </c>
      <c r="DW2" s="15">
        <f t="shared" si="9"/>
        <v>-6.0215917644013614E-2</v>
      </c>
      <c r="DX2" s="15">
        <f t="shared" si="9"/>
        <v>-0.80220444682017378</v>
      </c>
      <c r="DY2" s="15">
        <f t="shared" si="9"/>
        <v>-0.77079511023066016</v>
      </c>
      <c r="DZ2" s="15">
        <f t="shared" si="9"/>
        <v>0.31832990892129809</v>
      </c>
      <c r="EA2" s="15">
        <f t="shared" si="9"/>
        <v>-0.35539499653432965</v>
      </c>
      <c r="EB2" s="15">
        <f t="shared" si="9"/>
        <v>-0.39379412991524165</v>
      </c>
      <c r="EC2" s="15">
        <f t="shared" si="9"/>
        <v>-0.26034531269970212</v>
      </c>
      <c r="ED2" s="15">
        <f t="shared" si="9"/>
        <v>-0.15615413580058521</v>
      </c>
      <c r="EE2" s="15">
        <f t="shared" si="9"/>
        <v>0.73267497850279739</v>
      </c>
      <c r="EF2" s="15">
        <f t="shared" si="9"/>
        <v>0.59351617599717221</v>
      </c>
      <c r="EG2" s="15">
        <f t="shared" si="9"/>
        <v>-0.21276785853571639</v>
      </c>
      <c r="EH2" s="15">
        <f t="shared" si="9"/>
        <v>-0.52180747811844508</v>
      </c>
      <c r="EI2" s="15">
        <f t="shared" si="9"/>
        <v>0.69536454887199017</v>
      </c>
      <c r="EJ2" s="15">
        <f t="shared" si="9"/>
        <v>2.7870315726679504E-2</v>
      </c>
      <c r="EK2" s="15">
        <f t="shared" si="9"/>
        <v>-0.15740527817547614</v>
      </c>
      <c r="EL2" s="15">
        <f t="shared" si="9"/>
        <v>-9.0184768441157914E-2</v>
      </c>
      <c r="EM2" s="15">
        <f t="shared" si="9"/>
        <v>-0.68676249450978821</v>
      </c>
      <c r="EN2" s="15">
        <f t="shared" si="9"/>
        <v>6.0215917644013614E-2</v>
      </c>
      <c r="EO2" s="15">
        <f t="shared" si="9"/>
        <v>-0.59351617599717266</v>
      </c>
      <c r="EP2" s="15">
        <f t="shared" si="9"/>
        <v>-0.65769556195310519</v>
      </c>
      <c r="EQ2" s="15">
        <f t="shared" si="9"/>
        <v>-0.99785959103510369</v>
      </c>
      <c r="ER2" s="15" t="str">
        <f t="shared" si="9"/>
        <v/>
      </c>
      <c r="ES2" s="15">
        <f t="shared" si="9"/>
        <v>-0.34511773858664613</v>
      </c>
      <c r="ET2" s="15">
        <f t="shared" si="9"/>
        <v>-0.37035582021423186</v>
      </c>
      <c r="EU2" s="15">
        <f t="shared" si="9"/>
        <v>-0.24731783016082518</v>
      </c>
      <c r="EV2" s="15">
        <f t="shared" si="9"/>
        <v>6.6923896047709819E-2</v>
      </c>
      <c r="EW2" s="15">
        <f t="shared" si="9"/>
        <v>0.80220444682017455</v>
      </c>
      <c r="EX2" s="15">
        <f t="shared" si="9"/>
        <v>0.21276785853571403</v>
      </c>
      <c r="EY2" s="15">
        <f t="shared" si="9"/>
        <v>0.65769556195310519</v>
      </c>
      <c r="EZ2" s="15">
        <f t="shared" si="9"/>
        <v>-0.37232418945436729</v>
      </c>
      <c r="FA2" s="15">
        <f t="shared" si="9"/>
        <v>0.72937533026384049</v>
      </c>
      <c r="FB2" s="15">
        <f t="shared" si="9"/>
        <v>0.12896547998318889</v>
      </c>
      <c r="FC2" s="15">
        <f t="shared" si="9"/>
        <v>-5.9620024020834543E-2</v>
      </c>
      <c r="FD2" s="15">
        <f t="shared" si="9"/>
        <v>-1.9131984176306922E-2</v>
      </c>
      <c r="FE2" s="15">
        <f t="shared" si="9"/>
        <v>0.42800870669196894</v>
      </c>
      <c r="FF2" s="15">
        <f t="shared" si="9"/>
        <v>0.77079511023065805</v>
      </c>
      <c r="FG2" s="15">
        <f t="shared" si="9"/>
        <v>0.52180747811844597</v>
      </c>
      <c r="FH2" s="15">
        <f t="shared" si="9"/>
        <v>0.99785959103510369</v>
      </c>
      <c r="FI2" s="15">
        <f t="shared" si="9"/>
        <v>0.37232418945436729</v>
      </c>
      <c r="FJ2" s="15">
        <f t="shared" si="9"/>
        <v>0.78174229349310309</v>
      </c>
      <c r="FK2" s="15" t="str">
        <f t="shared" si="9"/>
        <v/>
      </c>
      <c r="FL2" s="15">
        <f t="shared" si="9"/>
        <v>0.22545882883349685</v>
      </c>
      <c r="FM2" s="15">
        <f t="shared" si="9"/>
        <v>0.1442539802072903</v>
      </c>
      <c r="FN2" s="15">
        <f t="shared" si="9"/>
        <v>-0.69153554483905522</v>
      </c>
      <c r="FO2" s="15">
        <f t="shared" si="9"/>
        <v>-0.31832990892129809</v>
      </c>
      <c r="FP2" s="15">
        <f t="shared" si="9"/>
        <v>-0.69536454887199028</v>
      </c>
      <c r="FQ2" s="15" t="str">
        <f t="shared" si="9"/>
        <v/>
      </c>
      <c r="FR2" s="15">
        <f t="shared" si="9"/>
        <v>-0.72937533026384049</v>
      </c>
      <c r="FS2" s="15">
        <f t="shared" si="9"/>
        <v>-0.7817422934931032</v>
      </c>
      <c r="FT2" s="15">
        <f t="shared" si="9"/>
        <v>-0.56952368288817889</v>
      </c>
      <c r="FU2" s="15">
        <f t="shared" si="9"/>
        <v>-0.63674551799703616</v>
      </c>
      <c r="FV2" s="15">
        <f t="shared" si="9"/>
        <v>-0.44292603679816139</v>
      </c>
      <c r="FW2" s="15">
        <f t="shared" si="9"/>
        <v>-8.2428711908447611E-2</v>
      </c>
      <c r="FX2" s="15">
        <f t="shared" si="9"/>
        <v>0.35539499653432965</v>
      </c>
      <c r="FY2" s="15">
        <f t="shared" ref="FY2:GW2" si="10">IF(OR(CM2="",CM2=0,CM$6=0,CM$7=0),"",(CM2-CM$6)/CM$7)</f>
        <v>-2.7870315726679504E-2</v>
      </c>
      <c r="FZ2" s="15">
        <f t="shared" si="10"/>
        <v>0.34511773858664613</v>
      </c>
      <c r="GA2" s="15">
        <f t="shared" si="10"/>
        <v>-0.12896547998318889</v>
      </c>
      <c r="GB2" s="15" t="str">
        <f t="shared" si="10"/>
        <v/>
      </c>
      <c r="GC2" s="15">
        <f t="shared" si="10"/>
        <v>0.56952368288817867</v>
      </c>
      <c r="GD2" s="15">
        <f t="shared" si="10"/>
        <v>-0.1301036659025063</v>
      </c>
      <c r="GE2" s="15">
        <f t="shared" si="10"/>
        <v>-0.10063249585742313</v>
      </c>
      <c r="GF2" s="15">
        <f t="shared" si="10"/>
        <v>9.5547663338660466E-2</v>
      </c>
      <c r="GG2" s="15">
        <f t="shared" si="10"/>
        <v>0.39379412991524165</v>
      </c>
      <c r="GH2" s="15">
        <f t="shared" si="10"/>
        <v>0.15740527817547614</v>
      </c>
      <c r="GI2" s="15">
        <f t="shared" si="10"/>
        <v>0.37035582021423186</v>
      </c>
      <c r="GJ2" s="15">
        <f t="shared" si="10"/>
        <v>5.9620024020834543E-2</v>
      </c>
      <c r="GK2" s="15">
        <f t="shared" si="10"/>
        <v>-0.22545882883349661</v>
      </c>
      <c r="GL2" s="15">
        <f t="shared" si="10"/>
        <v>0.63674551799703616</v>
      </c>
      <c r="GM2" s="15">
        <f t="shared" si="10"/>
        <v>0.1301036659025066</v>
      </c>
      <c r="GN2" s="15">
        <f t="shared" si="10"/>
        <v>4.1651580728862062E-2</v>
      </c>
      <c r="GO2" s="15">
        <f t="shared" si="10"/>
        <v>5.9565589510675268E-2</v>
      </c>
      <c r="GP2" s="15">
        <f t="shared" si="10"/>
        <v>0.26034531269970168</v>
      </c>
      <c r="GQ2" s="15">
        <f t="shared" si="10"/>
        <v>9.0184768441157928E-2</v>
      </c>
      <c r="GR2" s="15">
        <f t="shared" si="10"/>
        <v>0.24731783016082501</v>
      </c>
      <c r="GS2" s="15">
        <f t="shared" si="10"/>
        <v>1.9131984176306922E-2</v>
      </c>
      <c r="GT2" s="15">
        <f t="shared" si="10"/>
        <v>-0.1442539802072903</v>
      </c>
      <c r="GU2" s="15">
        <f t="shared" si="10"/>
        <v>0.44292603679816145</v>
      </c>
      <c r="GV2" s="15">
        <f t="shared" si="10"/>
        <v>0.10063249585742313</v>
      </c>
      <c r="GW2" s="15">
        <f t="shared" si="10"/>
        <v>-4.1651580728862062E-2</v>
      </c>
    </row>
    <row r="3" spans="1:16384" s="16" customFormat="1" x14ac:dyDescent="0.2">
      <c r="A3" s="106" t="s">
        <v>228</v>
      </c>
      <c r="B3" s="95"/>
      <c r="C3" s="107"/>
      <c r="D3" s="109"/>
      <c r="E3" s="32" t="s">
        <v>229</v>
      </c>
      <c r="F3" s="107"/>
      <c r="G3" s="109"/>
      <c r="H3" s="32" t="s">
        <v>230</v>
      </c>
      <c r="I3" s="107"/>
      <c r="J3" s="108"/>
      <c r="K3" s="10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XEZ3" s="1"/>
      <c r="XFA3" s="1"/>
      <c r="XFB3" s="1"/>
      <c r="XFC3" s="1"/>
      <c r="XFD3" s="1"/>
    </row>
    <row r="4" spans="1:16384" x14ac:dyDescent="0.2">
      <c r="A4" s="106" t="s">
        <v>231</v>
      </c>
      <c r="B4" s="95"/>
      <c r="C4" s="107"/>
      <c r="D4" s="108"/>
      <c r="E4" s="108"/>
      <c r="F4" s="108"/>
      <c r="G4" s="109"/>
      <c r="H4" s="32" t="s">
        <v>232</v>
      </c>
      <c r="I4" s="107"/>
      <c r="J4" s="108"/>
      <c r="K4" s="105"/>
    </row>
    <row r="5" spans="1:16384" x14ac:dyDescent="0.2">
      <c r="A5" s="33" t="s">
        <v>233</v>
      </c>
      <c r="B5" s="32"/>
      <c r="C5" s="107"/>
      <c r="D5" s="108"/>
      <c r="E5" s="108"/>
      <c r="F5" s="108"/>
      <c r="G5" s="108"/>
      <c r="H5" s="108"/>
      <c r="I5" s="108"/>
      <c r="J5" s="108"/>
      <c r="K5" s="105"/>
      <c r="P5" s="15" t="s">
        <v>13</v>
      </c>
      <c r="Q5" s="15" t="s">
        <v>14</v>
      </c>
      <c r="R5" s="15" t="s">
        <v>15</v>
      </c>
      <c r="S5" s="15" t="s">
        <v>16</v>
      </c>
      <c r="T5" s="15" t="s">
        <v>17</v>
      </c>
      <c r="U5" s="15" t="s">
        <v>18</v>
      </c>
      <c r="V5" s="15" t="s">
        <v>19</v>
      </c>
      <c r="W5" s="15" t="s">
        <v>20</v>
      </c>
      <c r="X5" s="15" t="s">
        <v>21</v>
      </c>
      <c r="Y5" s="15" t="s">
        <v>22</v>
      </c>
      <c r="Z5" s="15" t="s">
        <v>26</v>
      </c>
      <c r="AA5" s="15" t="s">
        <v>27</v>
      </c>
      <c r="AB5" s="15" t="s">
        <v>28</v>
      </c>
      <c r="AC5" s="15" t="s">
        <v>29</v>
      </c>
      <c r="AD5" s="15" t="s">
        <v>30</v>
      </c>
      <c r="AE5" s="15" t="s">
        <v>31</v>
      </c>
      <c r="AF5" s="15" t="s">
        <v>32</v>
      </c>
      <c r="AG5" s="15" t="s">
        <v>33</v>
      </c>
      <c r="AH5" s="15" t="s">
        <v>34</v>
      </c>
      <c r="AI5" s="15" t="s">
        <v>43</v>
      </c>
      <c r="AJ5" s="15" t="s">
        <v>35</v>
      </c>
      <c r="AK5" s="15" t="s">
        <v>36</v>
      </c>
      <c r="AL5" s="15" t="s">
        <v>37</v>
      </c>
      <c r="AM5" s="15" t="s">
        <v>38</v>
      </c>
      <c r="AN5" s="15" t="s">
        <v>39</v>
      </c>
      <c r="AO5" s="15" t="s">
        <v>40</v>
      </c>
      <c r="AP5" s="15" t="s">
        <v>41</v>
      </c>
      <c r="AQ5" s="15" t="s">
        <v>42</v>
      </c>
      <c r="AR5" s="15" t="s">
        <v>44</v>
      </c>
      <c r="AS5" s="15" t="s">
        <v>52</v>
      </c>
      <c r="AT5" s="15" t="s">
        <v>45</v>
      </c>
      <c r="AU5" s="15" t="s">
        <v>46</v>
      </c>
      <c r="AV5" s="15" t="s">
        <v>47</v>
      </c>
      <c r="AW5" s="15" t="s">
        <v>48</v>
      </c>
      <c r="AX5" s="15" t="s">
        <v>49</v>
      </c>
      <c r="AY5" s="15" t="s">
        <v>50</v>
      </c>
      <c r="AZ5" s="15" t="s">
        <v>51</v>
      </c>
      <c r="BA5" s="15" t="s">
        <v>53</v>
      </c>
      <c r="BB5" s="15" t="s">
        <v>54</v>
      </c>
      <c r="BC5" s="15" t="s">
        <v>61</v>
      </c>
      <c r="BD5" s="15" t="s">
        <v>55</v>
      </c>
      <c r="BE5" s="15" t="s">
        <v>56</v>
      </c>
      <c r="BF5" s="15" t="s">
        <v>57</v>
      </c>
      <c r="BG5" s="15" t="s">
        <v>58</v>
      </c>
      <c r="BH5" s="15" t="s">
        <v>59</v>
      </c>
      <c r="BI5" s="15" t="s">
        <v>60</v>
      </c>
      <c r="BJ5" s="15" t="s">
        <v>62</v>
      </c>
      <c r="BK5" s="15" t="s">
        <v>63</v>
      </c>
      <c r="BL5" s="15" t="s">
        <v>70</v>
      </c>
      <c r="BM5" s="15" t="s">
        <v>64</v>
      </c>
      <c r="BN5" s="15" t="s">
        <v>65</v>
      </c>
      <c r="BO5" s="15" t="s">
        <v>66</v>
      </c>
      <c r="BP5" s="15" t="s">
        <v>67</v>
      </c>
      <c r="BQ5" s="15" t="s">
        <v>68</v>
      </c>
      <c r="BR5" s="15" t="s">
        <v>69</v>
      </c>
      <c r="BS5" s="15" t="s">
        <v>71</v>
      </c>
      <c r="BT5" s="15" t="s">
        <v>72</v>
      </c>
      <c r="BU5" s="15" t="s">
        <v>73</v>
      </c>
      <c r="BV5" s="15" t="s">
        <v>74</v>
      </c>
      <c r="BW5" s="15" t="s">
        <v>79</v>
      </c>
      <c r="BX5" s="15" t="s">
        <v>75</v>
      </c>
      <c r="BY5" s="15" t="s">
        <v>76</v>
      </c>
      <c r="BZ5" s="15" t="s">
        <v>77</v>
      </c>
      <c r="CA5" s="15" t="s">
        <v>78</v>
      </c>
      <c r="CB5" s="15" t="s">
        <v>80</v>
      </c>
      <c r="CC5" s="15" t="s">
        <v>81</v>
      </c>
      <c r="CD5" s="15" t="s">
        <v>82</v>
      </c>
      <c r="CE5" s="15" t="s">
        <v>83</v>
      </c>
      <c r="CF5" s="15" t="s">
        <v>84</v>
      </c>
      <c r="CG5" s="15" t="s">
        <v>88</v>
      </c>
      <c r="CH5" s="15" t="s">
        <v>85</v>
      </c>
      <c r="CI5" s="15" t="s">
        <v>86</v>
      </c>
      <c r="CJ5" s="15" t="s">
        <v>87</v>
      </c>
      <c r="CK5" s="15" t="s">
        <v>89</v>
      </c>
      <c r="CL5" s="15" t="s">
        <v>90</v>
      </c>
      <c r="CM5" s="15" t="s">
        <v>91</v>
      </c>
      <c r="CN5" s="15" t="s">
        <v>92</v>
      </c>
      <c r="CO5" s="15" t="s">
        <v>93</v>
      </c>
      <c r="CP5" s="15" t="s">
        <v>94</v>
      </c>
      <c r="CQ5" s="15" t="s">
        <v>97</v>
      </c>
      <c r="CR5" s="15" t="s">
        <v>95</v>
      </c>
      <c r="CS5" s="15" t="s">
        <v>96</v>
      </c>
      <c r="CT5" s="15" t="s">
        <v>98</v>
      </c>
      <c r="CU5" s="15" t="s">
        <v>99</v>
      </c>
      <c r="CV5" s="15" t="s">
        <v>100</v>
      </c>
      <c r="CW5" s="15" t="s">
        <v>101</v>
      </c>
      <c r="CX5" s="15" t="s">
        <v>102</v>
      </c>
      <c r="CY5" s="15" t="s">
        <v>103</v>
      </c>
      <c r="CZ5" s="15" t="s">
        <v>104</v>
      </c>
      <c r="DA5" s="15" t="s">
        <v>106</v>
      </c>
      <c r="DB5" s="15" t="s">
        <v>105</v>
      </c>
      <c r="DC5" s="15" t="s">
        <v>107</v>
      </c>
      <c r="DD5" s="15" t="s">
        <v>108</v>
      </c>
      <c r="DE5" s="15" t="s">
        <v>109</v>
      </c>
      <c r="DF5" s="15" t="s">
        <v>110</v>
      </c>
      <c r="DG5" s="15" t="s">
        <v>111</v>
      </c>
      <c r="DH5" s="15" t="s">
        <v>112</v>
      </c>
      <c r="DI5" s="15" t="s">
        <v>113</v>
      </c>
      <c r="DJ5" s="15" t="s">
        <v>114</v>
      </c>
      <c r="DK5" s="15" t="s">
        <v>115</v>
      </c>
    </row>
    <row r="6" spans="1:16384" x14ac:dyDescent="0.2">
      <c r="A6" s="94" t="s">
        <v>234</v>
      </c>
      <c r="B6" s="95"/>
      <c r="C6" s="110"/>
      <c r="D6" s="108"/>
      <c r="E6" s="108"/>
      <c r="F6" s="108"/>
      <c r="G6" s="109"/>
      <c r="H6" s="34" t="s">
        <v>235</v>
      </c>
      <c r="I6" s="110"/>
      <c r="J6" s="108"/>
      <c r="K6" s="105"/>
      <c r="O6" s="16" t="s">
        <v>10</v>
      </c>
      <c r="P6" s="18">
        <v>15.757207547169825</v>
      </c>
      <c r="Q6" s="18">
        <v>1.260470170542636</v>
      </c>
      <c r="R6" s="18">
        <v>9.1034255769230796</v>
      </c>
      <c r="S6" s="18">
        <v>22.631249999999998</v>
      </c>
      <c r="T6" s="18">
        <v>2.5957854406130267</v>
      </c>
      <c r="U6" s="18">
        <v>89.645919859608085</v>
      </c>
      <c r="V6" s="18">
        <v>34.829457364341089</v>
      </c>
      <c r="W6" s="18">
        <v>120.40229885057471</v>
      </c>
      <c r="X6" s="18">
        <v>596.55670498084282</v>
      </c>
      <c r="Y6" s="18">
        <v>45.290697674418603</v>
      </c>
      <c r="Z6" s="19">
        <v>1.1076241252404622</v>
      </c>
      <c r="AA6" s="19">
        <v>0.23916269524936357</v>
      </c>
      <c r="AB6" s="19">
        <v>-0.1494879459014537</v>
      </c>
      <c r="AC6" s="19">
        <v>0.78586318767339169</v>
      </c>
      <c r="AD6" s="19">
        <v>-0.7111208773715012</v>
      </c>
      <c r="AE6" s="19">
        <v>-0.25822894859408507</v>
      </c>
      <c r="AF6" s="19">
        <v>-0.84243904200894137</v>
      </c>
      <c r="AG6" s="19">
        <v>-1.5049172994777289</v>
      </c>
      <c r="AH6" s="19">
        <v>-0.1934900631208811</v>
      </c>
      <c r="AI6" s="19">
        <v>-1.1076241252404622</v>
      </c>
      <c r="AJ6" s="19">
        <v>-0.86874919567937814</v>
      </c>
      <c r="AK6" s="19">
        <v>-1.2495432461273945</v>
      </c>
      <c r="AL6" s="19">
        <v>-0.3224319351387121</v>
      </c>
      <c r="AM6" s="19">
        <v>-1.8193471506493089</v>
      </c>
      <c r="AN6" s="19">
        <v>-1.3638319256804001</v>
      </c>
      <c r="AO6" s="19">
        <v>-1.9538451432542687</v>
      </c>
      <c r="AP6" s="19">
        <v>-2.6101606270611311</v>
      </c>
      <c r="AQ6" s="19">
        <v>-1.3075441845232596</v>
      </c>
      <c r="AR6" s="19">
        <v>-0.23916269524936351</v>
      </c>
      <c r="AS6" s="19">
        <v>0.86874919567937803</v>
      </c>
      <c r="AT6" s="19">
        <v>-0.38341993176016037</v>
      </c>
      <c r="AU6" s="19">
        <v>0.5471039345448595</v>
      </c>
      <c r="AV6" s="19">
        <v>-0.94847660495680497</v>
      </c>
      <c r="AW6" s="19">
        <v>-0.50713347625993721</v>
      </c>
      <c r="AX6" s="19">
        <v>-1.0851432280362607</v>
      </c>
      <c r="AY6" s="19">
        <v>-1.7397326053914743</v>
      </c>
      <c r="AZ6" s="19">
        <v>-0.43155708154710148</v>
      </c>
      <c r="BA6" s="19">
        <v>0.1494879459014537</v>
      </c>
      <c r="BB6" s="19">
        <v>1.2495432461273945</v>
      </c>
      <c r="BC6" s="19">
        <v>0.38341993176016037</v>
      </c>
      <c r="BD6" s="19">
        <v>0.9317527414344855</v>
      </c>
      <c r="BE6" s="19">
        <v>-0.55996115811300906</v>
      </c>
      <c r="BF6" s="19">
        <v>-0.11558621557488026</v>
      </c>
      <c r="BG6" s="19">
        <v>-0.69358311843289655</v>
      </c>
      <c r="BH6" s="19">
        <v>-1.3637917367762171</v>
      </c>
      <c r="BI6" s="19">
        <v>-4.5179950296792733E-2</v>
      </c>
      <c r="BJ6" s="19">
        <v>-0.78586318767339169</v>
      </c>
      <c r="BK6" s="19">
        <v>0.3224319351387121</v>
      </c>
      <c r="BL6" s="19">
        <v>-0.54710393454485939</v>
      </c>
      <c r="BM6" s="19">
        <v>-0.9317527414344855</v>
      </c>
      <c r="BN6" s="19">
        <v>-1.5010149379809745</v>
      </c>
      <c r="BO6" s="19">
        <v>-1.0490543922751385</v>
      </c>
      <c r="BP6" s="19">
        <v>-1.6318949578688167</v>
      </c>
      <c r="BQ6" s="19">
        <v>-2.2967909341712271</v>
      </c>
      <c r="BR6" s="19">
        <v>-0.9907391884080422</v>
      </c>
      <c r="BS6" s="19">
        <v>0.7111208773715012</v>
      </c>
      <c r="BT6" s="19">
        <v>1.8193471506493089</v>
      </c>
      <c r="BU6" s="19">
        <v>0.94847660495680497</v>
      </c>
      <c r="BV6" s="19">
        <v>0.55996115811300906</v>
      </c>
      <c r="BW6" s="19">
        <v>1.5010149379809745</v>
      </c>
      <c r="BX6" s="19">
        <v>0.45397464073687871</v>
      </c>
      <c r="BY6" s="19">
        <v>-0.13474764872907469</v>
      </c>
      <c r="BZ6" s="19">
        <v>-0.80412619229283955</v>
      </c>
      <c r="CA6" s="19">
        <v>0.51575263493676871</v>
      </c>
      <c r="CB6" s="19">
        <v>0.25822894859408507</v>
      </c>
      <c r="CC6" s="19">
        <v>1.3638319256804001</v>
      </c>
      <c r="CD6" s="19">
        <v>0.50713347625993721</v>
      </c>
      <c r="CE6" s="19">
        <v>0.11558621557488026</v>
      </c>
      <c r="CF6" s="19">
        <v>1.0490543922751385</v>
      </c>
      <c r="CG6" s="19">
        <v>-0.45397464073687871</v>
      </c>
      <c r="CH6" s="19">
        <v>-0.58598639544946374</v>
      </c>
      <c r="CI6" s="19">
        <v>-1.2277785640913483</v>
      </c>
      <c r="CJ6" s="19">
        <v>6.8034763530072401E-2</v>
      </c>
      <c r="CK6" s="19">
        <v>0.84243904200894137</v>
      </c>
      <c r="CL6" s="19">
        <v>1.9538451432542687</v>
      </c>
      <c r="CM6" s="19">
        <v>1.0851432280362607</v>
      </c>
      <c r="CN6" s="19">
        <v>0.69358311843289655</v>
      </c>
      <c r="CO6" s="19">
        <v>1.6318949578688167</v>
      </c>
      <c r="CP6" s="19">
        <v>0.13474764872907469</v>
      </c>
      <c r="CQ6" s="19">
        <v>0.58598639544946363</v>
      </c>
      <c r="CR6" s="19">
        <v>-0.66419553931752251</v>
      </c>
      <c r="CS6" s="19">
        <v>0.65463214597910224</v>
      </c>
      <c r="CT6" s="19">
        <v>1.5049172994777289</v>
      </c>
      <c r="CU6" s="19">
        <v>2.6101606270611311</v>
      </c>
      <c r="CV6" s="19">
        <v>1.7397326053914743</v>
      </c>
      <c r="CW6" s="19">
        <v>1.3637917367762171</v>
      </c>
      <c r="CX6" s="19">
        <v>2.2967909341712271</v>
      </c>
      <c r="CY6" s="19">
        <v>0.80412619229283955</v>
      </c>
      <c r="CZ6" s="19">
        <v>1.2277785640913483</v>
      </c>
      <c r="DA6" s="19">
        <v>0.66419553931752251</v>
      </c>
      <c r="DB6" s="19">
        <v>1.2915718104951877</v>
      </c>
      <c r="DC6" s="19">
        <v>0.1934900631208811</v>
      </c>
      <c r="DD6" s="19">
        <v>1.3075441845232596</v>
      </c>
      <c r="DE6" s="19">
        <v>0.43155708154710148</v>
      </c>
      <c r="DF6" s="19">
        <v>4.5179950296792774E-2</v>
      </c>
      <c r="DG6" s="19">
        <v>0.9907391884080422</v>
      </c>
      <c r="DH6" s="19">
        <v>-0.51575263493676871</v>
      </c>
      <c r="DI6" s="19">
        <v>-6.8034763530072456E-2</v>
      </c>
      <c r="DJ6" s="19">
        <v>-0.65463214597910224</v>
      </c>
      <c r="DK6" s="19">
        <v>-1.2915718104951877</v>
      </c>
    </row>
    <row r="7" spans="1:16384" x14ac:dyDescent="0.2">
      <c r="A7" s="106" t="s">
        <v>238</v>
      </c>
      <c r="B7" s="95"/>
      <c r="C7" s="110"/>
      <c r="D7" s="109"/>
      <c r="E7" s="34" t="s">
        <v>237</v>
      </c>
      <c r="F7" s="66"/>
      <c r="G7" s="111" t="s">
        <v>241</v>
      </c>
      <c r="H7" s="95"/>
      <c r="I7" s="110"/>
      <c r="J7" s="108"/>
      <c r="K7" s="105"/>
      <c r="O7" s="1" t="s">
        <v>23</v>
      </c>
      <c r="P7" s="20">
        <v>2.7568825262565602</v>
      </c>
      <c r="Q7" s="20">
        <v>0.35019848117250807</v>
      </c>
      <c r="R7" s="20">
        <v>1.48548075734221</v>
      </c>
      <c r="S7" s="20">
        <v>5.7364734889436804</v>
      </c>
      <c r="T7" s="20">
        <v>0.54874109063969279</v>
      </c>
      <c r="U7" s="20">
        <v>38.076636433011366</v>
      </c>
      <c r="V7" s="20">
        <v>23.020418624220586</v>
      </c>
      <c r="W7" s="20">
        <v>52.073718405171661</v>
      </c>
      <c r="X7" s="20">
        <v>297.84584164893539</v>
      </c>
      <c r="Y7" s="20">
        <v>57.403046248239335</v>
      </c>
      <c r="Z7" s="15">
        <v>0.14120331875161929</v>
      </c>
      <c r="AA7" s="15">
        <v>0.10316607863985994</v>
      </c>
      <c r="AB7" s="15">
        <v>0.15104269113417651</v>
      </c>
      <c r="AC7" s="15">
        <v>0.11523443411379169</v>
      </c>
      <c r="AD7" s="15">
        <v>0.263517685059592</v>
      </c>
      <c r="AE7" s="15">
        <v>0.30724589591827789</v>
      </c>
      <c r="AF7" s="15">
        <v>0.22480396254649682</v>
      </c>
      <c r="AG7" s="15">
        <v>0.33702430590146587</v>
      </c>
      <c r="AH7" s="15">
        <v>0.47609176251655977</v>
      </c>
      <c r="AI7" s="15">
        <v>0.14120331875161929</v>
      </c>
      <c r="AJ7" s="15">
        <v>0.12264390322980398</v>
      </c>
      <c r="AK7" s="15">
        <v>0.16763116420538487</v>
      </c>
      <c r="AL7" s="15">
        <v>0.14123162103104422</v>
      </c>
      <c r="AM7" s="15">
        <v>0.28339750387716184</v>
      </c>
      <c r="AN7" s="15">
        <v>0.32731644829642581</v>
      </c>
      <c r="AO7" s="15">
        <v>0.23619752234475377</v>
      </c>
      <c r="AP7" s="15">
        <v>0.35764468431566332</v>
      </c>
      <c r="AQ7" s="15">
        <v>0.49236294561613025</v>
      </c>
      <c r="AR7" s="15">
        <v>0.10316607863986005</v>
      </c>
      <c r="AS7" s="15">
        <v>0.1226439032298054</v>
      </c>
      <c r="AT7" s="15">
        <v>0.13881666486638725</v>
      </c>
      <c r="AU7" s="15">
        <v>0.11385737221421209</v>
      </c>
      <c r="AV7" s="15">
        <v>0.25048441536736904</v>
      </c>
      <c r="AW7" s="15">
        <v>0.29639630166693709</v>
      </c>
      <c r="AX7" s="15">
        <v>0.2139187100391762</v>
      </c>
      <c r="AY7" s="15">
        <v>0.33454458908344203</v>
      </c>
      <c r="AZ7" s="15">
        <v>0.50523135957586696</v>
      </c>
      <c r="BA7" s="15">
        <v>0.15104269113417654</v>
      </c>
      <c r="BB7" s="15">
        <v>0.16763116420538487</v>
      </c>
      <c r="BC7" s="15">
        <v>0.13881666486638716</v>
      </c>
      <c r="BD7" s="15">
        <v>0.16397252274275828</v>
      </c>
      <c r="BE7" s="15">
        <v>0.21865811004963209</v>
      </c>
      <c r="BF7" s="15">
        <v>0.32168397400877402</v>
      </c>
      <c r="BG7" s="15">
        <v>0.24504139456023699</v>
      </c>
      <c r="BH7" s="15">
        <v>0.34445241601512522</v>
      </c>
      <c r="BI7" s="15">
        <v>0.52932418448665786</v>
      </c>
      <c r="BJ7" s="15">
        <v>0.11523443411379169</v>
      </c>
      <c r="BK7" s="15">
        <v>0.14123162103104409</v>
      </c>
      <c r="BL7" s="15">
        <v>0.11385737221421284</v>
      </c>
      <c r="BM7" s="15">
        <v>0.16397252274275828</v>
      </c>
      <c r="BN7" s="15">
        <v>0.27138997736103854</v>
      </c>
      <c r="BO7" s="15">
        <v>0.3086828440569504</v>
      </c>
      <c r="BP7" s="15">
        <v>0.23134071648276328</v>
      </c>
      <c r="BQ7" s="15">
        <v>0.3099545984903726</v>
      </c>
      <c r="BR7" s="15">
        <v>0.48404867506771199</v>
      </c>
      <c r="BS7" s="15">
        <v>0.263517685059592</v>
      </c>
      <c r="BT7" s="15">
        <v>0.28339750387716262</v>
      </c>
      <c r="BU7" s="15">
        <v>0.2504844153673686</v>
      </c>
      <c r="BV7" s="15">
        <v>0.21865811004963209</v>
      </c>
      <c r="BW7" s="15">
        <v>0.27138997736103854</v>
      </c>
      <c r="BX7" s="15">
        <v>0.41468475269289617</v>
      </c>
      <c r="BY7" s="15">
        <v>0.34038050347985344</v>
      </c>
      <c r="BZ7" s="15">
        <v>0.40324767636113529</v>
      </c>
      <c r="CA7" s="15">
        <v>0.59830138667350197</v>
      </c>
      <c r="CB7" s="15">
        <v>0.30724589591827789</v>
      </c>
      <c r="CC7" s="15">
        <v>0.32731644829642581</v>
      </c>
      <c r="CD7" s="15">
        <v>0.29639630166693703</v>
      </c>
      <c r="CE7" s="15">
        <v>0.32168397400877402</v>
      </c>
      <c r="CF7" s="15">
        <v>0.3086828440569504</v>
      </c>
      <c r="CG7" s="15">
        <v>0.41468475269289612</v>
      </c>
      <c r="CH7" s="15">
        <v>0.33741328184926389</v>
      </c>
      <c r="CI7" s="15">
        <v>0.41395364756089448</v>
      </c>
      <c r="CJ7" s="15">
        <v>0.55116656575553802</v>
      </c>
      <c r="CK7" s="15">
        <v>0.22480396254649657</v>
      </c>
      <c r="CL7" s="15">
        <v>0.23619752234475377</v>
      </c>
      <c r="CM7" s="15">
        <v>0.2139187100391762</v>
      </c>
      <c r="CN7" s="15">
        <v>0.24504139456023699</v>
      </c>
      <c r="CO7" s="15">
        <v>0.23134071648276328</v>
      </c>
      <c r="CP7" s="15">
        <v>0.34038050347985344</v>
      </c>
      <c r="CQ7" s="15">
        <v>0.33741328184926422</v>
      </c>
      <c r="CR7" s="15">
        <v>0.37673730246645015</v>
      </c>
      <c r="CS7" s="15">
        <v>0.52241727886412026</v>
      </c>
      <c r="CT7" s="15">
        <v>0.33702430590146587</v>
      </c>
      <c r="CU7" s="15">
        <v>0.35764468431566332</v>
      </c>
      <c r="CV7" s="15">
        <v>0.33454458908344203</v>
      </c>
      <c r="CW7" s="15">
        <v>0.34445241601512522</v>
      </c>
      <c r="CX7" s="15">
        <v>0.3099545984903726</v>
      </c>
      <c r="CY7" s="15">
        <v>0.40324767636113529</v>
      </c>
      <c r="CZ7" s="15">
        <v>0.41395364756089448</v>
      </c>
      <c r="DA7" s="15">
        <v>0.37673730246645015</v>
      </c>
      <c r="DB7" s="15">
        <v>0.56897298658780848</v>
      </c>
      <c r="DC7" s="15">
        <v>0.47609176251655977</v>
      </c>
      <c r="DD7" s="15">
        <v>0.49236294561613025</v>
      </c>
      <c r="DE7" s="15">
        <v>0.50523135957586685</v>
      </c>
      <c r="DF7" s="15">
        <v>0.52932418448665786</v>
      </c>
      <c r="DG7" s="15">
        <v>0.48404867506771199</v>
      </c>
      <c r="DH7" s="15">
        <v>0.59830138667350197</v>
      </c>
      <c r="DI7" s="15">
        <v>0.55116656575553802</v>
      </c>
      <c r="DJ7" s="15">
        <v>0.52241727886412026</v>
      </c>
      <c r="DK7" s="15">
        <v>0.56897298658780848</v>
      </c>
    </row>
    <row r="8" spans="1:16384" x14ac:dyDescent="0.2">
      <c r="A8" s="106" t="s">
        <v>239</v>
      </c>
      <c r="B8" s="95"/>
      <c r="C8" s="107"/>
      <c r="D8" s="108"/>
      <c r="E8" s="108"/>
      <c r="F8" s="109"/>
      <c r="G8" s="111" t="s">
        <v>240</v>
      </c>
      <c r="H8" s="95"/>
      <c r="I8" s="112"/>
      <c r="J8" s="113"/>
      <c r="K8" s="105"/>
    </row>
    <row r="9" spans="1:16384" x14ac:dyDescent="0.2">
      <c r="A9" s="94" t="s">
        <v>236</v>
      </c>
      <c r="B9" s="95"/>
      <c r="C9" s="107"/>
      <c r="D9" s="109"/>
      <c r="E9" s="111" t="s">
        <v>242</v>
      </c>
      <c r="F9" s="95"/>
      <c r="G9" s="107"/>
      <c r="H9" s="108"/>
      <c r="I9" s="108"/>
      <c r="J9" s="108"/>
      <c r="K9" s="105"/>
      <c r="O9" s="16" t="s">
        <v>10</v>
      </c>
      <c r="P9" s="21">
        <v>15.924871794871807</v>
      </c>
      <c r="Q9" s="21">
        <v>1.3276314432234433</v>
      </c>
      <c r="R9" s="21">
        <v>9.2664492673992722</v>
      </c>
      <c r="S9" s="21">
        <v>23.392857142857142</v>
      </c>
      <c r="T9" s="21">
        <v>2.6023809523809516</v>
      </c>
      <c r="U9" s="21">
        <v>95.92262609185687</v>
      </c>
      <c r="V9" s="21">
        <v>43.413919413919416</v>
      </c>
      <c r="W9" s="21">
        <v>131.25641025641025</v>
      </c>
      <c r="X9" s="21">
        <v>639.14029304029305</v>
      </c>
      <c r="Y9" s="21">
        <v>65.717948717948715</v>
      </c>
    </row>
    <row r="10" spans="1:16384" x14ac:dyDescent="0.2">
      <c r="A10" s="67" t="s">
        <v>265</v>
      </c>
      <c r="B10" s="68"/>
      <c r="C10" s="117" t="s">
        <v>267</v>
      </c>
      <c r="D10" s="118"/>
      <c r="E10" s="118"/>
      <c r="F10" s="118"/>
      <c r="G10" s="118"/>
      <c r="H10" s="118"/>
      <c r="I10" s="118"/>
      <c r="J10" s="118"/>
      <c r="K10" s="105"/>
      <c r="O10" s="1" t="s">
        <v>24</v>
      </c>
      <c r="P10" s="12">
        <v>6.2408192262248319</v>
      </c>
      <c r="Q10" s="12">
        <v>0.923414367449923</v>
      </c>
      <c r="R10" s="12">
        <v>4.0884311900946129</v>
      </c>
      <c r="S10" s="12">
        <v>15.108049621077525</v>
      </c>
      <c r="T10" s="12">
        <v>1.2744763438292648</v>
      </c>
      <c r="U10" s="12">
        <v>98.042673960152186</v>
      </c>
      <c r="V10" s="12">
        <v>85.709573879469858</v>
      </c>
      <c r="W10" s="12">
        <v>144.95720859717034</v>
      </c>
      <c r="X10" s="12">
        <v>695.12333819165463</v>
      </c>
      <c r="Y10" s="12">
        <v>205.50150399056233</v>
      </c>
    </row>
    <row r="11" spans="1:16384" x14ac:dyDescent="0.2">
      <c r="A11" s="53" t="s">
        <v>0</v>
      </c>
      <c r="B11" s="54" t="s">
        <v>1</v>
      </c>
      <c r="C11" s="54" t="s">
        <v>2</v>
      </c>
      <c r="D11" s="54" t="s">
        <v>3</v>
      </c>
      <c r="E11" s="54" t="s">
        <v>4</v>
      </c>
      <c r="F11" s="54" t="s">
        <v>5</v>
      </c>
      <c r="G11" s="54" t="s">
        <v>6</v>
      </c>
      <c r="H11" s="54" t="s">
        <v>7</v>
      </c>
      <c r="I11" s="54" t="s">
        <v>8</v>
      </c>
      <c r="J11" s="54" t="s">
        <v>9</v>
      </c>
      <c r="K11" s="105"/>
      <c r="O11" s="1" t="s">
        <v>11</v>
      </c>
      <c r="P11" s="12">
        <v>9.6840525686469761</v>
      </c>
      <c r="Q11" s="12">
        <v>0.40421707577352028</v>
      </c>
      <c r="R11" s="12">
        <v>5.1780180773046594</v>
      </c>
      <c r="S11" s="12">
        <v>8.2848075217796175</v>
      </c>
      <c r="T11" s="12">
        <v>1.3279046085516868</v>
      </c>
      <c r="U11" s="12">
        <v>23.980656522964217</v>
      </c>
      <c r="V11" s="12">
        <v>10.853479853479854</v>
      </c>
      <c r="W11" s="12">
        <v>32.814102564102562</v>
      </c>
      <c r="X11" s="12">
        <v>159.78507326007326</v>
      </c>
      <c r="Y11" s="12">
        <v>16.429487179487179</v>
      </c>
    </row>
    <row r="12" spans="1:16384" x14ac:dyDescent="0.2">
      <c r="A12" s="114" t="s">
        <v>243</v>
      </c>
      <c r="B12" s="115"/>
      <c r="C12" s="115"/>
      <c r="D12" s="115"/>
      <c r="E12" s="115"/>
      <c r="F12" s="116" t="s">
        <v>244</v>
      </c>
      <c r="G12" s="115"/>
      <c r="H12" s="115"/>
      <c r="I12" s="115"/>
      <c r="J12" s="115"/>
      <c r="K12" s="105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16384" x14ac:dyDescent="0.2">
      <c r="A13" s="69">
        <v>18</v>
      </c>
      <c r="B13" s="70">
        <v>1.1000000000000001</v>
      </c>
      <c r="C13" s="70">
        <v>10</v>
      </c>
      <c r="D13" s="70">
        <v>20</v>
      </c>
      <c r="E13" s="70">
        <v>3</v>
      </c>
      <c r="F13" s="71">
        <v>120</v>
      </c>
      <c r="G13" s="71">
        <v>20</v>
      </c>
      <c r="H13" s="71">
        <v>120</v>
      </c>
      <c r="I13" s="71">
        <v>620</v>
      </c>
      <c r="J13" s="72">
        <v>30</v>
      </c>
      <c r="K13" s="105"/>
      <c r="O13" s="1" t="s">
        <v>12</v>
      </c>
      <c r="P13" s="12">
        <v>22.165691021096638</v>
      </c>
      <c r="Q13" s="12">
        <v>2.2510458106733662</v>
      </c>
      <c r="R13" s="12">
        <v>13.354880457493884</v>
      </c>
      <c r="S13" s="12">
        <v>38.500906763934665</v>
      </c>
      <c r="T13" s="12">
        <v>3.8768572962102166</v>
      </c>
      <c r="U13" s="12">
        <v>193.96530005200907</v>
      </c>
      <c r="V13" s="12">
        <v>129.12349329338929</v>
      </c>
      <c r="W13" s="12">
        <v>276.21361885358056</v>
      </c>
      <c r="X13" s="12">
        <v>1334.2636312319478</v>
      </c>
      <c r="Y13" s="12">
        <v>271.21945270851103</v>
      </c>
    </row>
    <row r="14" spans="1:16384" x14ac:dyDescent="0.2">
      <c r="A14" s="55" t="s">
        <v>260</v>
      </c>
      <c r="B14" s="47"/>
      <c r="C14" s="73" t="s">
        <v>261</v>
      </c>
      <c r="D14" s="74"/>
      <c r="E14" s="74"/>
      <c r="F14" s="74"/>
      <c r="G14" s="74"/>
      <c r="H14" s="74"/>
      <c r="I14" s="74"/>
      <c r="J14" s="74"/>
      <c r="K14" s="56"/>
      <c r="O14" s="22" t="s">
        <v>25</v>
      </c>
    </row>
    <row r="15" spans="1:16384" x14ac:dyDescent="0.2">
      <c r="A15" s="57" t="s">
        <v>250</v>
      </c>
      <c r="B15" s="47" t="s">
        <v>251</v>
      </c>
      <c r="C15" s="47" t="s">
        <v>252</v>
      </c>
      <c r="D15" s="47" t="s">
        <v>253</v>
      </c>
      <c r="E15" s="47" t="s">
        <v>254</v>
      </c>
      <c r="F15" s="47" t="s">
        <v>255</v>
      </c>
      <c r="G15" s="47" t="s">
        <v>256</v>
      </c>
      <c r="H15" s="47" t="s">
        <v>257</v>
      </c>
      <c r="I15" s="47" t="s">
        <v>258</v>
      </c>
      <c r="J15" s="47" t="s">
        <v>259</v>
      </c>
      <c r="K15" s="46" t="s">
        <v>216</v>
      </c>
      <c r="O15" s="22"/>
    </row>
    <row r="16" spans="1:16384" x14ac:dyDescent="0.2">
      <c r="A16" s="58">
        <f>AVERAGEA(DL2:DT2)</f>
        <v>0.1910373810062877</v>
      </c>
      <c r="B16" s="50">
        <f>AVERAGEA(DU2:EC2)</f>
        <v>-0.42328848677926173</v>
      </c>
      <c r="C16" s="50">
        <f>AVERAGEA(ED2:EL2)</f>
        <v>0.10123405555858429</v>
      </c>
      <c r="D16" s="50">
        <f>AVERAGEA(EM2:EU2)</f>
        <v>-0.42648992164587324</v>
      </c>
      <c r="E16" s="50">
        <f>AVERAGEA(EV2:FD2)</f>
        <v>0.2385395973280249</v>
      </c>
      <c r="F16" s="50">
        <f>AVERAGEA(FE2:FM2)</f>
        <v>0.4713611308960482</v>
      </c>
      <c r="G16" s="50">
        <f>AVERAGEA(FN2:FV2)</f>
        <v>-0.54061587378585152</v>
      </c>
      <c r="H16" s="50">
        <f>AVERAGEA(FW2:GE2)</f>
        <v>8.8892860958989878E-2</v>
      </c>
      <c r="I16" s="50">
        <f>AVERAGEA(GF2:GN2)</f>
        <v>0.18441831682881696</v>
      </c>
      <c r="J16" s="50">
        <f>AVERAGEA(GO2:GW2)</f>
        <v>0.11491093963423323</v>
      </c>
      <c r="K16" s="59">
        <f>AVERAGE(ABS(A16),ABS(B16),ABS(C16),ABS(D16),ABS(E16),ABS(F16),ABS(G16),ABS(H16),ABS(I16),ABS(J16))</f>
        <v>0.27807885644219715</v>
      </c>
      <c r="O16" s="22"/>
    </row>
    <row r="17" spans="1:15" ht="15" x14ac:dyDescent="0.25">
      <c r="A17" s="55" t="s">
        <v>262</v>
      </c>
      <c r="B17" s="51"/>
      <c r="C17" s="51"/>
      <c r="D17" s="75" t="s">
        <v>263</v>
      </c>
      <c r="E17" s="76"/>
      <c r="F17" s="76"/>
      <c r="G17" s="76"/>
      <c r="H17" s="76"/>
      <c r="I17" s="76"/>
      <c r="J17" s="76"/>
      <c r="K17" s="48">
        <f>-1*K16</f>
        <v>-0.27807885644219715</v>
      </c>
    </row>
    <row r="18" spans="1:15" x14ac:dyDescent="0.2">
      <c r="A18" s="60" t="s">
        <v>0</v>
      </c>
      <c r="B18" s="49" t="s">
        <v>1</v>
      </c>
      <c r="C18" s="49" t="s">
        <v>2</v>
      </c>
      <c r="D18" s="49" t="s">
        <v>3</v>
      </c>
      <c r="E18" s="49" t="s">
        <v>4</v>
      </c>
      <c r="F18" s="49" t="s">
        <v>5</v>
      </c>
      <c r="G18" s="49" t="s">
        <v>6</v>
      </c>
      <c r="H18" s="49" t="s">
        <v>7</v>
      </c>
      <c r="I18" s="49" t="s">
        <v>8</v>
      </c>
      <c r="J18" s="49" t="s">
        <v>9</v>
      </c>
      <c r="K18" s="61"/>
    </row>
    <row r="19" spans="1:15" ht="15" x14ac:dyDescent="0.25">
      <c r="A19" s="62" t="str">
        <f t="shared" ref="A19:J19" si="11">IF(ABS(A16)&lt;$K16,"Equilibrado",IF(A16&lt;0,IF(A16=MIN($A16:$J16),"&gt; Insuf","Insuf"),IF(A16=MAX($A16:$J16),"&gt;  Exc","Exc")))</f>
        <v>Equilibrado</v>
      </c>
      <c r="B19" s="52" t="str">
        <f t="shared" si="11"/>
        <v>Insuf</v>
      </c>
      <c r="C19" s="52" t="str">
        <f t="shared" si="11"/>
        <v>Equilibrado</v>
      </c>
      <c r="D19" s="52" t="str">
        <f t="shared" si="11"/>
        <v>Insuf</v>
      </c>
      <c r="E19" s="52" t="str">
        <f t="shared" si="11"/>
        <v>Equilibrado</v>
      </c>
      <c r="F19" s="52" t="str">
        <f t="shared" si="11"/>
        <v>&gt;  Exc</v>
      </c>
      <c r="G19" s="52" t="str">
        <f t="shared" si="11"/>
        <v>&gt; Insuf</v>
      </c>
      <c r="H19" s="52" t="str">
        <f t="shared" si="11"/>
        <v>Equilibrado</v>
      </c>
      <c r="I19" s="52" t="str">
        <f t="shared" si="11"/>
        <v>Equilibrado</v>
      </c>
      <c r="J19" s="52" t="str">
        <f t="shared" si="11"/>
        <v>Equilibrado</v>
      </c>
      <c r="K19" s="63"/>
    </row>
    <row r="20" spans="1:15" x14ac:dyDescent="0.2">
      <c r="A20" s="35" t="s">
        <v>0</v>
      </c>
      <c r="B20" s="36" t="s">
        <v>1</v>
      </c>
      <c r="C20" s="36" t="s">
        <v>2</v>
      </c>
      <c r="D20" s="36" t="s">
        <v>3</v>
      </c>
      <c r="E20" s="36" t="s">
        <v>4</v>
      </c>
      <c r="F20" s="36" t="s">
        <v>5</v>
      </c>
      <c r="G20" s="36" t="s">
        <v>6</v>
      </c>
      <c r="H20" s="36" t="s">
        <v>7</v>
      </c>
      <c r="I20" s="36" t="s">
        <v>8</v>
      </c>
      <c r="J20" s="36" t="s">
        <v>9</v>
      </c>
      <c r="K20" s="41"/>
    </row>
    <row r="21" spans="1:15" x14ac:dyDescent="0.2">
      <c r="A21" s="37">
        <f>IF(A16&gt;0,0,A16)</f>
        <v>0</v>
      </c>
      <c r="B21" s="38">
        <f t="shared" ref="B21:J21" si="12">IF(B16&gt;0,0,B16)</f>
        <v>-0.42328848677926173</v>
      </c>
      <c r="C21" s="38">
        <f t="shared" si="12"/>
        <v>0</v>
      </c>
      <c r="D21" s="38">
        <f t="shared" si="12"/>
        <v>-0.42648992164587324</v>
      </c>
      <c r="E21" s="38">
        <f t="shared" si="12"/>
        <v>0</v>
      </c>
      <c r="F21" s="38">
        <f t="shared" si="12"/>
        <v>0</v>
      </c>
      <c r="G21" s="38">
        <f t="shared" si="12"/>
        <v>-0.54061587378585152</v>
      </c>
      <c r="H21" s="38">
        <f t="shared" si="12"/>
        <v>0</v>
      </c>
      <c r="I21" s="38">
        <f t="shared" si="12"/>
        <v>0</v>
      </c>
      <c r="J21" s="38">
        <f t="shared" si="12"/>
        <v>0</v>
      </c>
      <c r="K21" s="41"/>
    </row>
    <row r="22" spans="1:15" x14ac:dyDescent="0.2">
      <c r="A22" s="64"/>
      <c r="B22" s="42"/>
      <c r="C22" s="42"/>
      <c r="D22" s="42"/>
      <c r="E22" s="42"/>
      <c r="F22" s="42"/>
      <c r="G22" s="42"/>
      <c r="H22" s="42"/>
      <c r="I22" s="42"/>
      <c r="J22" s="42"/>
      <c r="K22" s="65"/>
    </row>
    <row r="23" spans="1:15" x14ac:dyDescent="0.2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31"/>
    </row>
    <row r="24" spans="1:15" x14ac:dyDescent="0.2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31"/>
      <c r="L24" s="27"/>
      <c r="M24" s="24"/>
      <c r="N24" s="25"/>
      <c r="O24" s="25"/>
    </row>
    <row r="25" spans="1:15" x14ac:dyDescent="0.2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31"/>
      <c r="L25" s="23"/>
      <c r="N25" s="26"/>
      <c r="O25" s="26"/>
    </row>
    <row r="26" spans="1:15" x14ac:dyDescent="0.2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31"/>
      <c r="N26" s="16"/>
      <c r="O26" s="16"/>
    </row>
    <row r="27" spans="1:15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31"/>
      <c r="L27" s="23"/>
      <c r="N27" s="16"/>
      <c r="O27" s="16"/>
    </row>
    <row r="28" spans="1:15" x14ac:dyDescent="0.2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31"/>
    </row>
    <row r="29" spans="1:15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31"/>
    </row>
    <row r="30" spans="1:15" x14ac:dyDescent="0.2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31"/>
    </row>
    <row r="31" spans="1:15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31"/>
    </row>
    <row r="32" spans="1:15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31"/>
    </row>
    <row r="33" spans="1:11" x14ac:dyDescent="0.2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31"/>
    </row>
    <row r="34" spans="1:11" x14ac:dyDescent="0.2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31"/>
    </row>
    <row r="35" spans="1:11" x14ac:dyDescent="0.2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31"/>
    </row>
    <row r="36" spans="1:11" x14ac:dyDescent="0.2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31"/>
    </row>
    <row r="37" spans="1:11" x14ac:dyDescent="0.2">
      <c r="A37" s="77" t="s">
        <v>245</v>
      </c>
      <c r="B37" s="78"/>
      <c r="C37" s="78"/>
      <c r="D37" s="78"/>
      <c r="E37" s="78"/>
      <c r="F37" s="78"/>
      <c r="G37" s="78"/>
      <c r="H37" s="78"/>
      <c r="I37" s="78"/>
      <c r="J37" s="78"/>
      <c r="K37" s="79"/>
    </row>
    <row r="38" spans="1:11" ht="15" thickBot="1" x14ac:dyDescent="0.2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9"/>
    </row>
    <row r="39" spans="1:11" x14ac:dyDescent="0.2">
      <c r="A39" s="83"/>
      <c r="B39" s="84"/>
      <c r="C39" s="84"/>
      <c r="D39" s="84"/>
      <c r="E39" s="84"/>
      <c r="F39" s="84"/>
      <c r="G39" s="84"/>
      <c r="H39" s="84"/>
      <c r="I39" s="84"/>
      <c r="J39" s="84"/>
      <c r="K39" s="85"/>
    </row>
    <row r="40" spans="1:1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8"/>
    </row>
    <row r="41" spans="1:11" x14ac:dyDescent="0.2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8"/>
    </row>
    <row r="42" spans="1:11" x14ac:dyDescent="0.2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8"/>
    </row>
    <row r="43" spans="1:11" x14ac:dyDescent="0.2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8"/>
    </row>
    <row r="44" spans="1:11" x14ac:dyDescent="0.2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8"/>
    </row>
    <row r="45" spans="1:11" x14ac:dyDescent="0.2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8"/>
    </row>
    <row r="46" spans="1:11" x14ac:dyDescent="0.2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8"/>
    </row>
    <row r="47" spans="1:11" x14ac:dyDescent="0.2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8"/>
    </row>
    <row r="48" spans="1:11" x14ac:dyDescent="0.2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8"/>
    </row>
    <row r="49" spans="1:11" x14ac:dyDescent="0.2">
      <c r="A49" s="86"/>
      <c r="B49" s="87"/>
      <c r="C49" s="87"/>
      <c r="D49" s="87"/>
      <c r="E49" s="87"/>
      <c r="F49" s="87"/>
      <c r="G49" s="87"/>
      <c r="H49" s="87"/>
      <c r="I49" s="87"/>
      <c r="J49" s="87"/>
      <c r="K49" s="88"/>
    </row>
    <row r="50" spans="1:11" ht="15" thickBot="1" x14ac:dyDescent="0.25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1"/>
    </row>
    <row r="51" spans="1:11" ht="15" thickBot="1" x14ac:dyDescent="0.25">
      <c r="A51" s="94" t="s">
        <v>249</v>
      </c>
      <c r="B51" s="95"/>
      <c r="C51" s="96"/>
      <c r="D51" s="96"/>
      <c r="E51" s="96"/>
      <c r="F51" s="96"/>
      <c r="G51" s="96"/>
      <c r="H51" s="96"/>
      <c r="I51" s="96"/>
      <c r="J51" s="96"/>
      <c r="K51" s="97"/>
    </row>
    <row r="52" spans="1:11" x14ac:dyDescent="0.2">
      <c r="A52" s="83"/>
      <c r="B52" s="84"/>
      <c r="C52" s="84"/>
      <c r="D52" s="84"/>
      <c r="E52" s="84"/>
      <c r="F52" s="84"/>
      <c r="G52" s="84"/>
      <c r="H52" s="84"/>
      <c r="I52" s="84"/>
      <c r="J52" s="84"/>
      <c r="K52" s="85"/>
    </row>
    <row r="53" spans="1:11" x14ac:dyDescent="0.2">
      <c r="A53" s="86"/>
      <c r="B53" s="87"/>
      <c r="C53" s="87"/>
      <c r="D53" s="87"/>
      <c r="E53" s="87"/>
      <c r="F53" s="87"/>
      <c r="G53" s="87"/>
      <c r="H53" s="87"/>
      <c r="I53" s="87"/>
      <c r="J53" s="87"/>
      <c r="K53" s="88"/>
    </row>
    <row r="54" spans="1:11" x14ac:dyDescent="0.2">
      <c r="A54" s="86"/>
      <c r="B54" s="87"/>
      <c r="C54" s="87"/>
      <c r="D54" s="87"/>
      <c r="E54" s="87"/>
      <c r="F54" s="87"/>
      <c r="G54" s="87"/>
      <c r="H54" s="87"/>
      <c r="I54" s="87"/>
      <c r="J54" s="87"/>
      <c r="K54" s="88"/>
    </row>
    <row r="55" spans="1:11" x14ac:dyDescent="0.2">
      <c r="A55" s="86"/>
      <c r="B55" s="87"/>
      <c r="C55" s="87"/>
      <c r="D55" s="87"/>
      <c r="E55" s="87"/>
      <c r="F55" s="87"/>
      <c r="G55" s="87"/>
      <c r="H55" s="87"/>
      <c r="I55" s="87"/>
      <c r="J55" s="87"/>
      <c r="K55" s="88"/>
    </row>
    <row r="56" spans="1:11" x14ac:dyDescent="0.2">
      <c r="A56" s="86"/>
      <c r="B56" s="87"/>
      <c r="C56" s="87"/>
      <c r="D56" s="87"/>
      <c r="E56" s="87"/>
      <c r="F56" s="87"/>
      <c r="G56" s="87"/>
      <c r="H56" s="87"/>
      <c r="I56" s="87"/>
      <c r="J56" s="87"/>
      <c r="K56" s="88"/>
    </row>
    <row r="57" spans="1:11" x14ac:dyDescent="0.2">
      <c r="A57" s="86"/>
      <c r="B57" s="87"/>
      <c r="C57" s="87"/>
      <c r="D57" s="87"/>
      <c r="E57" s="87"/>
      <c r="F57" s="87"/>
      <c r="G57" s="87"/>
      <c r="H57" s="87"/>
      <c r="I57" s="87"/>
      <c r="J57" s="87"/>
      <c r="K57" s="88"/>
    </row>
    <row r="58" spans="1:1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8"/>
    </row>
    <row r="59" spans="1:11" ht="15" thickBot="1" x14ac:dyDescent="0.25">
      <c r="A59" s="89"/>
      <c r="B59" s="90"/>
      <c r="C59" s="90"/>
      <c r="D59" s="90"/>
      <c r="E59" s="90"/>
      <c r="F59" s="90"/>
      <c r="G59" s="90"/>
      <c r="H59" s="90"/>
      <c r="I59" s="90"/>
      <c r="J59" s="90"/>
      <c r="K59" s="91"/>
    </row>
    <row r="60" spans="1:11" ht="15" x14ac:dyDescent="0.25">
      <c r="A60" s="43" t="s">
        <v>247</v>
      </c>
      <c r="B60" s="92"/>
      <c r="C60" s="92"/>
      <c r="D60" s="92"/>
      <c r="E60" s="92"/>
      <c r="F60" s="92"/>
      <c r="G60" s="44"/>
      <c r="H60" s="44"/>
      <c r="I60" s="44" t="s">
        <v>246</v>
      </c>
      <c r="J60" s="98">
        <f ca="1">TODAY()</f>
        <v>43460</v>
      </c>
      <c r="K60" s="99"/>
    </row>
    <row r="61" spans="1:11" ht="15.75" thickBot="1" x14ac:dyDescent="0.3">
      <c r="A61" s="45" t="s">
        <v>248</v>
      </c>
      <c r="B61" s="93" t="str">
        <f>IF(C2="","",C2)</f>
        <v/>
      </c>
      <c r="C61" s="93"/>
      <c r="D61" s="93"/>
      <c r="E61" s="93"/>
      <c r="F61" s="93"/>
      <c r="G61" s="80" t="s">
        <v>266</v>
      </c>
      <c r="H61" s="81"/>
      <c r="I61" s="81"/>
      <c r="J61" s="81"/>
      <c r="K61" s="82"/>
    </row>
    <row r="62" spans="1:11" ht="8.25" customHeight="1" x14ac:dyDescent="0.2"/>
  </sheetData>
  <sheetProtection algorithmName="SHA-512" hashValue="edWoC9WutIJR9d2JPro+FS+tx6Z7ekIlQrZqCZu3cIWvlv6E66kwu7HGf9xNujqp7REFmbzpumx6XIYo9qvvLA==" saltValue="GYQdYesV1kcjPoQFF35YRQ==" spinCount="100000" sheet="1" objects="1" scenarios="1"/>
  <mergeCells count="41">
    <mergeCell ref="G7:H7"/>
    <mergeCell ref="I7:J7"/>
    <mergeCell ref="A8:B8"/>
    <mergeCell ref="A12:E12"/>
    <mergeCell ref="F12:J12"/>
    <mergeCell ref="A9:B9"/>
    <mergeCell ref="C9:D9"/>
    <mergeCell ref="E9:F9"/>
    <mergeCell ref="C10:J10"/>
    <mergeCell ref="A2:B2"/>
    <mergeCell ref="C2:J2"/>
    <mergeCell ref="A3:B3"/>
    <mergeCell ref="C3:D3"/>
    <mergeCell ref="F3:G3"/>
    <mergeCell ref="I3:J3"/>
    <mergeCell ref="J1:K1"/>
    <mergeCell ref="A1:I1"/>
    <mergeCell ref="K2:K13"/>
    <mergeCell ref="A4:B4"/>
    <mergeCell ref="C4:G4"/>
    <mergeCell ref="I4:J4"/>
    <mergeCell ref="C5:J5"/>
    <mergeCell ref="A6:B6"/>
    <mergeCell ref="C6:G6"/>
    <mergeCell ref="I6:J6"/>
    <mergeCell ref="G8:H8"/>
    <mergeCell ref="I8:J8"/>
    <mergeCell ref="G9:J9"/>
    <mergeCell ref="C8:F8"/>
    <mergeCell ref="A7:B7"/>
    <mergeCell ref="C7:D7"/>
    <mergeCell ref="C14:J14"/>
    <mergeCell ref="D17:J17"/>
    <mergeCell ref="A37:K38"/>
    <mergeCell ref="G61:K61"/>
    <mergeCell ref="A39:K50"/>
    <mergeCell ref="B60:F60"/>
    <mergeCell ref="B61:F61"/>
    <mergeCell ref="A52:K59"/>
    <mergeCell ref="A51:K51"/>
    <mergeCell ref="J60:K60"/>
  </mergeCells>
  <dataValidations disablePrompts="1" count="10">
    <dataValidation type="decimal" allowBlank="1" showErrorMessage="1" error="Verifique o valor digitado que deve estar entre 9,7 e 22,2 g/kg" sqref="A13">
      <formula1>9.7</formula1>
      <formula2>22.2</formula2>
    </dataValidation>
    <dataValidation type="decimal" allowBlank="1" showErrorMessage="1" error="Verifique o valor digitado que deve estar entre 0,4 e 2,3 g/kg" sqref="B13">
      <formula1>0.4</formula1>
      <formula2>2.3</formula2>
    </dataValidation>
    <dataValidation type="decimal" allowBlank="1" showErrorMessage="1" error="Verifique o valor digitado que deve estar entre 5,2 e13,4 g/kg" sqref="C13">
      <formula1>5.2</formula1>
      <formula2>13.4</formula2>
    </dataValidation>
    <dataValidation type="decimal" allowBlank="1" showErrorMessage="1" error="Verifique o valor digitado que deve estar entre 8,3 e 38,5 g/kg" sqref="D13">
      <formula1>8.3</formula1>
      <formula2>38.5</formula2>
    </dataValidation>
    <dataValidation type="decimal" allowBlank="1" showErrorMessage="1" error="Verifique o valor digitado que deve estar entre 1,3 e 3,9 g/kg" sqref="E13">
      <formula1>1.3</formula1>
      <formula2>3.9</formula2>
    </dataValidation>
    <dataValidation type="decimal" allowBlank="1" showErrorMessage="1" error="Verifique o valor digitado que deve estar entre 24,0 e 194,0 mg/kg" sqref="F13">
      <formula1>24</formula1>
      <formula2>194</formula2>
    </dataValidation>
    <dataValidation type="decimal" allowBlank="1" showErrorMessage="1" error="Verifique o valor digitado que deve estar entre 10,9 e 129,1 mg/kg" sqref="G13">
      <formula1>10.9</formula1>
      <formula2>129.1</formula2>
    </dataValidation>
    <dataValidation type="decimal" allowBlank="1" showErrorMessage="1" error="Verifique o valor digitado que deve estar entre 32,8 e 276,2 mg/kg" sqref="H13">
      <formula1>32.8</formula1>
      <formula2>276.2</formula2>
    </dataValidation>
    <dataValidation type="decimal" allowBlank="1" showErrorMessage="1" error="Verifique o valor digitado que deve estar entre 159,8 e 1334,3 mg/kg" sqref="I13">
      <formula1>159.8</formula1>
      <formula2>1334.2</formula2>
    </dataValidation>
    <dataValidation type="decimal" allowBlank="1" showErrorMessage="1" error="Verifique o valor digitado que deve estar entre 16,4 e 271,2 mg/kg" sqref="J13">
      <formula1>16.4</formula1>
      <formula2>271.2</formula2>
    </dataValidation>
  </dataValidations>
  <printOptions horizontalCentered="1"/>
  <pageMargins left="0.78740157480314965" right="0.78740157480314965" top="1.0236220472440944" bottom="1.0236220472440944" header="0.78740157480314965" footer="0.78740157480314965"/>
  <pageSetup paperSize="9" scale="62" firstPageNumber="0" fitToHeight="0" orientation="portrait" horizontalDpi="300" verticalDpi="300" r:id="rId1"/>
  <headerFooter alignWithMargins="0">
    <oddHeader>&amp;C&amp;10DRIS para Mangueiras&amp;REmbrapa Semiárido</oddHeader>
    <oddFooter>&amp;C&amp;10&amp;D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IndicesDris</vt:lpstr>
      <vt:lpstr>IndicesDris!Excel_BuiltIn_Print_Area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Giúllian Rodrigues</dc:creator>
  <cp:lastModifiedBy>Giúllian Rodrigues</cp:lastModifiedBy>
  <cp:lastPrinted>2018-10-23T15:02:31Z</cp:lastPrinted>
  <dcterms:created xsi:type="dcterms:W3CDTF">2016-02-28T14:02:16Z</dcterms:created>
  <dcterms:modified xsi:type="dcterms:W3CDTF">2018-12-26T14:10:25Z</dcterms:modified>
</cp:coreProperties>
</file>