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/Documents/"/>
    </mc:Choice>
  </mc:AlternateContent>
  <bookViews>
    <workbookView xWindow="0" yWindow="460" windowWidth="25600" windowHeight="14180" tabRatio="500"/>
  </bookViews>
  <sheets>
    <sheet name="Budget Mode d'emploi" sheetId="1" r:id="rId1"/>
    <sheet name="Budget Sommaire" sheetId="2" r:id="rId2"/>
    <sheet name="Détail_(facultatif)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8" i="3"/>
  <c r="D7" i="3"/>
  <c r="J25" i="2"/>
  <c r="J24" i="2"/>
  <c r="J23" i="2"/>
  <c r="J22" i="2"/>
  <c r="N11" i="2"/>
  <c r="N6" i="2"/>
  <c r="N7" i="2"/>
  <c r="N8" i="2"/>
  <c r="N9" i="2"/>
  <c r="N10" i="2"/>
  <c r="N1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D17" i="2"/>
  <c r="K16" i="2"/>
  <c r="J16" i="2"/>
  <c r="I16" i="2"/>
  <c r="N3" i="2"/>
</calcChain>
</file>

<file path=xl/sharedStrings.xml><?xml version="1.0" encoding="utf-8"?>
<sst xmlns="http://schemas.openxmlformats.org/spreadsheetml/2006/main" count="64" uniqueCount="56">
  <si>
    <t>Comment utiliser ce template de budget ?</t>
  </si>
  <si>
    <t xml:space="preserve">ETAPE 1 : Aller sur la feuille Budget Sommaire (voir ci-dessous) </t>
  </si>
  <si>
    <t>ETAPE 2 : Compléter les cases B6 à B11 (Desription)</t>
  </si>
  <si>
    <t>ETAPE 3 : Compléter les cases L6 à L11 (Unités)</t>
  </si>
  <si>
    <t>ETAPE 4 : Compléter les cases M6 à M11 (Prix Unitaire)</t>
  </si>
  <si>
    <t>ETAPE 5 : La modification des cases N6 à N11 se font automatiquement à base des colonnes Unité et Prix Unitaire</t>
  </si>
  <si>
    <t>ETAPE 6 : Donner plus de détail sur votre budget sommaire sur la 3ème feuille (Détail_(facultatif))</t>
  </si>
  <si>
    <t>ETAPE 7 : Enregistrer votre fichier au format .XLS en ajoutant votre nom en LETTRES CAPITALES à la fin du nom du fichier.</t>
  </si>
  <si>
    <t>ETAPE 8 : Importer ce fichier à la question 24 du formulaire (Google Form)</t>
  </si>
  <si>
    <t>(exemples)</t>
  </si>
  <si>
    <t>modifiable</t>
  </si>
  <si>
    <r>
      <rPr>
        <sz val="10"/>
        <color rgb="FFFF9900"/>
        <rFont val="Arial"/>
      </rPr>
      <t>Lien FR</t>
    </r>
    <r>
      <rPr>
        <sz val="10"/>
        <color rgb="FF000000"/>
        <rFont val="Arial"/>
      </rPr>
      <t xml:space="preserve"> : </t>
    </r>
    <r>
      <rPr>
        <u/>
        <sz val="10"/>
        <color rgb="FF1155CC"/>
        <rFont val="Arial"/>
      </rPr>
      <t>https://docs.google.com/forms/d/1SA4JbvfY47f6veO41a-o0F5r0Wg3DqhS5v6Hsv7WSOo/edit</t>
    </r>
  </si>
  <si>
    <t>MUSÉE COLLECTIF - Budget Template</t>
  </si>
  <si>
    <t>(DHS)</t>
  </si>
  <si>
    <t>المرحلة الأولى: التوجه إلى ورقة Budget Sommaire (انظر أسفله)</t>
  </si>
  <si>
    <t>Prix unitaire</t>
  </si>
  <si>
    <t xml:space="preserve">المرحلة الثانية : ملء الخانات من B6 إلى B11       </t>
  </si>
  <si>
    <t>Quantité</t>
  </si>
  <si>
    <t>Total</t>
  </si>
  <si>
    <t>المرحلة الثالثة : ملء الخانات من L6 إلى L11</t>
  </si>
  <si>
    <t>PRODUCTION</t>
  </si>
  <si>
    <t>المرحلة الثالثة : ملء الخانات من M6 إلى M11</t>
  </si>
  <si>
    <t>التعديل سيتم أوتوماتيكيا  في الخانات N6 إلى N11</t>
  </si>
  <si>
    <t>(غير إلزامي)يمكن إضافة  تفاصيل أخرى عن ميزانية المشروع فالورقة الثالثة Détail_facultatif</t>
  </si>
  <si>
    <t>تسجيل الملف  في حجم إيكسيل .XLS باسمكم الكامل</t>
  </si>
  <si>
    <t xml:space="preserve">تحميل الملف إلى السؤال 24 بالاستمارة </t>
  </si>
  <si>
    <r>
      <rPr>
        <sz val="10"/>
        <color rgb="FF0000FF"/>
        <rFont val="Arial"/>
      </rPr>
      <t xml:space="preserve">رابط الاستمارة بالعربية </t>
    </r>
    <r>
      <rPr>
        <sz val="10"/>
        <color rgb="FF000000"/>
        <rFont val="Arial"/>
      </rPr>
      <t xml:space="preserve">: </t>
    </r>
    <r>
      <rPr>
        <u/>
        <sz val="10"/>
        <color rgb="FF1155CC"/>
        <rFont val="Arial"/>
      </rPr>
      <t>https://docs.google.com/forms/d/10Mc13xgVRk5BNwYcagVJdK9g1siXUVM3vqMVEfWeoCE/edit</t>
    </r>
  </si>
  <si>
    <t>Pilles d'alimentation</t>
  </si>
  <si>
    <t>Propriété du document : Atelier de l'Observatoire</t>
  </si>
  <si>
    <t>Adaptateur HDMI-VGA</t>
  </si>
  <si>
    <t>Description</t>
  </si>
  <si>
    <t>MATERIEL TECHNIQUE</t>
  </si>
  <si>
    <t>Enregistreur audio numérique Tascam DR-05</t>
  </si>
  <si>
    <t>Catégorie</t>
  </si>
  <si>
    <t>Unités</t>
  </si>
  <si>
    <t>Prix Unitaire</t>
  </si>
  <si>
    <t>TOTAL</t>
  </si>
  <si>
    <t>Protecteur pare-vent 'Outdoor recording'</t>
  </si>
  <si>
    <t>Recherche - Collecte</t>
  </si>
  <si>
    <t>Carte Mémoire micro SDHC</t>
  </si>
  <si>
    <t xml:space="preserve">Cables </t>
  </si>
  <si>
    <t>Polaroid</t>
  </si>
  <si>
    <t>Frais de production</t>
  </si>
  <si>
    <t>Cachet pour l'encadrement des ateliers</t>
  </si>
  <si>
    <t>Communication</t>
  </si>
  <si>
    <t>Transport</t>
  </si>
  <si>
    <t xml:space="preserve"> Maximum 7 % du budget total</t>
  </si>
  <si>
    <t>Divers et imprévus</t>
  </si>
  <si>
    <t xml:space="preserve"> Maximum 5 % du budget total</t>
  </si>
  <si>
    <t>TOTAL DÉPENSES</t>
  </si>
  <si>
    <t>Dépenses</t>
  </si>
  <si>
    <t xml:space="preserve">     Distribution des dépenses </t>
  </si>
  <si>
    <t>DHS</t>
  </si>
  <si>
    <t>Budget</t>
  </si>
  <si>
    <t>Réel</t>
  </si>
  <si>
    <t xml:space="preserve"> كيف يمكن استعمال هذا النمودج؟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</si>
</sst>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34" x14ac:knownFonts="1">
    <font>
      <sz val="10"/>
      <color rgb="FF000000"/>
      <name val="Arial"/>
    </font>
    <font>
      <sz val="11"/>
      <color rgb="FF000000"/>
      <name val="Questrial"/>
    </font>
    <font>
      <b/>
      <sz val="12"/>
      <name val="Questrial"/>
    </font>
    <font>
      <sz val="10"/>
      <name val="Questrial"/>
    </font>
    <font>
      <sz val="10"/>
      <name val="Arial"/>
    </font>
    <font>
      <sz val="30"/>
      <color rgb="FF1E4E79"/>
      <name val="Questrial"/>
    </font>
    <font>
      <sz val="20"/>
      <color rgb="FF434343"/>
      <name val="Questrial"/>
    </font>
    <font>
      <u/>
      <sz val="10"/>
      <color rgb="FF0000FF"/>
      <name val="Arial"/>
    </font>
    <font>
      <b/>
      <sz val="12"/>
      <color rgb="FFFFFFFF"/>
      <name val="Questrial"/>
    </font>
    <font>
      <sz val="12"/>
      <name val="Questrial"/>
    </font>
    <font>
      <sz val="10"/>
      <color rgb="FF000000"/>
      <name val="Roboto"/>
    </font>
    <font>
      <sz val="12"/>
      <color rgb="FFFFFFFF"/>
      <name val="Questrial"/>
    </font>
    <font>
      <sz val="10"/>
      <color rgb="FFFFFFFF"/>
      <name val="Questrial"/>
    </font>
    <font>
      <b/>
      <sz val="11"/>
      <color rgb="FF000000"/>
      <name val="Questrial"/>
    </font>
    <font>
      <sz val="11"/>
      <color rgb="FF2BAEB5"/>
      <name val="Questrial"/>
    </font>
    <font>
      <sz val="11"/>
      <name val="Questrial"/>
    </font>
    <font>
      <sz val="10"/>
      <color rgb="FF2BAEB5"/>
      <name val="Questrial"/>
    </font>
    <font>
      <u/>
      <sz val="10"/>
      <color rgb="FF0000FF"/>
      <name val="Arial"/>
    </font>
    <font>
      <b/>
      <sz val="12"/>
      <color rgb="FF000000"/>
      <name val="Questrial"/>
    </font>
    <font>
      <sz val="11"/>
      <color rgb="FF1E4E79"/>
      <name val="Questrial"/>
    </font>
    <font>
      <i/>
      <sz val="9"/>
      <color rgb="FF000000"/>
      <name val="Questrial"/>
    </font>
    <font>
      <b/>
      <sz val="12"/>
      <color rgb="FF1E4E79"/>
      <name val="Questrial"/>
    </font>
    <font>
      <sz val="10"/>
      <color rgb="FF1E4E79"/>
      <name val="Questrial"/>
    </font>
    <font>
      <sz val="12"/>
      <color rgb="FF1F3864"/>
      <name val="Questrial"/>
    </font>
    <font>
      <b/>
      <sz val="10"/>
      <color rgb="FFFFFFFF"/>
      <name val="Questrial"/>
    </font>
    <font>
      <sz val="11"/>
      <color rgb="FFB5EBEE"/>
      <name val="Questrial"/>
    </font>
    <font>
      <sz val="12"/>
      <color rgb="FF000000"/>
      <name val="Questrial"/>
    </font>
    <font>
      <sz val="14"/>
      <color rgb="FF1F3864"/>
      <name val="Questrial"/>
    </font>
    <font>
      <sz val="11"/>
      <color rgb="FF1E4E79"/>
      <name val="Docs-Questrial"/>
    </font>
    <font>
      <sz val="10"/>
      <color rgb="FFFF9900"/>
      <name val="Arial"/>
    </font>
    <font>
      <u/>
      <sz val="10"/>
      <color rgb="FF1155CC"/>
      <name val="Arial"/>
    </font>
    <font>
      <sz val="10"/>
      <color rgb="FF0000FF"/>
      <name val="Arial"/>
    </font>
    <font>
      <b/>
      <sz val="14"/>
      <color rgb="FF000000"/>
      <name val="Arial"/>
    </font>
    <font>
      <sz val="14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249399"/>
        <bgColor rgb="FF249399"/>
      </patternFill>
    </fill>
    <fill>
      <patternFill patternType="solid">
        <fgColor rgb="FFFFFFFF"/>
        <bgColor rgb="FFFFFFFF"/>
      </patternFill>
    </fill>
    <fill>
      <patternFill patternType="solid">
        <fgColor rgb="FFB5EBEE"/>
        <bgColor rgb="FFB5EBEE"/>
      </patternFill>
    </fill>
    <fill>
      <patternFill patternType="solid">
        <fgColor rgb="FF1155CC"/>
        <bgColor rgb="FF1155CC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46DADA"/>
        <bgColor rgb="FF46DADA"/>
      </patternFill>
    </fill>
    <fill>
      <patternFill patternType="solid">
        <fgColor rgb="FF38761D"/>
        <bgColor rgb="FF38761D"/>
      </patternFill>
    </fill>
    <fill>
      <patternFill patternType="solid">
        <fgColor rgb="FF741B47"/>
        <bgColor rgb="FF741B47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1E4E79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0" fillId="5" borderId="0" xfId="0" applyFont="1" applyFill="1" applyAlignment="1">
      <alignment horizontal="right" wrapText="1"/>
    </xf>
    <xf numFmtId="0" fontId="11" fillId="4" borderId="4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5" fillId="3" borderId="0" xfId="0" applyFont="1" applyFill="1" applyAlignment="1">
      <alignment horizontal="right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0" fontId="9" fillId="5" borderId="2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" fillId="3" borderId="0" xfId="0" applyFont="1" applyFill="1" applyAlignment="1">
      <alignment horizontal="right" wrapText="1"/>
    </xf>
    <xf numFmtId="0" fontId="11" fillId="4" borderId="7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right" wrapText="1"/>
    </xf>
    <xf numFmtId="0" fontId="1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vertical="center"/>
    </xf>
    <xf numFmtId="0" fontId="3" fillId="3" borderId="0" xfId="0" applyFont="1" applyFill="1" applyAlignment="1">
      <alignment wrapText="1"/>
    </xf>
    <xf numFmtId="0" fontId="20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1" fillId="0" borderId="8" xfId="0" applyFont="1" applyBorder="1" applyAlignment="1">
      <alignment horizontal="right" vertical="center"/>
    </xf>
    <xf numFmtId="164" fontId="21" fillId="0" borderId="8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6" borderId="7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164" fontId="22" fillId="6" borderId="7" xfId="0" applyNumberFormat="1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left" vertical="center"/>
    </xf>
    <xf numFmtId="9" fontId="24" fillId="7" borderId="7" xfId="0" applyNumberFormat="1" applyFont="1" applyFill="1" applyBorder="1" applyAlignment="1">
      <alignment horizontal="center" vertical="center"/>
    </xf>
    <xf numFmtId="164" fontId="22" fillId="6" borderId="7" xfId="0" applyNumberFormat="1" applyFont="1" applyFill="1" applyBorder="1" applyAlignment="1">
      <alignment vertical="center"/>
    </xf>
    <xf numFmtId="9" fontId="25" fillId="6" borderId="7" xfId="0" applyNumberFormat="1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wrapText="1"/>
    </xf>
    <xf numFmtId="9" fontId="24" fillId="8" borderId="7" xfId="0" applyNumberFormat="1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vertical="center"/>
    </xf>
    <xf numFmtId="9" fontId="24" fillId="9" borderId="7" xfId="0" applyNumberFormat="1" applyFont="1" applyFill="1" applyBorder="1" applyAlignment="1">
      <alignment horizontal="center" vertical="center"/>
    </xf>
    <xf numFmtId="9" fontId="24" fillId="10" borderId="7" xfId="0" applyNumberFormat="1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9" fontId="24" fillId="12" borderId="7" xfId="0" applyNumberFormat="1" applyFont="1" applyFill="1" applyBorder="1" applyAlignment="1">
      <alignment horizontal="center" vertical="center"/>
    </xf>
    <xf numFmtId="9" fontId="24" fillId="13" borderId="7" xfId="0" applyNumberFormat="1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wrapText="1"/>
    </xf>
    <xf numFmtId="0" fontId="25" fillId="6" borderId="7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1" fillId="4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4" borderId="5" xfId="0" applyFont="1" applyFill="1" applyBorder="1" applyAlignment="1">
      <alignment horizontal="center" vertical="center"/>
    </xf>
    <xf numFmtId="4" fontId="11" fillId="11" borderId="5" xfId="0" applyNumberFormat="1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4" fontId="23" fillId="5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2" fillId="2" borderId="0" xfId="0" applyFont="1" applyFill="1" applyAlignment="1">
      <alignment horizontal="right" wrapText="1"/>
    </xf>
    <xf numFmtId="0" fontId="33" fillId="0" borderId="0" xfId="0" applyFont="1" applyAlignment="1">
      <alignment horizontal="right"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32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D3F3F1"/>
          <bgColor rgb="FFD3F3F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1828800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0"/>
          <a:ext cx="18288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forms/d/1SA4JbvfY47f6veO41a-o0F5r0Wg3DqhS5v6Hsv7WSOo/edit" TargetMode="External"/><Relationship Id="rId2" Type="http://schemas.openxmlformats.org/officeDocument/2006/relationships/hyperlink" Target="https://docs.google.com/forms/d/10Mc13xgVRk5BNwYcagVJdK9g1siXUVM3vqMVEfWeoCE/edit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46DADA"/>
    <outlinePr summaryBelow="0" summaryRight="0"/>
  </sheetPr>
  <dimension ref="A1:C26"/>
  <sheetViews>
    <sheetView showGridLines="0" tabSelected="1" workbookViewId="0">
      <selection activeCell="B29" sqref="B29"/>
    </sheetView>
  </sheetViews>
  <sheetFormatPr baseColWidth="10" defaultColWidth="17.33203125" defaultRowHeight="15.75" customHeight="1" x14ac:dyDescent="0.15"/>
  <cols>
    <col min="1" max="1" width="28.5" customWidth="1"/>
    <col min="2" max="2" width="137.1640625" customWidth="1"/>
    <col min="3" max="3" width="4.83203125" customWidth="1"/>
  </cols>
  <sheetData>
    <row r="1" spans="1:2" ht="15.75" customHeight="1" x14ac:dyDescent="0.15">
      <c r="A1" s="67"/>
    </row>
    <row r="2" spans="1:2" ht="35.25" customHeight="1" x14ac:dyDescent="0.15">
      <c r="A2" s="67"/>
    </row>
    <row r="3" spans="1:2" ht="21" customHeight="1" x14ac:dyDescent="0.15"/>
    <row r="4" spans="1:2" ht="18" x14ac:dyDescent="0.2">
      <c r="A4" s="81" t="s">
        <v>0</v>
      </c>
      <c r="B4" s="82"/>
    </row>
    <row r="5" spans="1:2" ht="18" x14ac:dyDescent="0.2">
      <c r="A5" s="89"/>
      <c r="B5" s="83"/>
    </row>
    <row r="6" spans="1:2" ht="13" x14ac:dyDescent="0.15">
      <c r="A6" s="4">
        <v>1</v>
      </c>
      <c r="B6" s="4" t="s">
        <v>1</v>
      </c>
    </row>
    <row r="7" spans="1:2" ht="13" x14ac:dyDescent="0.15">
      <c r="A7" s="4">
        <v>2</v>
      </c>
      <c r="B7" s="4" t="s">
        <v>2</v>
      </c>
    </row>
    <row r="8" spans="1:2" ht="13" x14ac:dyDescent="0.15">
      <c r="A8" s="4">
        <v>3</v>
      </c>
      <c r="B8" s="4" t="s">
        <v>3</v>
      </c>
    </row>
    <row r="9" spans="1:2" ht="13" x14ac:dyDescent="0.15">
      <c r="A9" s="4">
        <v>4</v>
      </c>
      <c r="B9" s="4" t="s">
        <v>4</v>
      </c>
    </row>
    <row r="10" spans="1:2" ht="13" x14ac:dyDescent="0.15">
      <c r="A10" s="4">
        <v>5</v>
      </c>
      <c r="B10" s="4" t="s">
        <v>5</v>
      </c>
    </row>
    <row r="11" spans="1:2" ht="13" x14ac:dyDescent="0.15">
      <c r="A11" s="4">
        <v>6</v>
      </c>
      <c r="B11" s="4" t="s">
        <v>6</v>
      </c>
    </row>
    <row r="12" spans="1:2" ht="13" x14ac:dyDescent="0.15">
      <c r="A12" s="4">
        <v>7</v>
      </c>
      <c r="B12" s="4" t="s">
        <v>7</v>
      </c>
    </row>
    <row r="13" spans="1:2" ht="13" x14ac:dyDescent="0.15">
      <c r="A13" s="4">
        <v>8</v>
      </c>
      <c r="B13" s="4" t="s">
        <v>8</v>
      </c>
    </row>
    <row r="14" spans="1:2" ht="13" x14ac:dyDescent="0.15">
      <c r="B14" s="10" t="s">
        <v>11</v>
      </c>
    </row>
    <row r="15" spans="1:2" ht="13" x14ac:dyDescent="0.15">
      <c r="B15" s="10"/>
    </row>
    <row r="16" spans="1:2" ht="18" x14ac:dyDescent="0.2">
      <c r="A16" s="79" t="s">
        <v>55</v>
      </c>
      <c r="B16" s="80"/>
    </row>
    <row r="17" spans="1:3" ht="18" x14ac:dyDescent="0.2">
      <c r="A17" s="88"/>
      <c r="B17" s="84"/>
    </row>
    <row r="18" spans="1:3" ht="13" x14ac:dyDescent="0.15">
      <c r="B18" s="85" t="s">
        <v>14</v>
      </c>
      <c r="C18" s="4">
        <v>1</v>
      </c>
    </row>
    <row r="19" spans="1:3" ht="13" x14ac:dyDescent="0.15">
      <c r="B19" s="86" t="s">
        <v>16</v>
      </c>
      <c r="C19" s="4">
        <v>2</v>
      </c>
    </row>
    <row r="20" spans="1:3" ht="13" x14ac:dyDescent="0.15">
      <c r="B20" s="16" t="s">
        <v>19</v>
      </c>
      <c r="C20" s="4">
        <v>3</v>
      </c>
    </row>
    <row r="21" spans="1:3" ht="13" x14ac:dyDescent="0.15">
      <c r="B21" s="16" t="s">
        <v>21</v>
      </c>
      <c r="C21" s="4">
        <v>4</v>
      </c>
    </row>
    <row r="22" spans="1:3" ht="13" x14ac:dyDescent="0.15">
      <c r="B22" s="86" t="s">
        <v>22</v>
      </c>
      <c r="C22" s="4">
        <v>5</v>
      </c>
    </row>
    <row r="23" spans="1:3" ht="13" x14ac:dyDescent="0.15">
      <c r="B23" s="86" t="s">
        <v>23</v>
      </c>
      <c r="C23" s="4">
        <v>6</v>
      </c>
    </row>
    <row r="24" spans="1:3" ht="13" x14ac:dyDescent="0.15">
      <c r="B24" s="86" t="s">
        <v>24</v>
      </c>
      <c r="C24" s="4">
        <v>7</v>
      </c>
    </row>
    <row r="25" spans="1:3" ht="13" x14ac:dyDescent="0.15">
      <c r="B25" s="86" t="s">
        <v>25</v>
      </c>
      <c r="C25" s="4">
        <v>8</v>
      </c>
    </row>
    <row r="26" spans="1:3" ht="13" x14ac:dyDescent="0.15">
      <c r="B26" s="87" t="s">
        <v>26</v>
      </c>
    </row>
  </sheetData>
  <mergeCells count="3">
    <mergeCell ref="A1:A2"/>
    <mergeCell ref="A4:B4"/>
    <mergeCell ref="A16:B16"/>
  </mergeCells>
  <hyperlinks>
    <hyperlink ref="B14" r:id="rId1"/>
    <hyperlink ref="B26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B5394"/>
    <outlinePr summaryBelow="0" summaryRight="0"/>
  </sheetPr>
  <dimension ref="A1:O26"/>
  <sheetViews>
    <sheetView showGridLines="0" workbookViewId="0"/>
  </sheetViews>
  <sheetFormatPr baseColWidth="10" defaultColWidth="17.33203125" defaultRowHeight="15.75" customHeight="1" x14ac:dyDescent="0.15"/>
  <cols>
    <col min="1" max="1" width="2.6640625" customWidth="1"/>
    <col min="2" max="2" width="1.6640625" customWidth="1"/>
    <col min="3" max="3" width="5.6640625" customWidth="1"/>
    <col min="4" max="4" width="11.5" customWidth="1"/>
    <col min="5" max="5" width="5.1640625" customWidth="1"/>
    <col min="6" max="6" width="1.6640625" customWidth="1"/>
    <col min="7" max="7" width="3.6640625" customWidth="1"/>
    <col min="8" max="8" width="38.83203125" customWidth="1"/>
    <col min="9" max="9" width="9.1640625" customWidth="1"/>
    <col min="10" max="10" width="0.5" customWidth="1"/>
    <col min="11" max="11" width="30" customWidth="1"/>
    <col min="12" max="14" width="14.6640625" customWidth="1"/>
    <col min="15" max="15" width="30.5" customWidth="1"/>
  </cols>
  <sheetData>
    <row r="1" spans="1:15" ht="57.75" customHeight="1" x14ac:dyDescent="0.15">
      <c r="A1" s="1"/>
      <c r="B1" s="6"/>
      <c r="C1" s="7"/>
      <c r="D1" s="1"/>
      <c r="E1" s="1"/>
      <c r="F1" s="1"/>
      <c r="G1" s="1"/>
      <c r="H1" s="1"/>
      <c r="I1" s="1"/>
      <c r="J1" s="1"/>
      <c r="L1" s="1"/>
      <c r="M1" s="1"/>
      <c r="N1" s="1"/>
      <c r="O1" s="1"/>
    </row>
    <row r="2" spans="1:15" ht="54.75" customHeight="1" x14ac:dyDescent="0.15">
      <c r="A2" s="1"/>
      <c r="B2" s="9" t="s">
        <v>12</v>
      </c>
      <c r="D2" s="1"/>
      <c r="E2" s="1"/>
      <c r="F2" s="1"/>
      <c r="G2" s="1"/>
      <c r="H2" s="1"/>
      <c r="I2" s="1"/>
      <c r="J2" s="1"/>
      <c r="L2" s="11"/>
      <c r="M2" s="75"/>
      <c r="N2" s="67"/>
      <c r="O2" s="1"/>
    </row>
    <row r="3" spans="1:15" ht="18" customHeight="1" x14ac:dyDescent="0.15">
      <c r="A3" s="20"/>
      <c r="B3" s="22" t="s">
        <v>28</v>
      </c>
      <c r="C3" s="25"/>
      <c r="D3" s="20"/>
      <c r="E3" s="20"/>
      <c r="F3" s="20"/>
      <c r="G3" s="20"/>
      <c r="H3" s="20"/>
      <c r="I3" s="20"/>
      <c r="J3" s="20"/>
      <c r="K3" s="20"/>
      <c r="L3" s="25"/>
      <c r="M3" s="25"/>
      <c r="N3" s="25" t="str">
        <f ca="1">"© "&amp;YEAR(TODAY())&amp;""</f>
        <v>© 2019</v>
      </c>
      <c r="O3" s="20"/>
    </row>
    <row r="4" spans="1:15" ht="14.25" customHeight="1" x14ac:dyDescent="0.15">
      <c r="A4" s="1"/>
      <c r="B4" s="1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1.75" customHeight="1" x14ac:dyDescent="0.15">
      <c r="A5" s="1"/>
      <c r="B5" s="68" t="s">
        <v>30</v>
      </c>
      <c r="C5" s="69"/>
      <c r="D5" s="69"/>
      <c r="E5" s="69"/>
      <c r="F5" s="69"/>
      <c r="G5" s="69"/>
      <c r="H5" s="69"/>
      <c r="I5" s="69"/>
      <c r="J5" s="70"/>
      <c r="K5" s="33" t="s">
        <v>33</v>
      </c>
      <c r="L5" s="35" t="s">
        <v>34</v>
      </c>
      <c r="M5" s="35" t="s">
        <v>35</v>
      </c>
      <c r="N5" s="35" t="s">
        <v>36</v>
      </c>
      <c r="O5" s="1"/>
    </row>
    <row r="6" spans="1:15" ht="18" customHeight="1" x14ac:dyDescent="0.15">
      <c r="A6" s="1"/>
      <c r="B6" s="78"/>
      <c r="C6" s="67"/>
      <c r="D6" s="67"/>
      <c r="E6" s="67"/>
      <c r="F6" s="67"/>
      <c r="G6" s="67"/>
      <c r="H6" s="67"/>
      <c r="I6" s="67"/>
      <c r="J6" s="67"/>
      <c r="K6" s="37" t="s">
        <v>38</v>
      </c>
      <c r="L6" s="38">
        <v>2</v>
      </c>
      <c r="M6" s="38">
        <v>200</v>
      </c>
      <c r="N6" s="38">
        <f t="shared" ref="N6:N11" si="0">L6*M6</f>
        <v>400</v>
      </c>
      <c r="O6" s="1"/>
    </row>
    <row r="7" spans="1:15" ht="18" customHeight="1" x14ac:dyDescent="0.15">
      <c r="A7" s="1"/>
      <c r="B7" s="37"/>
      <c r="C7" s="37"/>
      <c r="D7" s="37"/>
      <c r="E7" s="37"/>
      <c r="F7" s="37"/>
      <c r="G7" s="37"/>
      <c r="H7" s="37"/>
      <c r="I7" s="37"/>
      <c r="J7" s="37"/>
      <c r="K7" s="37" t="s">
        <v>42</v>
      </c>
      <c r="L7" s="38">
        <v>5</v>
      </c>
      <c r="M7" s="38">
        <v>100</v>
      </c>
      <c r="N7" s="38">
        <f t="shared" si="0"/>
        <v>500</v>
      </c>
      <c r="O7" s="1"/>
    </row>
    <row r="8" spans="1:15" ht="18" customHeight="1" x14ac:dyDescent="0.15">
      <c r="A8" s="1"/>
      <c r="B8" s="78"/>
      <c r="C8" s="67"/>
      <c r="D8" s="67"/>
      <c r="E8" s="67"/>
      <c r="F8" s="67"/>
      <c r="G8" s="67"/>
      <c r="H8" s="67"/>
      <c r="I8" s="67"/>
      <c r="J8" s="67"/>
      <c r="K8" s="37" t="s">
        <v>43</v>
      </c>
      <c r="L8" s="38">
        <v>4</v>
      </c>
      <c r="M8" s="38">
        <v>100</v>
      </c>
      <c r="N8" s="38">
        <f t="shared" si="0"/>
        <v>400</v>
      </c>
      <c r="O8" s="1"/>
    </row>
    <row r="9" spans="1:15" ht="18" customHeight="1" x14ac:dyDescent="0.15">
      <c r="A9" s="1"/>
      <c r="B9" s="78"/>
      <c r="C9" s="67"/>
      <c r="D9" s="67"/>
      <c r="E9" s="67"/>
      <c r="F9" s="67"/>
      <c r="G9" s="67"/>
      <c r="H9" s="67"/>
      <c r="I9" s="67"/>
      <c r="J9" s="67"/>
      <c r="K9" s="37" t="s">
        <v>44</v>
      </c>
      <c r="L9" s="38">
        <v>6</v>
      </c>
      <c r="M9" s="38">
        <v>100</v>
      </c>
      <c r="N9" s="38">
        <f t="shared" si="0"/>
        <v>600</v>
      </c>
      <c r="O9" s="1"/>
    </row>
    <row r="10" spans="1:15" ht="18" customHeight="1" x14ac:dyDescent="0.15">
      <c r="A10" s="1"/>
      <c r="B10" s="78"/>
      <c r="C10" s="67"/>
      <c r="D10" s="67"/>
      <c r="E10" s="67"/>
      <c r="F10" s="67"/>
      <c r="G10" s="67"/>
      <c r="H10" s="67"/>
      <c r="I10" s="67"/>
      <c r="J10" s="67"/>
      <c r="K10" s="37" t="s">
        <v>45</v>
      </c>
      <c r="L10" s="38">
        <v>2</v>
      </c>
      <c r="M10" s="38">
        <v>100</v>
      </c>
      <c r="N10" s="38">
        <f t="shared" si="0"/>
        <v>200</v>
      </c>
      <c r="O10" s="40" t="s">
        <v>46</v>
      </c>
    </row>
    <row r="11" spans="1:15" ht="18" customHeight="1" x14ac:dyDescent="0.15">
      <c r="A11" s="1"/>
      <c r="B11" s="78"/>
      <c r="C11" s="67"/>
      <c r="D11" s="67"/>
      <c r="E11" s="67"/>
      <c r="F11" s="67"/>
      <c r="G11" s="67"/>
      <c r="H11" s="67"/>
      <c r="I11" s="67"/>
      <c r="J11" s="67"/>
      <c r="K11" s="37" t="s">
        <v>47</v>
      </c>
      <c r="L11" s="38">
        <v>10</v>
      </c>
      <c r="M11" s="38">
        <v>25</v>
      </c>
      <c r="N11" s="38">
        <f t="shared" si="0"/>
        <v>250</v>
      </c>
      <c r="O11" s="40" t="s">
        <v>48</v>
      </c>
    </row>
    <row r="12" spans="1:15" ht="21.75" customHeight="1" x14ac:dyDescent="0.15">
      <c r="A12" s="1"/>
      <c r="B12" s="41"/>
      <c r="C12" s="41"/>
      <c r="D12" s="42"/>
      <c r="E12" s="42"/>
      <c r="F12" s="42"/>
      <c r="G12" s="42"/>
      <c r="H12" s="42"/>
      <c r="I12" s="42"/>
      <c r="J12" s="42"/>
      <c r="K12" s="43" t="s">
        <v>49</v>
      </c>
      <c r="L12" s="44"/>
      <c r="M12" s="44"/>
      <c r="N12" s="44">
        <f>SUM(N6:N11)</f>
        <v>2350</v>
      </c>
      <c r="O12" s="1"/>
    </row>
    <row r="13" spans="1:15" ht="21.75" customHeight="1" x14ac:dyDescent="0.15">
      <c r="A13" s="1"/>
      <c r="B13" s="45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1"/>
    </row>
    <row r="14" spans="1:15" ht="21.75" customHeight="1" x14ac:dyDescent="0.15">
      <c r="A14" s="1"/>
      <c r="B14" s="71" t="s">
        <v>50</v>
      </c>
      <c r="C14" s="69"/>
      <c r="D14" s="69"/>
      <c r="E14" s="69"/>
      <c r="F14" s="70"/>
      <c r="G14" s="68" t="s">
        <v>51</v>
      </c>
      <c r="H14" s="69"/>
      <c r="I14" s="69"/>
      <c r="J14" s="69"/>
      <c r="K14" s="69"/>
      <c r="L14" s="69"/>
      <c r="M14" s="69"/>
      <c r="N14" s="70"/>
      <c r="O14" s="1"/>
    </row>
    <row r="15" spans="1:15" ht="14.25" customHeight="1" x14ac:dyDescent="0.15">
      <c r="A15" s="1"/>
      <c r="B15" s="47"/>
      <c r="C15" s="48"/>
      <c r="D15" s="47"/>
      <c r="E15" s="47"/>
      <c r="F15" s="47"/>
      <c r="G15" s="47"/>
      <c r="H15" s="47"/>
      <c r="I15" s="47"/>
      <c r="J15" s="49" t="s">
        <v>52</v>
      </c>
      <c r="K15" s="47"/>
      <c r="L15" s="47"/>
      <c r="M15" s="47"/>
      <c r="N15" s="47"/>
      <c r="O15" s="1"/>
    </row>
    <row r="16" spans="1:15" ht="19.5" customHeight="1" x14ac:dyDescent="0.15">
      <c r="A16" s="1"/>
      <c r="B16" s="47"/>
      <c r="C16" s="73" t="s">
        <v>53</v>
      </c>
      <c r="D16" s="69"/>
      <c r="E16" s="70"/>
      <c r="F16" s="47"/>
      <c r="G16" s="47"/>
      <c r="H16" s="50" t="s">
        <v>38</v>
      </c>
      <c r="I16" s="51">
        <f t="shared" ref="I16:I21" si="1">K16</f>
        <v>0.1702127659574468</v>
      </c>
      <c r="J16" s="52">
        <f t="shared" ref="J16:J25" si="2">SUMIF($K$6:$K$11,$H16,$N$6:$N$11)</f>
        <v>400</v>
      </c>
      <c r="K16" s="53">
        <f>IF(K6="Recherche - Collecte",N6/$N$12)</f>
        <v>0.1702127659574468</v>
      </c>
      <c r="L16" s="47"/>
      <c r="M16" s="47"/>
      <c r="N16" s="47"/>
      <c r="O16" s="1"/>
    </row>
    <row r="17" spans="1:15" ht="19.5" customHeight="1" x14ac:dyDescent="0.15">
      <c r="A17" s="1"/>
      <c r="B17" s="47"/>
      <c r="C17" s="54" t="s">
        <v>52</v>
      </c>
      <c r="D17" s="74">
        <f>N12</f>
        <v>2350</v>
      </c>
      <c r="E17" s="67"/>
      <c r="F17" s="47"/>
      <c r="G17" s="47"/>
      <c r="H17" s="55" t="s">
        <v>42</v>
      </c>
      <c r="I17" s="56">
        <f t="shared" si="1"/>
        <v>0.21276595744680851</v>
      </c>
      <c r="J17" s="52">
        <f t="shared" si="2"/>
        <v>500</v>
      </c>
      <c r="K17" s="53">
        <f>IF(K7="Frais de production",N7/$N$12)</f>
        <v>0.21276595744680851</v>
      </c>
      <c r="L17" s="47"/>
      <c r="M17" s="47"/>
      <c r="N17" s="47"/>
      <c r="O17" s="1"/>
    </row>
    <row r="18" spans="1:15" ht="19.5" customHeight="1" x14ac:dyDescent="0.15">
      <c r="A18" s="1"/>
      <c r="B18" s="47"/>
      <c r="C18" s="57"/>
      <c r="D18" s="58"/>
      <c r="E18" s="58"/>
      <c r="F18" s="47"/>
      <c r="G18" s="47"/>
      <c r="H18" s="50" t="s">
        <v>43</v>
      </c>
      <c r="I18" s="59">
        <f t="shared" si="1"/>
        <v>0.1702127659574468</v>
      </c>
      <c r="J18" s="52">
        <f t="shared" si="2"/>
        <v>400</v>
      </c>
      <c r="K18" s="53">
        <f>IF(K8="Cachet pour l'encadrement des ateliers",N8/$N$12)</f>
        <v>0.1702127659574468</v>
      </c>
      <c r="L18" s="47"/>
      <c r="M18" s="47"/>
      <c r="N18" s="47"/>
      <c r="O18" s="1"/>
    </row>
    <row r="19" spans="1:15" ht="19.5" customHeight="1" x14ac:dyDescent="0.15">
      <c r="A19" s="1"/>
      <c r="B19" s="47"/>
      <c r="C19" s="73" t="s">
        <v>54</v>
      </c>
      <c r="D19" s="69"/>
      <c r="E19" s="70"/>
      <c r="F19" s="47"/>
      <c r="G19" s="47"/>
      <c r="H19" s="50" t="s">
        <v>44</v>
      </c>
      <c r="I19" s="60">
        <f t="shared" si="1"/>
        <v>0.25531914893617019</v>
      </c>
      <c r="J19" s="52">
        <f t="shared" si="2"/>
        <v>600</v>
      </c>
      <c r="K19" s="53">
        <f>IF(K9="Communication",N9/$N$12)</f>
        <v>0.25531914893617019</v>
      </c>
      <c r="L19" s="47"/>
      <c r="M19" s="47"/>
      <c r="N19" s="47"/>
      <c r="O19" s="1"/>
    </row>
    <row r="20" spans="1:15" ht="19.5" customHeight="1" x14ac:dyDescent="0.15">
      <c r="A20" s="1"/>
      <c r="B20" s="47"/>
      <c r="C20" s="61" t="s">
        <v>52</v>
      </c>
      <c r="D20" s="72"/>
      <c r="E20" s="70"/>
      <c r="F20" s="47"/>
      <c r="G20" s="47"/>
      <c r="H20" s="50" t="s">
        <v>45</v>
      </c>
      <c r="I20" s="62">
        <f t="shared" si="1"/>
        <v>8.5106382978723402E-2</v>
      </c>
      <c r="J20" s="52">
        <f t="shared" si="2"/>
        <v>200</v>
      </c>
      <c r="K20" s="53">
        <f>IF(K10="Transport",N10/$N$12)</f>
        <v>8.5106382978723402E-2</v>
      </c>
      <c r="L20" s="47"/>
      <c r="M20" s="47"/>
      <c r="N20" s="47"/>
      <c r="O20" s="1"/>
    </row>
    <row r="21" spans="1:15" ht="19.5" customHeight="1" x14ac:dyDescent="0.15">
      <c r="A21" s="1"/>
      <c r="B21" s="47"/>
      <c r="C21" s="48"/>
      <c r="D21" s="47"/>
      <c r="E21" s="47"/>
      <c r="F21" s="47"/>
      <c r="G21" s="47"/>
      <c r="H21" s="50" t="s">
        <v>47</v>
      </c>
      <c r="I21" s="63">
        <f t="shared" si="1"/>
        <v>0.10638297872340426</v>
      </c>
      <c r="J21" s="52">
        <f t="shared" si="2"/>
        <v>250</v>
      </c>
      <c r="K21" s="53">
        <f>IF(K11="Divers et imprévus",N11/$N$12)</f>
        <v>0.10638297872340426</v>
      </c>
      <c r="L21" s="47"/>
      <c r="M21" s="47"/>
      <c r="N21" s="47"/>
      <c r="O21" s="1"/>
    </row>
    <row r="22" spans="1:15" ht="19.5" customHeight="1" x14ac:dyDescent="0.15">
      <c r="A22" s="1"/>
      <c r="B22" s="47"/>
      <c r="C22" s="76"/>
      <c r="D22" s="69"/>
      <c r="E22" s="70"/>
      <c r="F22" s="47"/>
      <c r="G22" s="47"/>
      <c r="H22" s="64"/>
      <c r="I22" s="47"/>
      <c r="J22" s="52">
        <f t="shared" si="2"/>
        <v>0</v>
      </c>
      <c r="K22" s="65"/>
      <c r="L22" s="47"/>
      <c r="M22" s="47"/>
      <c r="N22" s="47"/>
      <c r="O22" s="1"/>
    </row>
    <row r="23" spans="1:15" ht="19.5" customHeight="1" x14ac:dyDescent="0.15">
      <c r="A23" s="1"/>
      <c r="B23" s="47"/>
      <c r="C23" s="77"/>
      <c r="D23" s="70"/>
      <c r="E23" s="66"/>
      <c r="F23" s="47"/>
      <c r="G23" s="47"/>
      <c r="H23" s="50"/>
      <c r="I23" s="47"/>
      <c r="J23" s="52">
        <f t="shared" si="2"/>
        <v>0</v>
      </c>
      <c r="K23" s="47"/>
      <c r="L23" s="47"/>
      <c r="M23" s="47"/>
      <c r="N23" s="47"/>
      <c r="O23" s="1"/>
    </row>
    <row r="24" spans="1:15" ht="19.5" customHeight="1" x14ac:dyDescent="0.15">
      <c r="A24" s="1"/>
      <c r="B24" s="47"/>
      <c r="C24" s="48"/>
      <c r="D24" s="47"/>
      <c r="E24" s="47"/>
      <c r="F24" s="47"/>
      <c r="G24" s="47"/>
      <c r="H24" s="50"/>
      <c r="I24" s="47"/>
      <c r="J24" s="52">
        <f t="shared" si="2"/>
        <v>0</v>
      </c>
      <c r="K24" s="47"/>
      <c r="L24" s="47"/>
      <c r="M24" s="47"/>
      <c r="N24" s="47"/>
      <c r="O24" s="1"/>
    </row>
    <row r="25" spans="1:15" ht="19.5" customHeight="1" x14ac:dyDescent="0.15">
      <c r="A25" s="1"/>
      <c r="B25" s="47"/>
      <c r="C25" s="48"/>
      <c r="D25" s="47"/>
      <c r="E25" s="47"/>
      <c r="F25" s="47"/>
      <c r="G25" s="47"/>
      <c r="H25" s="50"/>
      <c r="I25" s="47"/>
      <c r="J25" s="52">
        <f t="shared" si="2"/>
        <v>0</v>
      </c>
      <c r="K25" s="47"/>
      <c r="L25" s="47"/>
      <c r="M25" s="47"/>
      <c r="N25" s="47"/>
      <c r="O25" s="1"/>
    </row>
    <row r="26" spans="1:15" ht="14.25" customHeight="1" x14ac:dyDescent="0.15">
      <c r="A26" s="1"/>
      <c r="B26" s="47"/>
      <c r="C26" s="48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1"/>
    </row>
  </sheetData>
  <mergeCells count="15">
    <mergeCell ref="B5:J5"/>
    <mergeCell ref="M2:N2"/>
    <mergeCell ref="C22:E22"/>
    <mergeCell ref="C23:D23"/>
    <mergeCell ref="B9:J9"/>
    <mergeCell ref="B11:J11"/>
    <mergeCell ref="B10:J10"/>
    <mergeCell ref="B8:J8"/>
    <mergeCell ref="B6:J6"/>
    <mergeCell ref="G14:N14"/>
    <mergeCell ref="B14:F14"/>
    <mergeCell ref="D20:E20"/>
    <mergeCell ref="C19:E19"/>
    <mergeCell ref="D17:E17"/>
    <mergeCell ref="C16:E16"/>
  </mergeCells>
  <conditionalFormatting sqref="B6:N11">
    <cfRule type="expression" dxfId="0" priority="1">
      <formula>MOD(ROW(),2)</formula>
    </cfRule>
  </conditionalFormatting>
  <dataValidations count="1">
    <dataValidation type="list" allowBlank="1" showInputMessage="1" showErrorMessage="1" prompt="Select category of the expense" sqref="K6:K11">
      <formula1>$H$16:$H$25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BDD6EE"/>
    <outlinePr summaryBelow="0" summaryRight="0"/>
  </sheetPr>
  <dimension ref="A1:Y998"/>
  <sheetViews>
    <sheetView workbookViewId="0"/>
  </sheetViews>
  <sheetFormatPr baseColWidth="10" defaultColWidth="17.33203125" defaultRowHeight="15.75" customHeight="1" x14ac:dyDescent="0.15"/>
  <cols>
    <col min="1" max="1" width="49" customWidth="1"/>
  </cols>
  <sheetData>
    <row r="1" spans="1:25" ht="79.5" customHeight="1" x14ac:dyDescent="0.2">
      <c r="A1" s="2"/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" x14ac:dyDescent="0.2">
      <c r="A2" s="2" t="s">
        <v>9</v>
      </c>
      <c r="B2" s="8" t="s">
        <v>10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3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" x14ac:dyDescent="0.2">
      <c r="A4" s="12" t="s">
        <v>13</v>
      </c>
      <c r="B4" s="13" t="s">
        <v>15</v>
      </c>
      <c r="C4" s="13" t="s">
        <v>17</v>
      </c>
      <c r="D4" s="13" t="s">
        <v>18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" x14ac:dyDescent="0.2">
      <c r="A5" s="14"/>
      <c r="B5" s="14"/>
      <c r="C5" s="14"/>
      <c r="D5" s="1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" x14ac:dyDescent="0.2">
      <c r="A6" s="15" t="s">
        <v>20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4" x14ac:dyDescent="0.15">
      <c r="A7" s="19" t="s">
        <v>27</v>
      </c>
      <c r="B7" s="21">
        <v>40</v>
      </c>
      <c r="C7" s="21">
        <v>4</v>
      </c>
      <c r="D7" s="23">
        <f t="shared" ref="D7:D8" si="0">B7*C7</f>
        <v>160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4" x14ac:dyDescent="0.15">
      <c r="A8" s="26" t="s">
        <v>29</v>
      </c>
      <c r="B8" s="27">
        <v>300</v>
      </c>
      <c r="C8" s="27">
        <v>1</v>
      </c>
      <c r="D8" s="28">
        <f t="shared" si="0"/>
        <v>300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6" x14ac:dyDescent="0.2">
      <c r="A9" s="29"/>
      <c r="B9" s="30"/>
      <c r="C9" s="30"/>
      <c r="D9" s="3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" x14ac:dyDescent="0.2">
      <c r="A10" s="31" t="s">
        <v>31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4" x14ac:dyDescent="0.15">
      <c r="A11" s="19" t="s">
        <v>32</v>
      </c>
      <c r="B11" s="32">
        <v>1310</v>
      </c>
      <c r="C11" s="34">
        <v>2</v>
      </c>
      <c r="D11" s="36">
        <f t="shared" ref="D11:D15" si="1">B11*C11</f>
        <v>2620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4" x14ac:dyDescent="0.15">
      <c r="A12" s="19" t="s">
        <v>37</v>
      </c>
      <c r="B12" s="34">
        <v>100</v>
      </c>
      <c r="C12" s="34">
        <v>2</v>
      </c>
      <c r="D12" s="36">
        <f t="shared" si="1"/>
        <v>200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4" x14ac:dyDescent="0.15">
      <c r="A13" s="19" t="s">
        <v>39</v>
      </c>
      <c r="B13" s="34">
        <v>100</v>
      </c>
      <c r="C13" s="34">
        <v>2</v>
      </c>
      <c r="D13" s="36">
        <f t="shared" si="1"/>
        <v>200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4" x14ac:dyDescent="0.15">
      <c r="A14" s="26" t="s">
        <v>40</v>
      </c>
      <c r="B14" s="21">
        <v>500</v>
      </c>
      <c r="C14" s="27">
        <v>1</v>
      </c>
      <c r="D14" s="36">
        <f t="shared" si="1"/>
        <v>500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4" x14ac:dyDescent="0.15">
      <c r="A15" s="19" t="s">
        <v>41</v>
      </c>
      <c r="B15" s="39">
        <v>800</v>
      </c>
      <c r="C15" s="39">
        <v>12</v>
      </c>
      <c r="D15" s="36">
        <f t="shared" si="1"/>
        <v>9600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" x14ac:dyDescent="0.15">
      <c r="A16" s="5"/>
      <c r="B16" s="5"/>
      <c r="C16" s="5"/>
      <c r="D16" s="3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" x14ac:dyDescent="0.15">
      <c r="A17" s="5"/>
      <c r="B17" s="5"/>
      <c r="C17" s="5"/>
      <c r="D17" s="3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" x14ac:dyDescent="0.15">
      <c r="A18" s="5"/>
      <c r="B18" s="5"/>
      <c r="C18" s="5"/>
      <c r="D18" s="3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3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3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3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3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3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3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3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3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3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3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3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3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3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3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3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3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3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3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3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3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3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3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3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3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3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3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3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3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3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3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3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3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3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3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3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3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3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3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3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3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3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3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3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3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3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3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3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3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3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3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3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3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3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3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3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3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3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3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3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3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3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3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3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3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3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3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3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3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3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3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3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3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3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3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3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3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3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3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3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3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3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3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3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3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3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3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3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3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3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3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3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3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3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3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3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3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3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3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3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3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3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3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3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3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3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3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3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3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3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3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3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3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3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3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3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3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3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3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3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3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3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3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3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3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3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3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3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3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3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3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3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3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3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3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3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3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3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3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3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3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3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3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3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3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3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3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3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3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3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3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3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3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3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3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3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3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3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3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3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3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3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3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3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3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3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3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3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3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3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3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3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3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3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3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3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3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3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3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3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3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3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3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3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3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3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3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3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3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3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3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3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3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3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3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3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3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3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3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3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3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3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3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3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3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3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3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3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3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3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3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3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3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3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3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3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3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3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3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3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3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3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3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3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3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3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3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3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3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3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3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3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3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3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3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3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3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3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3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3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3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3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3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3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3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3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3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3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3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3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3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3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3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3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3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3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3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3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3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3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3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3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3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3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3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3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3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3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3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3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3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3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3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3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3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3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3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3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3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3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3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3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3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3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3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3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3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3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3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3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3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3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3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3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3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3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3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3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3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3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3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3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3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3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3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3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3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3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3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3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3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3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3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3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3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3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3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3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3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3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3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3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3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3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3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3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3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3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3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3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3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3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3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3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3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3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3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3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3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3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3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3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3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3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3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3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3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3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3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3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3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3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3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3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3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3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3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3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3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3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3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3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3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3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3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3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3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3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3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3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3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3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3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3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3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3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3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3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3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3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3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3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3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3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3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3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3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3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3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3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3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3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3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3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3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3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3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3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3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3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3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3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3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3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3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3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3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3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3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3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3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3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3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3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3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3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3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3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3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3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3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3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3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3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3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3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3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3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3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3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3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3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3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3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3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3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3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3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3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3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3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3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3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3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3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3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3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3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3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3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3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3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3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3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3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3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3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3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3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3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3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3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3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3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3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3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3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3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3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3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3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3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3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3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3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3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3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3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3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3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3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3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3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3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3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3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3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3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3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3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3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3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3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3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3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3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3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3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3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3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3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3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3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3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3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3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3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3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3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3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3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3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3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3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3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3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3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3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3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3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3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3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3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3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3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3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3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3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3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3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3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3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3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3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3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3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3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3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3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3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3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3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3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3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3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3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3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3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3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3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3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3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3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3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3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3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3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3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3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3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3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3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3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3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3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3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3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3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3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3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3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3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3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3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3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3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3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3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3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3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3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3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3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3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3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3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3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3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3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3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3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3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3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3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3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3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3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3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3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3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3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3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3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3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3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3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3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3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3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3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3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3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3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3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3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3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3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3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3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3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3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3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3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3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3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3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3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3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3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3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3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3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3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3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3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3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3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3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3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3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3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3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3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3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3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3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3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3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3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3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3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3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3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3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3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3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3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3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3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3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3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3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3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3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3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3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3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3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3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3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3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3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3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3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3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3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3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3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3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3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3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3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3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3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3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3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3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3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3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3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3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3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3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3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3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3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3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3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3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3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3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3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3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3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3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3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3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3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3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3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3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3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3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3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3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3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3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3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3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3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3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3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3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3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3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3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3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3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3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3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3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3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3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3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3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3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3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3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3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3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3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3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3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3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3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3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3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3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3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3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3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3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3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3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3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3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3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3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3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3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3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3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3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3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3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3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3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3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3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3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3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3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3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3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3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3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3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3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3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3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3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3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3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3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3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3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3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3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3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3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3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3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3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3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3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3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3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3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3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3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3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3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3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3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3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3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3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3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3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3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3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3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3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3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3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3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3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3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3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3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3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3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3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3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3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3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3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3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3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3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3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3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3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3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3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3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3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3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3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3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3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3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3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3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3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3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3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3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3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3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3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3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3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3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3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3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3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3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3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3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3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3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3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3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3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3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3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3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3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3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3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3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3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3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3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3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3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3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3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3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3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3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3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3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3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3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3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3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3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3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3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3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3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3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3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3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3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3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3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3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3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3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3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3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3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3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3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3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3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3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3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3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3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3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3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3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3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3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3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3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3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3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3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3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3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3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3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3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3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3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3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3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3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3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3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3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3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3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3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3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3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3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3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3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3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3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3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3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3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3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3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3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3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3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3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3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3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3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3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3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3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3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3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3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3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3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3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3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3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3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3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3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3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3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3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3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3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3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Mode d'emploi</vt:lpstr>
      <vt:lpstr>Budget Sommaire</vt:lpstr>
      <vt:lpstr>Détail_(facultatif)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2019-07-04T11:11:25Z</dcterms:created>
  <dcterms:modified xsi:type="dcterms:W3CDTF">2019-07-04T11:11:25Z</dcterms:modified>
</cp:coreProperties>
</file>