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pa\Documents\byofa\"/>
    </mc:Choice>
  </mc:AlternateContent>
  <xr:revisionPtr revIDLastSave="0" documentId="13_ncr:1_{264B9333-72C4-4C16-B271-74BA0E5D8F45}" xr6:coauthVersionLast="31" xr6:coauthVersionMax="31" xr10:uidLastSave="{00000000-0000-0000-0000-000000000000}"/>
  <bookViews>
    <workbookView xWindow="0" yWindow="0" windowWidth="20490" windowHeight="7530" xr2:uid="{00000000-000D-0000-FFFF-FFFF00000000}"/>
  </bookViews>
  <sheets>
    <sheet name="Contributions while working" sheetId="1" r:id="rId1"/>
    <sheet name="Withdrawals in retirement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P7" i="2"/>
  <c r="D7" i="2"/>
  <c r="H7" i="2" s="1"/>
  <c r="P7" i="1"/>
  <c r="Q7" i="1" s="1"/>
  <c r="N8" i="1" s="1"/>
  <c r="J26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8" i="1"/>
  <c r="J7" i="1"/>
  <c r="K7" i="1" s="1"/>
  <c r="L7" i="1" s="1"/>
  <c r="I8" i="1" s="1"/>
  <c r="D7" i="1"/>
  <c r="E7" i="1" s="1"/>
  <c r="B8" i="1" s="1"/>
  <c r="K8" i="1" l="1"/>
  <c r="L8" i="1" s="1"/>
  <c r="I9" i="1" s="1"/>
  <c r="K9" i="1" s="1"/>
  <c r="L9" i="1" s="1"/>
  <c r="I10" i="1" s="1"/>
  <c r="P8" i="1"/>
  <c r="Q8" i="1" s="1"/>
  <c r="N9" i="1" s="1"/>
  <c r="P9" i="1" s="1"/>
  <c r="Q9" i="1" s="1"/>
  <c r="N10" i="1" s="1"/>
  <c r="P10" i="1" s="1"/>
  <c r="D8" i="1"/>
  <c r="K10" i="1" l="1"/>
  <c r="L10" i="1" s="1"/>
  <c r="I11" i="1" s="1"/>
  <c r="K11" i="1" s="1"/>
  <c r="L11" i="1" s="1"/>
  <c r="I12" i="1" s="1"/>
  <c r="Q10" i="1"/>
  <c r="N11" i="1" s="1"/>
  <c r="P11" i="1" s="1"/>
  <c r="Q11" i="1" s="1"/>
  <c r="N12" i="1" s="1"/>
  <c r="E8" i="1"/>
  <c r="B9" i="1" s="1"/>
  <c r="P12" i="1" l="1"/>
  <c r="Q12" i="1" s="1"/>
  <c r="N13" i="1" s="1"/>
  <c r="D9" i="1"/>
  <c r="E9" i="1" s="1"/>
  <c r="B10" i="1" s="1"/>
  <c r="D10" i="1" s="1"/>
  <c r="E10" i="1" s="1"/>
  <c r="B11" i="1" s="1"/>
  <c r="K12" i="1"/>
  <c r="L12" i="1" s="1"/>
  <c r="I13" i="1" s="1"/>
  <c r="P13" i="1" l="1"/>
  <c r="Q13" i="1" s="1"/>
  <c r="N14" i="1" s="1"/>
  <c r="K13" i="1"/>
  <c r="L13" i="1" s="1"/>
  <c r="I14" i="1" s="1"/>
  <c r="D11" i="1"/>
  <c r="E11" i="1" s="1"/>
  <c r="P14" i="1" l="1"/>
  <c r="Q14" i="1" s="1"/>
  <c r="N15" i="1" s="1"/>
  <c r="K14" i="1"/>
  <c r="L14" i="1" s="1"/>
  <c r="I15" i="1" s="1"/>
  <c r="B12" i="1"/>
  <c r="P15" i="1" l="1"/>
  <c r="Q15" i="1" s="1"/>
  <c r="N16" i="1" s="1"/>
  <c r="K15" i="1"/>
  <c r="L15" i="1" s="1"/>
  <c r="I16" i="1" s="1"/>
  <c r="D12" i="1"/>
  <c r="E12" i="1" s="1"/>
  <c r="P16" i="1" l="1"/>
  <c r="Q16" i="1" s="1"/>
  <c r="N17" i="1" s="1"/>
  <c r="K16" i="1"/>
  <c r="L16" i="1" s="1"/>
  <c r="I17" i="1" s="1"/>
  <c r="B13" i="1"/>
  <c r="P17" i="1" l="1"/>
  <c r="Q17" i="1" s="1"/>
  <c r="N18" i="1" s="1"/>
  <c r="K17" i="1"/>
  <c r="L17" i="1" s="1"/>
  <c r="I18" i="1" s="1"/>
  <c r="D13" i="1"/>
  <c r="E13" i="1" s="1"/>
  <c r="P18" i="1" l="1"/>
  <c r="Q18" i="1" s="1"/>
  <c r="N19" i="1" s="1"/>
  <c r="K18" i="1"/>
  <c r="L18" i="1" s="1"/>
  <c r="I19" i="1" s="1"/>
  <c r="B14" i="1"/>
  <c r="P19" i="1" l="1"/>
  <c r="Q19" i="1" s="1"/>
  <c r="N20" i="1" s="1"/>
  <c r="K19" i="1"/>
  <c r="L19" i="1" s="1"/>
  <c r="I20" i="1" s="1"/>
  <c r="D14" i="1"/>
  <c r="E14" i="1" s="1"/>
  <c r="P20" i="1" l="1"/>
  <c r="Q20" i="1" s="1"/>
  <c r="N21" i="1" s="1"/>
  <c r="K20" i="1"/>
  <c r="L20" i="1" s="1"/>
  <c r="I21" i="1" s="1"/>
  <c r="B15" i="1"/>
  <c r="P21" i="1" l="1"/>
  <c r="Q21" i="1" s="1"/>
  <c r="N22" i="1" s="1"/>
  <c r="K21" i="1"/>
  <c r="L21" i="1" s="1"/>
  <c r="I22" i="1" s="1"/>
  <c r="D15" i="1"/>
  <c r="E15" i="1" s="1"/>
  <c r="P22" i="1" l="1"/>
  <c r="Q22" i="1" s="1"/>
  <c r="N23" i="1" s="1"/>
  <c r="K22" i="1"/>
  <c r="L22" i="1" s="1"/>
  <c r="I23" i="1" s="1"/>
  <c r="B16" i="1"/>
  <c r="P23" i="1" l="1"/>
  <c r="Q23" i="1" s="1"/>
  <c r="N24" i="1" s="1"/>
  <c r="K23" i="1"/>
  <c r="L23" i="1" s="1"/>
  <c r="I24" i="1" s="1"/>
  <c r="D16" i="1"/>
  <c r="E16" i="1" s="1"/>
  <c r="P24" i="1" l="1"/>
  <c r="Q24" i="1" s="1"/>
  <c r="N25" i="1" s="1"/>
  <c r="K24" i="1"/>
  <c r="L24" i="1" s="1"/>
  <c r="I25" i="1" s="1"/>
  <c r="B17" i="1"/>
  <c r="P25" i="1" l="1"/>
  <c r="Q25" i="1" s="1"/>
  <c r="N26" i="1" s="1"/>
  <c r="K25" i="1"/>
  <c r="L25" i="1" s="1"/>
  <c r="I26" i="1" s="1"/>
  <c r="K26" i="1" s="1"/>
  <c r="L26" i="1" s="1"/>
  <c r="G15" i="2" s="1"/>
  <c r="D17" i="1"/>
  <c r="E17" i="1" s="1"/>
  <c r="I15" i="2" l="1"/>
  <c r="J15" i="2" s="1"/>
  <c r="G16" i="2" s="1"/>
  <c r="I16" i="2" s="1"/>
  <c r="J16" i="2" s="1"/>
  <c r="G17" i="2" s="1"/>
  <c r="I17" i="2" s="1"/>
  <c r="J17" i="2" s="1"/>
  <c r="G18" i="2" s="1"/>
  <c r="I18" i="2" s="1"/>
  <c r="J18" i="2" s="1"/>
  <c r="G19" i="2" s="1"/>
  <c r="I19" i="2" s="1"/>
  <c r="J19" i="2" s="1"/>
  <c r="G20" i="2" s="1"/>
  <c r="I20" i="2" s="1"/>
  <c r="J20" i="2" s="1"/>
  <c r="G21" i="2" s="1"/>
  <c r="I21" i="2" s="1"/>
  <c r="J21" i="2" s="1"/>
  <c r="G22" i="2" s="1"/>
  <c r="I22" i="2" s="1"/>
  <c r="J22" i="2" s="1"/>
  <c r="G23" i="2" s="1"/>
  <c r="I23" i="2" s="1"/>
  <c r="J23" i="2" s="1"/>
  <c r="G24" i="2" s="1"/>
  <c r="I24" i="2" s="1"/>
  <c r="J24" i="2" s="1"/>
  <c r="G25" i="2" s="1"/>
  <c r="I25" i="2" s="1"/>
  <c r="J25" i="2" s="1"/>
  <c r="G26" i="2" s="1"/>
  <c r="I26" i="2" s="1"/>
  <c r="J26" i="2" s="1"/>
  <c r="G27" i="2" s="1"/>
  <c r="I27" i="2" s="1"/>
  <c r="J27" i="2" s="1"/>
  <c r="G28" i="2" s="1"/>
  <c r="I28" i="2" s="1"/>
  <c r="J28" i="2" s="1"/>
  <c r="G29" i="2" s="1"/>
  <c r="I29" i="2" s="1"/>
  <c r="J29" i="2" s="1"/>
  <c r="G30" i="2" s="1"/>
  <c r="I30" i="2" s="1"/>
  <c r="J30" i="2" s="1"/>
  <c r="G31" i="2" s="1"/>
  <c r="I31" i="2" s="1"/>
  <c r="J31" i="2" s="1"/>
  <c r="G32" i="2" s="1"/>
  <c r="I32" i="2" s="1"/>
  <c r="J32" i="2" s="1"/>
  <c r="G33" i="2" s="1"/>
  <c r="I33" i="2" s="1"/>
  <c r="J33" i="2" s="1"/>
  <c r="G34" i="2" s="1"/>
  <c r="P26" i="1"/>
  <c r="Q26" i="1" s="1"/>
  <c r="L15" i="2" s="1"/>
  <c r="B18" i="1"/>
  <c r="N15" i="2" l="1"/>
  <c r="O15" i="2" s="1"/>
  <c r="L16" i="2" s="1"/>
  <c r="I34" i="2"/>
  <c r="J34" i="2" s="1"/>
  <c r="D18" i="1"/>
  <c r="E18" i="1" s="1"/>
  <c r="N16" i="2" l="1"/>
  <c r="O16" i="2" s="1"/>
  <c r="L17" i="2" s="1"/>
  <c r="N17" i="2" s="1"/>
  <c r="O17" i="2" s="1"/>
  <c r="L18" i="2" s="1"/>
  <c r="N18" i="2" s="1"/>
  <c r="O18" i="2" s="1"/>
  <c r="L19" i="2" s="1"/>
  <c r="N19" i="2" s="1"/>
  <c r="O19" i="2" s="1"/>
  <c r="L20" i="2" s="1"/>
  <c r="N20" i="2" s="1"/>
  <c r="O20" i="2" s="1"/>
  <c r="L21" i="2" s="1"/>
  <c r="N21" i="2" s="1"/>
  <c r="O21" i="2" s="1"/>
  <c r="L22" i="2" s="1"/>
  <c r="N22" i="2" s="1"/>
  <c r="O22" i="2" s="1"/>
  <c r="L23" i="2" s="1"/>
  <c r="N23" i="2" s="1"/>
  <c r="O23" i="2" s="1"/>
  <c r="L24" i="2" s="1"/>
  <c r="N24" i="2" s="1"/>
  <c r="O24" i="2" s="1"/>
  <c r="L25" i="2" s="1"/>
  <c r="N25" i="2" s="1"/>
  <c r="O25" i="2" s="1"/>
  <c r="L26" i="2" s="1"/>
  <c r="N26" i="2" s="1"/>
  <c r="O26" i="2" s="1"/>
  <c r="L27" i="2" s="1"/>
  <c r="N27" i="2" s="1"/>
  <c r="O27" i="2" s="1"/>
  <c r="L28" i="2" s="1"/>
  <c r="N28" i="2" s="1"/>
  <c r="O28" i="2" s="1"/>
  <c r="L29" i="2" s="1"/>
  <c r="N29" i="2" s="1"/>
  <c r="O29" i="2" s="1"/>
  <c r="L30" i="2" s="1"/>
  <c r="N30" i="2" s="1"/>
  <c r="O30" i="2" s="1"/>
  <c r="L31" i="2" s="1"/>
  <c r="B19" i="1"/>
  <c r="N31" i="2" l="1"/>
  <c r="O31" i="2" s="1"/>
  <c r="L32" i="2" s="1"/>
  <c r="N32" i="2" s="1"/>
  <c r="O32" i="2" s="1"/>
  <c r="L33" i="2" s="1"/>
  <c r="N33" i="2" s="1"/>
  <c r="O33" i="2" s="1"/>
  <c r="L34" i="2" s="1"/>
  <c r="D19" i="1"/>
  <c r="E19" i="1" s="1"/>
  <c r="N34" i="2" l="1"/>
  <c r="O34" i="2"/>
  <c r="B20" i="1"/>
  <c r="D20" i="1" l="1"/>
  <c r="E20" i="1" s="1"/>
  <c r="B21" i="1" l="1"/>
  <c r="D21" i="1" l="1"/>
  <c r="E21" i="1" s="1"/>
  <c r="B22" i="1" l="1"/>
  <c r="D22" i="1" l="1"/>
  <c r="E22" i="1" s="1"/>
  <c r="B23" i="1" l="1"/>
  <c r="D23" i="1" l="1"/>
  <c r="E23" i="1" s="1"/>
  <c r="B24" i="1" l="1"/>
  <c r="D24" i="1" l="1"/>
  <c r="E24" i="1" s="1"/>
  <c r="B25" i="1" l="1"/>
  <c r="D25" i="1" l="1"/>
  <c r="E25" i="1" s="1"/>
  <c r="B26" i="1" l="1"/>
  <c r="D26" i="1" l="1"/>
  <c r="E26" i="1" s="1"/>
  <c r="B15" i="2" s="1"/>
  <c r="D15" i="2" s="1"/>
  <c r="E15" i="2" l="1"/>
  <c r="B16" i="2" s="1"/>
  <c r="D16" i="2" l="1"/>
  <c r="E16" i="2" s="1"/>
  <c r="B17" i="2" s="1"/>
  <c r="D17" i="2" s="1"/>
  <c r="E17" i="2" s="1"/>
  <c r="B18" i="2" s="1"/>
  <c r="D18" i="2" l="1"/>
  <c r="E18" i="2" s="1"/>
  <c r="B19" i="2" s="1"/>
  <c r="D19" i="2" l="1"/>
  <c r="E19" i="2" s="1"/>
  <c r="B20" i="2" s="1"/>
  <c r="D20" i="2" l="1"/>
  <c r="E20" i="2" s="1"/>
  <c r="B21" i="2" s="1"/>
  <c r="D21" i="2" l="1"/>
  <c r="E21" i="2" s="1"/>
  <c r="B22" i="2" s="1"/>
  <c r="D22" i="2" l="1"/>
  <c r="E22" i="2" s="1"/>
  <c r="B23" i="2" s="1"/>
  <c r="D23" i="2" l="1"/>
  <c r="E23" i="2" s="1"/>
  <c r="B24" i="2" s="1"/>
  <c r="D24" i="2" l="1"/>
  <c r="E24" i="2" s="1"/>
  <c r="B25" i="2" s="1"/>
  <c r="D25" i="2" l="1"/>
  <c r="E25" i="2" s="1"/>
  <c r="B26" i="2" s="1"/>
  <c r="D26" i="2" l="1"/>
  <c r="E26" i="2" s="1"/>
  <c r="B27" i="2" s="1"/>
  <c r="D27" i="2" l="1"/>
  <c r="E27" i="2" s="1"/>
  <c r="B28" i="2" s="1"/>
  <c r="D28" i="2" l="1"/>
  <c r="E28" i="2" s="1"/>
  <c r="B29" i="2" s="1"/>
  <c r="D29" i="2" l="1"/>
  <c r="E29" i="2" s="1"/>
  <c r="B30" i="2" s="1"/>
  <c r="D30" i="2" l="1"/>
  <c r="E30" i="2" s="1"/>
  <c r="B31" i="2" s="1"/>
  <c r="D31" i="2" l="1"/>
  <c r="E31" i="2" s="1"/>
  <c r="B32" i="2" s="1"/>
  <c r="D32" i="2" l="1"/>
  <c r="E32" i="2" s="1"/>
  <c r="B33" i="2" s="1"/>
  <c r="D33" i="2" l="1"/>
  <c r="E33" i="2" s="1"/>
  <c r="B34" i="2" s="1"/>
  <c r="D34" i="2" l="1"/>
  <c r="E34" i="2" s="1"/>
</calcChain>
</file>

<file path=xl/sharedStrings.xml><?xml version="1.0" encoding="utf-8"?>
<sst xmlns="http://schemas.openxmlformats.org/spreadsheetml/2006/main" count="73" uniqueCount="28">
  <si>
    <t>Rate of Return</t>
  </si>
  <si>
    <t>Tax</t>
  </si>
  <si>
    <t>Reduction</t>
  </si>
  <si>
    <t>TFSA</t>
  </si>
  <si>
    <t>Balance</t>
  </si>
  <si>
    <t>Growth</t>
  </si>
  <si>
    <t>End of Yr.</t>
  </si>
  <si>
    <t>Contribute</t>
  </si>
  <si>
    <t>RRSP</t>
  </si>
  <si>
    <t>TFSA Only</t>
  </si>
  <si>
    <t>RRSP and Refund Contributed to TFSA</t>
  </si>
  <si>
    <t>Work</t>
  </si>
  <si>
    <t>New</t>
  </si>
  <si>
    <t>Withdraw</t>
  </si>
  <si>
    <t>After-Tax</t>
  </si>
  <si>
    <t>Income</t>
  </si>
  <si>
    <t>Taxable</t>
  </si>
  <si>
    <t xml:space="preserve">RRSP </t>
  </si>
  <si>
    <t>Tax on</t>
  </si>
  <si>
    <t>RRSP &amp; TFSA</t>
  </si>
  <si>
    <t>Annual Income</t>
  </si>
  <si>
    <t>RRSP / RRIF</t>
  </si>
  <si>
    <t>TFSA From Contribution Refund</t>
  </si>
  <si>
    <t>RRSP / RRIF TFSA Combination - TFSA from tax reduction of RRSP Contributions</t>
  </si>
  <si>
    <t>No RRSP Contributions.</t>
  </si>
  <si>
    <t>Depletion of Account Balances in Retirement</t>
  </si>
  <si>
    <t>Year</t>
  </si>
  <si>
    <t>Retirement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</si>
</sst>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9" fontId="0" fillId="0" borderId="0" xfId="0" applyNumberFormat="1"/>
    <xf numFmtId="165" fontId="0" fillId="0" borderId="0" xfId="0" applyNumberFormat="1"/>
    <xf numFmtId="165" fontId="2" fillId="0" borderId="0" xfId="1" applyNumberFormat="1" applyFont="1"/>
    <xf numFmtId="0" fontId="0" fillId="0" borderId="0" xfId="0" applyAlignment="1">
      <alignment horizontal="center"/>
    </xf>
    <xf numFmtId="165" fontId="2" fillId="0" borderId="0" xfId="0" applyNumberFormat="1" applyFont="1"/>
    <xf numFmtId="0" fontId="2" fillId="0" borderId="0" xfId="0" applyFont="1" applyAlignment="1"/>
    <xf numFmtId="166" fontId="0" fillId="0" borderId="0" xfId="1" applyNumberFormat="1" applyFont="1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1" applyNumberFormat="1" applyFont="1"/>
    <xf numFmtId="0" fontId="0" fillId="0" borderId="0" xfId="0" applyFill="1" applyAlignment="1">
      <alignment horizontal="center"/>
    </xf>
    <xf numFmtId="0" fontId="2" fillId="0" borderId="0" xfId="0" applyFont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"/>
  <sheetViews>
    <sheetView tabSelected="1" workbookViewId="0">
      <selection activeCell="B2" sqref="B2"/>
    </sheetView>
  </sheetViews>
  <sheetFormatPr defaultRowHeight="15" x14ac:dyDescent="0.25"/>
  <cols>
    <col min="2" max="2" width="12.5703125" bestFit="1" customWidth="1"/>
    <col min="3" max="3" width="11.7109375" bestFit="1" customWidth="1"/>
    <col min="4" max="4" width="10.5703125" bestFit="1" customWidth="1"/>
    <col min="5" max="5" width="11.42578125" customWidth="1"/>
    <col min="6" max="6" width="2.28515625" customWidth="1"/>
    <col min="7" max="7" width="11.5703125" bestFit="1" customWidth="1"/>
    <col min="8" max="8" width="2.28515625" customWidth="1"/>
    <col min="9" max="9" width="10" bestFit="1" customWidth="1"/>
    <col min="10" max="10" width="11.5703125" bestFit="1" customWidth="1"/>
    <col min="11" max="11" width="10.7109375" bestFit="1" customWidth="1"/>
    <col min="12" max="12" width="10.5703125" bestFit="1" customWidth="1"/>
    <col min="13" max="13" width="11.5703125" bestFit="1" customWidth="1"/>
    <col min="14" max="14" width="10.5703125" bestFit="1" customWidth="1"/>
    <col min="15" max="15" width="12.5703125" bestFit="1" customWidth="1"/>
    <col min="16" max="17" width="11.5703125" bestFit="1" customWidth="1"/>
    <col min="18" max="18" width="12.5703125" bestFit="1" customWidth="1"/>
  </cols>
  <sheetData>
    <row r="1" spans="1:17" x14ac:dyDescent="0.25">
      <c r="B1" s="3">
        <v>0.06</v>
      </c>
      <c r="C1" t="s">
        <v>0</v>
      </c>
    </row>
    <row r="3" spans="1:17" x14ac:dyDescent="0.25">
      <c r="B3" s="12" t="s">
        <v>10</v>
      </c>
      <c r="C3" s="12"/>
      <c r="D3" s="12"/>
      <c r="E3" s="12"/>
      <c r="F3" s="12"/>
      <c r="G3" s="12"/>
      <c r="H3" s="12"/>
      <c r="I3" s="12"/>
      <c r="J3" s="12"/>
      <c r="K3" s="12"/>
      <c r="L3" s="12"/>
      <c r="N3" s="11" t="s">
        <v>9</v>
      </c>
      <c r="O3" s="11"/>
      <c r="P3" s="11"/>
      <c r="Q3" s="11"/>
    </row>
    <row r="4" spans="1:17" x14ac:dyDescent="0.25">
      <c r="B4" s="11" t="s">
        <v>8</v>
      </c>
      <c r="C4" s="11"/>
      <c r="D4" s="11"/>
      <c r="E4" s="11"/>
      <c r="F4" s="11"/>
      <c r="G4" s="11"/>
      <c r="I4" s="22" t="s">
        <v>3</v>
      </c>
      <c r="J4" s="22"/>
      <c r="K4" s="22"/>
      <c r="L4" s="22"/>
    </row>
    <row r="5" spans="1:17" x14ac:dyDescent="0.25">
      <c r="A5" t="s">
        <v>11</v>
      </c>
      <c r="B5" s="1"/>
      <c r="E5" t="s">
        <v>6</v>
      </c>
      <c r="G5" t="s">
        <v>1</v>
      </c>
      <c r="J5" t="s">
        <v>3</v>
      </c>
      <c r="L5" t="s">
        <v>6</v>
      </c>
      <c r="N5" s="1"/>
      <c r="Q5" t="s">
        <v>6</v>
      </c>
    </row>
    <row r="6" spans="1:17" x14ac:dyDescent="0.25">
      <c r="A6" t="s">
        <v>26</v>
      </c>
      <c r="B6" s="1" t="s">
        <v>4</v>
      </c>
      <c r="C6" t="s">
        <v>7</v>
      </c>
      <c r="D6" t="s">
        <v>5</v>
      </c>
      <c r="E6" t="s">
        <v>4</v>
      </c>
      <c r="G6" t="s">
        <v>2</v>
      </c>
      <c r="I6" t="s">
        <v>4</v>
      </c>
      <c r="J6" t="s">
        <v>7</v>
      </c>
      <c r="K6" t="s">
        <v>5</v>
      </c>
      <c r="L6" t="s">
        <v>4</v>
      </c>
      <c r="N6" s="1" t="s">
        <v>4</v>
      </c>
      <c r="O6" t="s">
        <v>7</v>
      </c>
      <c r="P6" t="s">
        <v>5</v>
      </c>
      <c r="Q6" t="s">
        <v>4</v>
      </c>
    </row>
    <row r="7" spans="1:17" x14ac:dyDescent="0.25">
      <c r="A7">
        <v>1</v>
      </c>
      <c r="B7" s="2">
        <v>0</v>
      </c>
      <c r="C7" s="2">
        <v>5000</v>
      </c>
      <c r="D7" s="2">
        <f t="shared" ref="D7:D26" si="0">(B7+C7)*$B$1</f>
        <v>300</v>
      </c>
      <c r="E7" s="2">
        <f>B7+C7+D7</f>
        <v>5300</v>
      </c>
      <c r="F7" s="2"/>
      <c r="G7" s="2">
        <v>2171</v>
      </c>
      <c r="H7" s="2"/>
      <c r="I7" s="2">
        <v>0</v>
      </c>
      <c r="J7" s="2">
        <f>G7</f>
        <v>2171</v>
      </c>
      <c r="K7" s="2">
        <f t="shared" ref="K7:K26" si="1">(I7+J7)*$B$1</f>
        <v>130.26</v>
      </c>
      <c r="L7" s="2">
        <f>I7+J7+K7</f>
        <v>2301.2600000000002</v>
      </c>
      <c r="M7" s="2"/>
      <c r="N7" s="2">
        <v>0</v>
      </c>
      <c r="O7" s="2">
        <v>5000</v>
      </c>
      <c r="P7" s="2">
        <f t="shared" ref="P7:P26" si="2">(N7+O7)*$B$1</f>
        <v>300</v>
      </c>
      <c r="Q7" s="2">
        <f>N7+O7+P7</f>
        <v>5300</v>
      </c>
    </row>
    <row r="8" spans="1:17" x14ac:dyDescent="0.25">
      <c r="A8">
        <v>2</v>
      </c>
      <c r="B8" s="2">
        <f>E7</f>
        <v>5300</v>
      </c>
      <c r="C8" s="2">
        <v>5000</v>
      </c>
      <c r="D8" s="2">
        <f t="shared" si="0"/>
        <v>618</v>
      </c>
      <c r="E8" s="2">
        <f t="shared" ref="E8:E26" si="3">B8+C8+D8</f>
        <v>10918</v>
      </c>
      <c r="F8" s="2"/>
      <c r="G8" s="2">
        <v>2171</v>
      </c>
      <c r="H8" s="2"/>
      <c r="I8" s="2">
        <f>L7</f>
        <v>2301.2600000000002</v>
      </c>
      <c r="J8" s="2">
        <f>G8</f>
        <v>2171</v>
      </c>
      <c r="K8" s="2">
        <f t="shared" si="1"/>
        <v>268.3356</v>
      </c>
      <c r="L8" s="2">
        <f t="shared" ref="L8:L25" si="4">I8+J8+K8</f>
        <v>4740.5956000000006</v>
      </c>
      <c r="M8" s="2"/>
      <c r="N8" s="2">
        <f>Q7</f>
        <v>5300</v>
      </c>
      <c r="O8" s="2">
        <v>5000</v>
      </c>
      <c r="P8" s="2">
        <f t="shared" si="2"/>
        <v>618</v>
      </c>
      <c r="Q8" s="2">
        <f t="shared" ref="Q8:Q26" si="5">N8+O8+P8</f>
        <v>10918</v>
      </c>
    </row>
    <row r="9" spans="1:17" x14ac:dyDescent="0.25">
      <c r="A9">
        <v>3</v>
      </c>
      <c r="B9" s="2">
        <f t="shared" ref="B9:B26" si="6">E8</f>
        <v>10918</v>
      </c>
      <c r="C9" s="2">
        <v>5000</v>
      </c>
      <c r="D9" s="2">
        <f t="shared" si="0"/>
        <v>955.07999999999993</v>
      </c>
      <c r="E9" s="2">
        <f t="shared" si="3"/>
        <v>16873.080000000002</v>
      </c>
      <c r="F9" s="2"/>
      <c r="G9" s="2">
        <v>2171</v>
      </c>
      <c r="H9" s="2"/>
      <c r="I9" s="2">
        <f t="shared" ref="I9:I25" si="7">L8</f>
        <v>4740.5956000000006</v>
      </c>
      <c r="J9" s="2">
        <f t="shared" ref="J9:J25" si="8">G9</f>
        <v>2171</v>
      </c>
      <c r="K9" s="2">
        <f t="shared" si="1"/>
        <v>414.69573600000001</v>
      </c>
      <c r="L9" s="2">
        <f t="shared" si="4"/>
        <v>7326.2913360000002</v>
      </c>
      <c r="M9" s="2"/>
      <c r="N9" s="2">
        <f t="shared" ref="N9:N26" si="9">Q8</f>
        <v>10918</v>
      </c>
      <c r="O9" s="2">
        <v>5000</v>
      </c>
      <c r="P9" s="2">
        <f t="shared" si="2"/>
        <v>955.07999999999993</v>
      </c>
      <c r="Q9" s="2">
        <f t="shared" si="5"/>
        <v>16873.080000000002</v>
      </c>
    </row>
    <row r="10" spans="1:17" x14ac:dyDescent="0.25">
      <c r="A10">
        <v>4</v>
      </c>
      <c r="B10" s="2">
        <f t="shared" si="6"/>
        <v>16873.080000000002</v>
      </c>
      <c r="C10" s="2">
        <v>5000</v>
      </c>
      <c r="D10" s="2">
        <f t="shared" si="0"/>
        <v>1312.3848</v>
      </c>
      <c r="E10" s="2">
        <f t="shared" si="3"/>
        <v>23185.464800000002</v>
      </c>
      <c r="F10" s="2"/>
      <c r="G10" s="2">
        <v>2171</v>
      </c>
      <c r="H10" s="2"/>
      <c r="I10" s="2">
        <f t="shared" si="7"/>
        <v>7326.2913360000002</v>
      </c>
      <c r="J10" s="2">
        <f t="shared" si="8"/>
        <v>2171</v>
      </c>
      <c r="K10" s="2">
        <f t="shared" si="1"/>
        <v>569.83748016000004</v>
      </c>
      <c r="L10" s="2">
        <f t="shared" si="4"/>
        <v>10067.12881616</v>
      </c>
      <c r="M10" s="2"/>
      <c r="N10" s="2">
        <f t="shared" si="9"/>
        <v>16873.080000000002</v>
      </c>
      <c r="O10" s="2">
        <v>5000</v>
      </c>
      <c r="P10" s="2">
        <f t="shared" si="2"/>
        <v>1312.3848</v>
      </c>
      <c r="Q10" s="2">
        <f t="shared" si="5"/>
        <v>23185.464800000002</v>
      </c>
    </row>
    <row r="11" spans="1:17" x14ac:dyDescent="0.25">
      <c r="A11">
        <v>5</v>
      </c>
      <c r="B11" s="2">
        <f t="shared" si="6"/>
        <v>23185.464800000002</v>
      </c>
      <c r="C11" s="2">
        <v>5000</v>
      </c>
      <c r="D11" s="2">
        <f t="shared" si="0"/>
        <v>1691.127888</v>
      </c>
      <c r="E11" s="2">
        <f t="shared" si="3"/>
        <v>29876.592688000001</v>
      </c>
      <c r="F11" s="2"/>
      <c r="G11" s="2">
        <v>2171</v>
      </c>
      <c r="H11" s="2"/>
      <c r="I11" s="2">
        <f t="shared" si="7"/>
        <v>10067.12881616</v>
      </c>
      <c r="J11" s="2">
        <f t="shared" si="8"/>
        <v>2171</v>
      </c>
      <c r="K11" s="2">
        <f t="shared" si="1"/>
        <v>734.28772896960004</v>
      </c>
      <c r="L11" s="2">
        <f t="shared" si="4"/>
        <v>12972.416545129601</v>
      </c>
      <c r="M11" s="2"/>
      <c r="N11" s="2">
        <f t="shared" si="9"/>
        <v>23185.464800000002</v>
      </c>
      <c r="O11" s="2">
        <v>5000</v>
      </c>
      <c r="P11" s="2">
        <f t="shared" si="2"/>
        <v>1691.127888</v>
      </c>
      <c r="Q11" s="2">
        <f t="shared" si="5"/>
        <v>29876.592688000001</v>
      </c>
    </row>
    <row r="12" spans="1:17" x14ac:dyDescent="0.25">
      <c r="A12">
        <v>6</v>
      </c>
      <c r="B12" s="2">
        <f t="shared" si="6"/>
        <v>29876.592688000001</v>
      </c>
      <c r="C12" s="2">
        <v>5000</v>
      </c>
      <c r="D12" s="2">
        <f t="shared" si="0"/>
        <v>2092.5955612800003</v>
      </c>
      <c r="E12" s="2">
        <f t="shared" si="3"/>
        <v>36969.188249280007</v>
      </c>
      <c r="F12" s="2"/>
      <c r="G12" s="2">
        <v>2171</v>
      </c>
      <c r="H12" s="2"/>
      <c r="I12" s="2">
        <f t="shared" si="7"/>
        <v>12972.416545129601</v>
      </c>
      <c r="J12" s="2">
        <f t="shared" si="8"/>
        <v>2171</v>
      </c>
      <c r="K12" s="2">
        <f t="shared" si="1"/>
        <v>908.60499270777609</v>
      </c>
      <c r="L12" s="2">
        <f t="shared" si="4"/>
        <v>16052.021537837378</v>
      </c>
      <c r="M12" s="2"/>
      <c r="N12" s="2">
        <f t="shared" si="9"/>
        <v>29876.592688000001</v>
      </c>
      <c r="O12" s="2">
        <v>5000</v>
      </c>
      <c r="P12" s="2">
        <f t="shared" si="2"/>
        <v>2092.5955612800003</v>
      </c>
      <c r="Q12" s="2">
        <f t="shared" si="5"/>
        <v>36969.188249280007</v>
      </c>
    </row>
    <row r="13" spans="1:17" x14ac:dyDescent="0.25">
      <c r="A13">
        <v>7</v>
      </c>
      <c r="B13" s="2">
        <f t="shared" si="6"/>
        <v>36969.188249280007</v>
      </c>
      <c r="C13" s="2">
        <v>5000</v>
      </c>
      <c r="D13" s="2">
        <f t="shared" si="0"/>
        <v>2518.1512949568005</v>
      </c>
      <c r="E13" s="2">
        <f t="shared" si="3"/>
        <v>44487.339544236806</v>
      </c>
      <c r="F13" s="2"/>
      <c r="G13" s="2">
        <v>2171</v>
      </c>
      <c r="H13" s="2"/>
      <c r="I13" s="2">
        <f t="shared" si="7"/>
        <v>16052.021537837378</v>
      </c>
      <c r="J13" s="2">
        <f t="shared" si="8"/>
        <v>2171</v>
      </c>
      <c r="K13" s="2">
        <f t="shared" si="1"/>
        <v>1093.3812922702425</v>
      </c>
      <c r="L13" s="2">
        <f t="shared" si="4"/>
        <v>19316.402830107618</v>
      </c>
      <c r="M13" s="2"/>
      <c r="N13" s="2">
        <f t="shared" si="9"/>
        <v>36969.188249280007</v>
      </c>
      <c r="O13" s="2">
        <v>5000</v>
      </c>
      <c r="P13" s="2">
        <f t="shared" si="2"/>
        <v>2518.1512949568005</v>
      </c>
      <c r="Q13" s="2">
        <f t="shared" si="5"/>
        <v>44487.339544236806</v>
      </c>
    </row>
    <row r="14" spans="1:17" x14ac:dyDescent="0.25">
      <c r="A14">
        <v>8</v>
      </c>
      <c r="B14" s="2">
        <f t="shared" si="6"/>
        <v>44487.339544236806</v>
      </c>
      <c r="C14" s="2">
        <v>5000</v>
      </c>
      <c r="D14" s="2">
        <f t="shared" si="0"/>
        <v>2969.2403726542084</v>
      </c>
      <c r="E14" s="2">
        <f t="shared" si="3"/>
        <v>52456.579916891016</v>
      </c>
      <c r="F14" s="2"/>
      <c r="G14" s="2">
        <v>2171</v>
      </c>
      <c r="H14" s="2"/>
      <c r="I14" s="2">
        <f t="shared" si="7"/>
        <v>19316.402830107618</v>
      </c>
      <c r="J14" s="2">
        <f t="shared" si="8"/>
        <v>2171</v>
      </c>
      <c r="K14" s="2">
        <f t="shared" si="1"/>
        <v>1289.244169806457</v>
      </c>
      <c r="L14" s="2">
        <f t="shared" si="4"/>
        <v>22776.646999914075</v>
      </c>
      <c r="M14" s="2"/>
      <c r="N14" s="2">
        <f t="shared" si="9"/>
        <v>44487.339544236806</v>
      </c>
      <c r="O14" s="2">
        <v>5000</v>
      </c>
      <c r="P14" s="2">
        <f t="shared" si="2"/>
        <v>2969.2403726542084</v>
      </c>
      <c r="Q14" s="2">
        <f t="shared" si="5"/>
        <v>52456.579916891016</v>
      </c>
    </row>
    <row r="15" spans="1:17" x14ac:dyDescent="0.25">
      <c r="A15">
        <v>9</v>
      </c>
      <c r="B15" s="2">
        <f t="shared" si="6"/>
        <v>52456.579916891016</v>
      </c>
      <c r="C15" s="2">
        <v>5000</v>
      </c>
      <c r="D15" s="2">
        <f t="shared" si="0"/>
        <v>3447.3947950134607</v>
      </c>
      <c r="E15" s="2">
        <f t="shared" si="3"/>
        <v>60903.974711904477</v>
      </c>
      <c r="F15" s="2"/>
      <c r="G15" s="2">
        <v>2171</v>
      </c>
      <c r="H15" s="2"/>
      <c r="I15" s="2">
        <f t="shared" si="7"/>
        <v>22776.646999914075</v>
      </c>
      <c r="J15" s="2">
        <f t="shared" si="8"/>
        <v>2171</v>
      </c>
      <c r="K15" s="2">
        <f t="shared" si="1"/>
        <v>1496.8588199948445</v>
      </c>
      <c r="L15" s="2">
        <f t="shared" si="4"/>
        <v>26444.505819908918</v>
      </c>
      <c r="M15" s="2"/>
      <c r="N15" s="2">
        <f t="shared" si="9"/>
        <v>52456.579916891016</v>
      </c>
      <c r="O15" s="2">
        <v>5000</v>
      </c>
      <c r="P15" s="2">
        <f t="shared" si="2"/>
        <v>3447.3947950134607</v>
      </c>
      <c r="Q15" s="2">
        <f t="shared" si="5"/>
        <v>60903.974711904477</v>
      </c>
    </row>
    <row r="16" spans="1:17" x14ac:dyDescent="0.25">
      <c r="A16">
        <v>10</v>
      </c>
      <c r="B16" s="2">
        <f t="shared" si="6"/>
        <v>60903.974711904477</v>
      </c>
      <c r="C16" s="2">
        <v>5000</v>
      </c>
      <c r="D16" s="2">
        <f t="shared" si="0"/>
        <v>3954.2384827142687</v>
      </c>
      <c r="E16" s="2">
        <f t="shared" si="3"/>
        <v>69858.213194618744</v>
      </c>
      <c r="F16" s="2"/>
      <c r="G16" s="2">
        <v>2171</v>
      </c>
      <c r="H16" s="2"/>
      <c r="I16" s="2">
        <f t="shared" si="7"/>
        <v>26444.505819908918</v>
      </c>
      <c r="J16" s="2">
        <f t="shared" si="8"/>
        <v>2171</v>
      </c>
      <c r="K16" s="2">
        <f t="shared" si="1"/>
        <v>1716.930349194535</v>
      </c>
      <c r="L16" s="2">
        <f t="shared" si="4"/>
        <v>30332.436169103454</v>
      </c>
      <c r="M16" s="2"/>
      <c r="N16" s="2">
        <f t="shared" si="9"/>
        <v>60903.974711904477</v>
      </c>
      <c r="O16" s="2">
        <v>5000</v>
      </c>
      <c r="P16" s="2">
        <f t="shared" si="2"/>
        <v>3954.2384827142687</v>
      </c>
      <c r="Q16" s="2">
        <f t="shared" si="5"/>
        <v>69858.213194618744</v>
      </c>
    </row>
    <row r="17" spans="1:18" x14ac:dyDescent="0.25">
      <c r="A17">
        <v>11</v>
      </c>
      <c r="B17" s="2">
        <f t="shared" si="6"/>
        <v>69858.213194618744</v>
      </c>
      <c r="C17" s="2">
        <v>5000</v>
      </c>
      <c r="D17" s="2">
        <f t="shared" si="0"/>
        <v>4491.4927916771248</v>
      </c>
      <c r="E17" s="2">
        <f t="shared" si="3"/>
        <v>79349.70598629587</v>
      </c>
      <c r="F17" s="2"/>
      <c r="G17" s="2">
        <v>2171</v>
      </c>
      <c r="H17" s="2"/>
      <c r="I17" s="2">
        <f t="shared" si="7"/>
        <v>30332.436169103454</v>
      </c>
      <c r="J17" s="2">
        <f t="shared" si="8"/>
        <v>2171</v>
      </c>
      <c r="K17" s="2">
        <f t="shared" si="1"/>
        <v>1950.2061701462071</v>
      </c>
      <c r="L17" s="2">
        <f t="shared" si="4"/>
        <v>34453.642339249658</v>
      </c>
      <c r="M17" s="2"/>
      <c r="N17" s="2">
        <f t="shared" si="9"/>
        <v>69858.213194618744</v>
      </c>
      <c r="O17" s="2">
        <v>5000</v>
      </c>
      <c r="P17" s="2">
        <f t="shared" si="2"/>
        <v>4491.4927916771248</v>
      </c>
      <c r="Q17" s="2">
        <f t="shared" si="5"/>
        <v>79349.70598629587</v>
      </c>
    </row>
    <row r="18" spans="1:18" x14ac:dyDescent="0.25">
      <c r="A18">
        <v>12</v>
      </c>
      <c r="B18" s="2">
        <f t="shared" si="6"/>
        <v>79349.70598629587</v>
      </c>
      <c r="C18" s="2">
        <v>5000</v>
      </c>
      <c r="D18" s="2">
        <f t="shared" si="0"/>
        <v>5060.9823591777522</v>
      </c>
      <c r="E18" s="2">
        <f t="shared" si="3"/>
        <v>89410.688345473623</v>
      </c>
      <c r="F18" s="2"/>
      <c r="G18" s="2">
        <v>2171</v>
      </c>
      <c r="H18" s="2"/>
      <c r="I18" s="2">
        <f t="shared" si="7"/>
        <v>34453.642339249658</v>
      </c>
      <c r="J18" s="2">
        <f t="shared" si="8"/>
        <v>2171</v>
      </c>
      <c r="K18" s="2">
        <f t="shared" si="1"/>
        <v>2197.4785403549795</v>
      </c>
      <c r="L18" s="2">
        <f t="shared" si="4"/>
        <v>38822.120879604641</v>
      </c>
      <c r="M18" s="2"/>
      <c r="N18" s="2">
        <f t="shared" si="9"/>
        <v>79349.70598629587</v>
      </c>
      <c r="O18" s="2">
        <v>5000</v>
      </c>
      <c r="P18" s="2">
        <f t="shared" si="2"/>
        <v>5060.9823591777522</v>
      </c>
      <c r="Q18" s="2">
        <f t="shared" si="5"/>
        <v>89410.688345473623</v>
      </c>
    </row>
    <row r="19" spans="1:18" x14ac:dyDescent="0.25">
      <c r="A19">
        <v>13</v>
      </c>
      <c r="B19" s="2">
        <f t="shared" si="6"/>
        <v>89410.688345473623</v>
      </c>
      <c r="C19" s="2">
        <v>5000</v>
      </c>
      <c r="D19" s="2">
        <f t="shared" si="0"/>
        <v>5664.6413007284173</v>
      </c>
      <c r="E19" s="2">
        <f t="shared" si="3"/>
        <v>100075.32964620204</v>
      </c>
      <c r="F19" s="2"/>
      <c r="G19" s="2">
        <v>2171</v>
      </c>
      <c r="H19" s="2"/>
      <c r="I19" s="2">
        <f t="shared" si="7"/>
        <v>38822.120879604641</v>
      </c>
      <c r="J19" s="2">
        <f t="shared" si="8"/>
        <v>2171</v>
      </c>
      <c r="K19" s="2">
        <f t="shared" si="1"/>
        <v>2459.5872527762785</v>
      </c>
      <c r="L19" s="2">
        <f t="shared" si="4"/>
        <v>43452.708132380918</v>
      </c>
      <c r="M19" s="2"/>
      <c r="N19" s="2">
        <f t="shared" si="9"/>
        <v>89410.688345473623</v>
      </c>
      <c r="O19" s="2">
        <v>5000</v>
      </c>
      <c r="P19" s="2">
        <f t="shared" si="2"/>
        <v>5664.6413007284173</v>
      </c>
      <c r="Q19" s="2">
        <f t="shared" si="5"/>
        <v>100075.32964620204</v>
      </c>
    </row>
    <row r="20" spans="1:18" x14ac:dyDescent="0.25">
      <c r="A20">
        <v>14</v>
      </c>
      <c r="B20" s="2">
        <f t="shared" si="6"/>
        <v>100075.32964620204</v>
      </c>
      <c r="C20" s="2">
        <v>5000</v>
      </c>
      <c r="D20" s="2">
        <f t="shared" si="0"/>
        <v>6304.5197787721218</v>
      </c>
      <c r="E20" s="2">
        <f t="shared" si="3"/>
        <v>111379.84942497416</v>
      </c>
      <c r="F20" s="2"/>
      <c r="G20" s="2">
        <v>2171</v>
      </c>
      <c r="H20" s="2"/>
      <c r="I20" s="2">
        <f t="shared" si="7"/>
        <v>43452.708132380918</v>
      </c>
      <c r="J20" s="2">
        <f t="shared" si="8"/>
        <v>2171</v>
      </c>
      <c r="K20" s="2">
        <f t="shared" si="1"/>
        <v>2737.4224879428548</v>
      </c>
      <c r="L20" s="2">
        <f t="shared" si="4"/>
        <v>48361.130620323776</v>
      </c>
      <c r="M20" s="2"/>
      <c r="N20" s="2">
        <f t="shared" si="9"/>
        <v>100075.32964620204</v>
      </c>
      <c r="O20" s="2">
        <v>5000</v>
      </c>
      <c r="P20" s="2">
        <f t="shared" si="2"/>
        <v>6304.5197787721218</v>
      </c>
      <c r="Q20" s="2">
        <f t="shared" si="5"/>
        <v>111379.84942497416</v>
      </c>
    </row>
    <row r="21" spans="1:18" x14ac:dyDescent="0.25">
      <c r="A21">
        <v>15</v>
      </c>
      <c r="B21" s="2">
        <f t="shared" si="6"/>
        <v>111379.84942497416</v>
      </c>
      <c r="C21" s="2">
        <v>5000</v>
      </c>
      <c r="D21" s="2">
        <f t="shared" si="0"/>
        <v>6982.7909654984496</v>
      </c>
      <c r="E21" s="2">
        <f t="shared" si="3"/>
        <v>123362.64039047262</v>
      </c>
      <c r="F21" s="2"/>
      <c r="G21" s="2">
        <v>2171</v>
      </c>
      <c r="H21" s="2"/>
      <c r="I21" s="2">
        <f t="shared" si="7"/>
        <v>48361.130620323776</v>
      </c>
      <c r="J21" s="2">
        <f t="shared" si="8"/>
        <v>2171</v>
      </c>
      <c r="K21" s="2">
        <f t="shared" si="1"/>
        <v>3031.9278372194267</v>
      </c>
      <c r="L21" s="2">
        <f t="shared" si="4"/>
        <v>53564.0584575432</v>
      </c>
      <c r="M21" s="2"/>
      <c r="N21" s="2">
        <f t="shared" si="9"/>
        <v>111379.84942497416</v>
      </c>
      <c r="O21" s="2">
        <v>5000</v>
      </c>
      <c r="P21" s="2">
        <f t="shared" si="2"/>
        <v>6982.7909654984496</v>
      </c>
      <c r="Q21" s="2">
        <f t="shared" si="5"/>
        <v>123362.64039047262</v>
      </c>
    </row>
    <row r="22" spans="1:18" x14ac:dyDescent="0.25">
      <c r="A22">
        <v>16</v>
      </c>
      <c r="B22" s="2">
        <f t="shared" si="6"/>
        <v>123362.64039047262</v>
      </c>
      <c r="C22" s="2">
        <v>5000</v>
      </c>
      <c r="D22" s="2">
        <f t="shared" si="0"/>
        <v>7701.7584234283568</v>
      </c>
      <c r="E22" s="2">
        <f t="shared" si="3"/>
        <v>136064.39881390097</v>
      </c>
      <c r="F22" s="2"/>
      <c r="G22" s="2">
        <v>2171</v>
      </c>
      <c r="H22" s="2"/>
      <c r="I22" s="2">
        <f t="shared" si="7"/>
        <v>53564.0584575432</v>
      </c>
      <c r="J22" s="2">
        <f t="shared" si="8"/>
        <v>2171</v>
      </c>
      <c r="K22" s="2">
        <f t="shared" si="1"/>
        <v>3344.1035074525921</v>
      </c>
      <c r="L22" s="2">
        <f t="shared" si="4"/>
        <v>59079.161964995794</v>
      </c>
      <c r="M22" s="2"/>
      <c r="N22" s="2">
        <f t="shared" si="9"/>
        <v>123362.64039047262</v>
      </c>
      <c r="O22" s="2">
        <v>5000</v>
      </c>
      <c r="P22" s="2">
        <f t="shared" si="2"/>
        <v>7701.7584234283568</v>
      </c>
      <c r="Q22" s="2">
        <f t="shared" si="5"/>
        <v>136064.39881390097</v>
      </c>
    </row>
    <row r="23" spans="1:18" x14ac:dyDescent="0.25">
      <c r="A23">
        <v>17</v>
      </c>
      <c r="B23" s="2">
        <f t="shared" si="6"/>
        <v>136064.39881390097</v>
      </c>
      <c r="C23" s="2">
        <v>5000</v>
      </c>
      <c r="D23" s="2">
        <f t="shared" si="0"/>
        <v>8463.8639288340582</v>
      </c>
      <c r="E23" s="2">
        <f t="shared" si="3"/>
        <v>149528.26274273504</v>
      </c>
      <c r="F23" s="2"/>
      <c r="G23" s="2">
        <v>2171</v>
      </c>
      <c r="H23" s="2"/>
      <c r="I23" s="2">
        <f t="shared" si="7"/>
        <v>59079.161964995794</v>
      </c>
      <c r="J23" s="2">
        <f t="shared" si="8"/>
        <v>2171</v>
      </c>
      <c r="K23" s="2">
        <f t="shared" si="1"/>
        <v>3675.0097178997476</v>
      </c>
      <c r="L23" s="2">
        <f t="shared" si="4"/>
        <v>64925.17168289554</v>
      </c>
      <c r="M23" s="2"/>
      <c r="N23" s="2">
        <f t="shared" si="9"/>
        <v>136064.39881390097</v>
      </c>
      <c r="O23" s="2">
        <v>5000</v>
      </c>
      <c r="P23" s="2">
        <f t="shared" si="2"/>
        <v>8463.8639288340582</v>
      </c>
      <c r="Q23" s="2">
        <f t="shared" si="5"/>
        <v>149528.26274273504</v>
      </c>
    </row>
    <row r="24" spans="1:18" x14ac:dyDescent="0.25">
      <c r="A24">
        <v>18</v>
      </c>
      <c r="B24" s="2">
        <f t="shared" si="6"/>
        <v>149528.26274273504</v>
      </c>
      <c r="C24" s="2">
        <v>5000</v>
      </c>
      <c r="D24" s="2">
        <f t="shared" si="0"/>
        <v>9271.6957645641014</v>
      </c>
      <c r="E24" s="2">
        <f t="shared" si="3"/>
        <v>163799.95850729913</v>
      </c>
      <c r="F24" s="2"/>
      <c r="G24" s="2">
        <v>2171</v>
      </c>
      <c r="H24" s="2"/>
      <c r="I24" s="2">
        <f t="shared" si="7"/>
        <v>64925.17168289554</v>
      </c>
      <c r="J24" s="2">
        <f t="shared" si="8"/>
        <v>2171</v>
      </c>
      <c r="K24" s="2">
        <f t="shared" si="1"/>
        <v>4025.7703009737324</v>
      </c>
      <c r="L24" s="2">
        <f t="shared" si="4"/>
        <v>71121.94198386927</v>
      </c>
      <c r="M24" s="2"/>
      <c r="N24" s="2">
        <f t="shared" si="9"/>
        <v>149528.26274273504</v>
      </c>
      <c r="O24" s="2">
        <v>5000</v>
      </c>
      <c r="P24" s="2">
        <f t="shared" si="2"/>
        <v>9271.6957645641014</v>
      </c>
      <c r="Q24" s="2">
        <f t="shared" si="5"/>
        <v>163799.95850729913</v>
      </c>
    </row>
    <row r="25" spans="1:18" x14ac:dyDescent="0.25">
      <c r="A25">
        <v>19</v>
      </c>
      <c r="B25" s="2">
        <f t="shared" si="6"/>
        <v>163799.95850729913</v>
      </c>
      <c r="C25" s="2">
        <v>5000</v>
      </c>
      <c r="D25" s="2">
        <f t="shared" si="0"/>
        <v>10127.997510437948</v>
      </c>
      <c r="E25" s="2">
        <f t="shared" si="3"/>
        <v>178927.95601773707</v>
      </c>
      <c r="F25" s="2"/>
      <c r="G25" s="2">
        <v>2171</v>
      </c>
      <c r="H25" s="2"/>
      <c r="I25" s="2">
        <f t="shared" si="7"/>
        <v>71121.94198386927</v>
      </c>
      <c r="J25" s="2">
        <f t="shared" si="8"/>
        <v>2171</v>
      </c>
      <c r="K25" s="2">
        <f t="shared" si="1"/>
        <v>4397.5765190321563</v>
      </c>
      <c r="L25" s="2">
        <f t="shared" si="4"/>
        <v>77690.518502901425</v>
      </c>
      <c r="M25" s="2"/>
      <c r="N25" s="2">
        <f t="shared" si="9"/>
        <v>163799.95850729913</v>
      </c>
      <c r="O25" s="2">
        <v>5000</v>
      </c>
      <c r="P25" s="2">
        <f t="shared" si="2"/>
        <v>10127.997510437948</v>
      </c>
      <c r="Q25" s="2">
        <f t="shared" si="5"/>
        <v>178927.95601773707</v>
      </c>
    </row>
    <row r="26" spans="1:18" x14ac:dyDescent="0.25">
      <c r="A26">
        <v>20</v>
      </c>
      <c r="B26" s="2">
        <f t="shared" si="6"/>
        <v>178927.95601773707</v>
      </c>
      <c r="C26" s="2">
        <v>5000</v>
      </c>
      <c r="D26" s="2">
        <f t="shared" si="0"/>
        <v>11035.677361064223</v>
      </c>
      <c r="E26" s="5">
        <f t="shared" si="3"/>
        <v>194963.63337880129</v>
      </c>
      <c r="G26" s="2">
        <v>2171</v>
      </c>
      <c r="I26" s="2">
        <f t="shared" ref="I26" si="10">L25</f>
        <v>77690.518502901425</v>
      </c>
      <c r="J26" s="2">
        <f t="shared" ref="J26" si="11">G26</f>
        <v>2171</v>
      </c>
      <c r="K26" s="2">
        <f t="shared" si="1"/>
        <v>4791.6911101740852</v>
      </c>
      <c r="L26" s="5">
        <f t="shared" ref="L26" si="12">I26+J26+K26</f>
        <v>84653.209613075509</v>
      </c>
      <c r="N26" s="2">
        <f t="shared" si="9"/>
        <v>178927.95601773707</v>
      </c>
      <c r="O26" s="2">
        <v>5000</v>
      </c>
      <c r="P26" s="2">
        <f t="shared" si="2"/>
        <v>11035.677361064223</v>
      </c>
      <c r="Q26" s="5">
        <f t="shared" si="5"/>
        <v>194963.63337880129</v>
      </c>
    </row>
    <row r="28" spans="1:18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"/>
      <c r="O28" s="13"/>
      <c r="P28" s="13"/>
      <c r="Q28" s="13"/>
      <c r="R28" s="13"/>
    </row>
    <row r="31" spans="1:18" x14ac:dyDescent="0.25">
      <c r="B31" s="2"/>
      <c r="C31" s="2"/>
      <c r="D31" s="2"/>
      <c r="E31" s="2"/>
      <c r="F31" s="2"/>
      <c r="G31" s="2"/>
      <c r="H31" s="2"/>
      <c r="I31" s="2"/>
      <c r="J31" s="4"/>
      <c r="K31" s="4"/>
      <c r="L31" s="4"/>
      <c r="M31" s="4"/>
      <c r="O31" s="2"/>
      <c r="P31" s="2"/>
      <c r="Q31" s="2"/>
      <c r="R31" s="2"/>
    </row>
    <row r="32" spans="1:18" x14ac:dyDescent="0.25">
      <c r="B32" s="2"/>
      <c r="C32" s="2"/>
      <c r="D32" s="2"/>
      <c r="E32" s="2"/>
      <c r="F32" s="2"/>
      <c r="G32" s="2"/>
      <c r="H32" s="2"/>
      <c r="I32" s="2"/>
      <c r="J32" s="4"/>
      <c r="K32" s="4"/>
      <c r="L32" s="4"/>
      <c r="M32" s="4"/>
      <c r="O32" s="2"/>
      <c r="P32" s="2"/>
      <c r="Q32" s="2"/>
      <c r="R32" s="2"/>
    </row>
    <row r="33" spans="2:18" x14ac:dyDescent="0.25">
      <c r="B33" s="2"/>
      <c r="C33" s="2"/>
      <c r="D33" s="2"/>
      <c r="E33" s="2"/>
      <c r="F33" s="2"/>
      <c r="G33" s="2"/>
      <c r="H33" s="2"/>
      <c r="I33" s="2"/>
      <c r="J33" s="4"/>
      <c r="K33" s="4"/>
      <c r="L33" s="4"/>
      <c r="M33" s="4"/>
      <c r="O33" s="2"/>
      <c r="P33" s="2"/>
      <c r="Q33" s="2"/>
      <c r="R33" s="2"/>
    </row>
    <row r="34" spans="2:18" x14ac:dyDescent="0.25">
      <c r="B34" s="2"/>
      <c r="C34" s="2"/>
      <c r="D34" s="2"/>
      <c r="E34" s="2"/>
      <c r="F34" s="2"/>
      <c r="G34" s="2"/>
      <c r="H34" s="2"/>
      <c r="I34" s="2"/>
      <c r="J34" s="4"/>
      <c r="K34" s="4"/>
      <c r="L34" s="4"/>
      <c r="M34" s="4"/>
      <c r="O34" s="2"/>
      <c r="P34" s="2"/>
      <c r="Q34" s="2"/>
      <c r="R34" s="2"/>
    </row>
    <row r="35" spans="2:18" x14ac:dyDescent="0.25">
      <c r="B35" s="2"/>
      <c r="C35" s="2"/>
      <c r="D35" s="2"/>
      <c r="E35" s="2"/>
      <c r="F35" s="2"/>
      <c r="G35" s="2"/>
      <c r="H35" s="2"/>
      <c r="I35" s="2"/>
      <c r="J35" s="4"/>
      <c r="K35" s="4"/>
      <c r="L35" s="4"/>
      <c r="M35" s="4"/>
      <c r="O35" s="2"/>
      <c r="P35" s="2"/>
      <c r="Q35" s="2"/>
      <c r="R35" s="2"/>
    </row>
    <row r="36" spans="2:18" x14ac:dyDescent="0.25">
      <c r="B36" s="2"/>
      <c r="C36" s="2"/>
      <c r="D36" s="2"/>
      <c r="E36" s="2"/>
      <c r="F36" s="2"/>
      <c r="G36" s="2"/>
      <c r="H36" s="2"/>
      <c r="I36" s="2"/>
      <c r="J36" s="4"/>
      <c r="K36" s="4"/>
      <c r="L36" s="4"/>
      <c r="M36" s="4"/>
      <c r="O36" s="2"/>
      <c r="P36" s="2"/>
      <c r="Q36" s="2"/>
      <c r="R36" s="2"/>
    </row>
    <row r="37" spans="2:18" x14ac:dyDescent="0.25">
      <c r="B37" s="2"/>
      <c r="C37" s="2"/>
      <c r="D37" s="2"/>
      <c r="E37" s="2"/>
      <c r="F37" s="2"/>
      <c r="G37" s="2"/>
      <c r="H37" s="2"/>
      <c r="I37" s="2"/>
      <c r="J37" s="4"/>
      <c r="K37" s="4"/>
      <c r="L37" s="4"/>
      <c r="M37" s="4"/>
      <c r="O37" s="2"/>
      <c r="P37" s="2"/>
      <c r="Q37" s="2"/>
      <c r="R37" s="2"/>
    </row>
    <row r="38" spans="2:18" x14ac:dyDescent="0.25">
      <c r="B38" s="2"/>
      <c r="C38" s="2"/>
      <c r="D38" s="2"/>
      <c r="E38" s="2"/>
      <c r="F38" s="2"/>
      <c r="G38" s="2"/>
      <c r="H38" s="2"/>
      <c r="I38" s="2"/>
      <c r="J38" s="4"/>
      <c r="K38" s="4"/>
      <c r="L38" s="4"/>
      <c r="M38" s="4"/>
      <c r="O38" s="2"/>
      <c r="P38" s="2"/>
      <c r="Q38" s="2"/>
      <c r="R38" s="2"/>
    </row>
    <row r="39" spans="2:18" x14ac:dyDescent="0.25">
      <c r="B39" s="2"/>
      <c r="C39" s="2"/>
      <c r="D39" s="2"/>
      <c r="E39" s="2"/>
      <c r="F39" s="2"/>
      <c r="G39" s="2"/>
      <c r="H39" s="2"/>
      <c r="I39" s="2"/>
      <c r="J39" s="4"/>
      <c r="K39" s="4"/>
      <c r="L39" s="4"/>
      <c r="M39" s="4"/>
      <c r="O39" s="2"/>
      <c r="P39" s="2"/>
      <c r="Q39" s="2"/>
      <c r="R39" s="2"/>
    </row>
    <row r="40" spans="2:18" x14ac:dyDescent="0.25">
      <c r="B40" s="2"/>
      <c r="C40" s="2"/>
      <c r="D40" s="2"/>
      <c r="E40" s="2"/>
      <c r="F40" s="2"/>
      <c r="G40" s="2"/>
      <c r="H40" s="2"/>
      <c r="I40" s="2"/>
      <c r="J40" s="4"/>
      <c r="K40" s="4"/>
      <c r="L40" s="4"/>
      <c r="M40" s="4"/>
      <c r="O40" s="2"/>
      <c r="P40" s="2"/>
      <c r="Q40" s="2"/>
      <c r="R40" s="2"/>
    </row>
    <row r="41" spans="2:18" x14ac:dyDescent="0.25">
      <c r="B41" s="2"/>
      <c r="C41" s="2"/>
      <c r="D41" s="2"/>
      <c r="E41" s="2"/>
      <c r="F41" s="2"/>
      <c r="G41" s="2"/>
      <c r="H41" s="2"/>
      <c r="I41" s="2"/>
      <c r="J41" s="4"/>
      <c r="K41" s="4"/>
      <c r="L41" s="4"/>
      <c r="M41" s="4"/>
      <c r="O41" s="2"/>
      <c r="P41" s="2"/>
      <c r="Q41" s="2"/>
      <c r="R41" s="2"/>
    </row>
    <row r="42" spans="2:18" x14ac:dyDescent="0.25">
      <c r="B42" s="2"/>
      <c r="C42" s="2"/>
      <c r="D42" s="2"/>
      <c r="E42" s="2"/>
      <c r="F42" s="2"/>
      <c r="G42" s="2"/>
      <c r="H42" s="2"/>
      <c r="I42" s="2"/>
      <c r="J42" s="4"/>
      <c r="K42" s="4"/>
      <c r="L42" s="4"/>
      <c r="M42" s="4"/>
      <c r="O42" s="2"/>
      <c r="P42" s="2"/>
      <c r="Q42" s="2"/>
      <c r="R42" s="2"/>
    </row>
    <row r="43" spans="2:18" x14ac:dyDescent="0.25">
      <c r="B43" s="2"/>
      <c r="C43" s="2"/>
      <c r="D43" s="2"/>
      <c r="E43" s="2"/>
      <c r="F43" s="2"/>
      <c r="G43" s="2"/>
      <c r="H43" s="2"/>
      <c r="I43" s="2"/>
      <c r="J43" s="4"/>
      <c r="K43" s="4"/>
      <c r="L43" s="4"/>
      <c r="M43" s="4"/>
      <c r="O43" s="2"/>
      <c r="P43" s="2"/>
      <c r="Q43" s="2"/>
      <c r="R43" s="2"/>
    </row>
    <row r="44" spans="2:18" x14ac:dyDescent="0.25">
      <c r="B44" s="2"/>
      <c r="C44" s="2"/>
      <c r="D44" s="2"/>
      <c r="E44" s="2"/>
      <c r="F44" s="2"/>
      <c r="G44" s="2"/>
      <c r="H44" s="2"/>
      <c r="I44" s="2"/>
      <c r="J44" s="4"/>
      <c r="K44" s="4"/>
      <c r="L44" s="4"/>
      <c r="M44" s="4"/>
      <c r="O44" s="2"/>
      <c r="P44" s="2"/>
      <c r="Q44" s="2"/>
      <c r="R44" s="2"/>
    </row>
    <row r="45" spans="2:18" x14ac:dyDescent="0.25">
      <c r="B45" s="2"/>
      <c r="C45" s="2"/>
      <c r="D45" s="2"/>
      <c r="E45" s="2"/>
      <c r="F45" s="2"/>
      <c r="G45" s="2"/>
      <c r="H45" s="2"/>
      <c r="I45" s="2"/>
      <c r="J45" s="4"/>
      <c r="K45" s="4"/>
      <c r="L45" s="4"/>
      <c r="M45" s="4"/>
      <c r="O45" s="2"/>
      <c r="P45" s="2"/>
      <c r="Q45" s="2"/>
      <c r="R45" s="2"/>
    </row>
    <row r="46" spans="2:18" x14ac:dyDescent="0.25">
      <c r="B46" s="2"/>
      <c r="C46" s="2"/>
      <c r="D46" s="2"/>
      <c r="E46" s="2"/>
      <c r="F46" s="2"/>
      <c r="G46" s="2"/>
      <c r="H46" s="2"/>
      <c r="I46" s="2"/>
      <c r="J46" s="4"/>
      <c r="K46" s="4"/>
      <c r="L46" s="4"/>
      <c r="M46" s="4"/>
      <c r="O46" s="2"/>
      <c r="P46" s="2"/>
      <c r="Q46" s="2"/>
      <c r="R46" s="2"/>
    </row>
    <row r="47" spans="2:18" x14ac:dyDescent="0.25">
      <c r="B47" s="2"/>
      <c r="C47" s="2"/>
      <c r="D47" s="2"/>
      <c r="E47" s="2"/>
      <c r="F47" s="2"/>
      <c r="G47" s="2"/>
      <c r="H47" s="2"/>
      <c r="I47" s="2"/>
      <c r="J47" s="4"/>
      <c r="K47" s="4"/>
      <c r="L47" s="4"/>
      <c r="M47" s="4"/>
      <c r="O47" s="2"/>
      <c r="P47" s="2"/>
      <c r="Q47" s="2"/>
      <c r="R47" s="2"/>
    </row>
    <row r="48" spans="2:18" x14ac:dyDescent="0.25">
      <c r="B48" s="2"/>
      <c r="C48" s="2"/>
      <c r="D48" s="2"/>
      <c r="E48" s="2"/>
      <c r="F48" s="2"/>
      <c r="G48" s="2"/>
      <c r="H48" s="2"/>
      <c r="I48" s="2"/>
      <c r="J48" s="4"/>
      <c r="K48" s="4"/>
      <c r="L48" s="4"/>
      <c r="M48" s="4"/>
      <c r="O48" s="2"/>
      <c r="P48" s="2"/>
      <c r="Q48" s="2"/>
      <c r="R48" s="2"/>
    </row>
    <row r="49" spans="2:18" x14ac:dyDescent="0.25">
      <c r="B49" s="2"/>
      <c r="C49" s="2"/>
      <c r="D49" s="2"/>
      <c r="E49" s="2"/>
      <c r="F49" s="2"/>
      <c r="G49" s="2"/>
      <c r="H49" s="2"/>
      <c r="I49" s="2"/>
      <c r="J49" s="4"/>
      <c r="K49" s="4"/>
      <c r="L49" s="4"/>
      <c r="M49" s="4"/>
      <c r="O49" s="2"/>
      <c r="P49" s="2"/>
      <c r="Q49" s="2"/>
      <c r="R49" s="2"/>
    </row>
    <row r="50" spans="2:18" x14ac:dyDescent="0.25">
      <c r="B50" s="2"/>
      <c r="C50" s="2"/>
      <c r="D50" s="2"/>
      <c r="E50" s="2"/>
      <c r="F50" s="2"/>
      <c r="G50" s="2"/>
      <c r="H50" s="2"/>
      <c r="I50" s="2"/>
      <c r="J50" s="4"/>
      <c r="K50" s="4"/>
      <c r="L50" s="4"/>
      <c r="M50" s="4"/>
      <c r="O50" s="2"/>
      <c r="P50" s="2"/>
      <c r="Q50" s="2"/>
      <c r="R50" s="2"/>
    </row>
    <row r="51" spans="2:18" x14ac:dyDescent="0.25">
      <c r="B51" s="2"/>
      <c r="C51" s="2"/>
      <c r="D51" s="2"/>
      <c r="E51" s="2"/>
      <c r="F51" s="2"/>
      <c r="G51" s="2"/>
      <c r="H51" s="2"/>
      <c r="I51" s="5"/>
      <c r="J51" s="4"/>
      <c r="K51" s="4"/>
      <c r="L51" s="4"/>
      <c r="M51" s="7"/>
      <c r="O51" s="2"/>
      <c r="P51" s="2"/>
      <c r="Q51" s="2"/>
      <c r="R51" s="2"/>
    </row>
    <row r="52" spans="2:18" x14ac:dyDescent="0.25">
      <c r="B52" s="2"/>
      <c r="C52" s="2"/>
      <c r="D52" s="2"/>
      <c r="E52" s="2"/>
      <c r="F52" s="2"/>
      <c r="G52" s="2"/>
      <c r="H52" s="2"/>
      <c r="I52" s="5"/>
      <c r="J52" s="4"/>
      <c r="K52" s="4"/>
      <c r="L52" s="4"/>
      <c r="M52" s="7"/>
      <c r="O52" s="2"/>
      <c r="P52" s="2"/>
      <c r="Q52" s="2"/>
      <c r="R52" s="2"/>
    </row>
    <row r="53" spans="2:18" x14ac:dyDescent="0.25">
      <c r="B53" s="2"/>
      <c r="C53" s="2"/>
      <c r="D53" s="2"/>
      <c r="E53" s="2"/>
      <c r="F53" s="2"/>
      <c r="G53" s="2"/>
      <c r="H53" s="2"/>
      <c r="I53" s="5"/>
      <c r="J53" s="4"/>
      <c r="K53" s="4"/>
      <c r="L53" s="4"/>
      <c r="M53" s="7"/>
      <c r="O53" s="2"/>
      <c r="P53" s="2"/>
      <c r="Q53" s="2"/>
      <c r="R53" s="2"/>
    </row>
    <row r="54" spans="2:18" x14ac:dyDescent="0.25">
      <c r="B54" s="2"/>
      <c r="C54" s="2"/>
      <c r="D54" s="2"/>
      <c r="E54" s="2"/>
      <c r="F54" s="2"/>
      <c r="G54" s="2"/>
      <c r="H54" s="2"/>
      <c r="I54" s="5"/>
      <c r="J54" s="4"/>
      <c r="K54" s="4"/>
      <c r="L54" s="4"/>
      <c r="M54" s="7"/>
      <c r="O54" s="2"/>
      <c r="P54" s="2"/>
      <c r="Q54" s="2"/>
      <c r="R54" s="2"/>
    </row>
    <row r="55" spans="2:18" x14ac:dyDescent="0.25">
      <c r="B55" s="2"/>
      <c r="C55" s="2"/>
      <c r="D55" s="2"/>
      <c r="E55" s="2"/>
      <c r="F55" s="2"/>
      <c r="G55" s="2"/>
      <c r="H55" s="2"/>
      <c r="I55" s="5"/>
      <c r="J55" s="4"/>
      <c r="K55" s="4"/>
      <c r="L55" s="4"/>
      <c r="M55" s="7"/>
      <c r="O55" s="2"/>
      <c r="P55" s="2"/>
      <c r="Q55" s="2"/>
      <c r="R55" s="2"/>
    </row>
    <row r="56" spans="2:18" x14ac:dyDescent="0.25">
      <c r="B56" s="2"/>
      <c r="C56" s="2"/>
      <c r="D56" s="2"/>
      <c r="E56" s="2"/>
      <c r="F56" s="2"/>
      <c r="G56" s="2"/>
      <c r="H56" s="2"/>
      <c r="I56" s="5"/>
      <c r="J56" s="4"/>
      <c r="K56" s="4"/>
      <c r="L56" s="4"/>
      <c r="M56" s="7"/>
      <c r="O56" s="2"/>
      <c r="P56" s="2"/>
      <c r="Q56" s="2"/>
      <c r="R56" s="2"/>
    </row>
    <row r="57" spans="2:18" x14ac:dyDescent="0.25">
      <c r="B57" s="2"/>
      <c r="C57" s="2"/>
      <c r="D57" s="2"/>
      <c r="E57" s="2"/>
      <c r="F57" s="2"/>
      <c r="G57" s="2"/>
      <c r="H57" s="2"/>
      <c r="I57" s="5"/>
      <c r="J57" s="4"/>
      <c r="K57" s="4"/>
      <c r="L57" s="4"/>
      <c r="M57" s="7"/>
      <c r="O57" s="2"/>
      <c r="P57" s="2"/>
      <c r="Q57" s="2"/>
      <c r="R57" s="2"/>
    </row>
    <row r="58" spans="2:18" x14ac:dyDescent="0.25">
      <c r="B58" s="2"/>
      <c r="C58" s="2"/>
      <c r="D58" s="2"/>
      <c r="E58" s="2"/>
      <c r="F58" s="2"/>
      <c r="G58" s="2"/>
      <c r="H58" s="2"/>
      <c r="I58" s="5"/>
      <c r="J58" s="4"/>
      <c r="K58" s="4"/>
      <c r="L58" s="4"/>
      <c r="M58" s="7"/>
      <c r="O58" s="2"/>
      <c r="P58" s="2"/>
      <c r="Q58" s="2"/>
      <c r="R58" s="2"/>
    </row>
    <row r="59" spans="2:18" x14ac:dyDescent="0.25">
      <c r="B59" s="2"/>
      <c r="C59" s="2"/>
      <c r="D59" s="2"/>
      <c r="E59" s="2"/>
      <c r="F59" s="2"/>
      <c r="G59" s="2"/>
      <c r="H59" s="2"/>
      <c r="I59" s="5"/>
      <c r="J59" s="4"/>
      <c r="K59" s="4"/>
      <c r="L59" s="4"/>
      <c r="M59" s="7"/>
      <c r="O59" s="2"/>
      <c r="P59" s="2"/>
      <c r="Q59" s="2"/>
      <c r="R59" s="2"/>
    </row>
    <row r="60" spans="2:18" x14ac:dyDescent="0.25">
      <c r="B60" s="2"/>
      <c r="C60" s="2"/>
      <c r="D60" s="2"/>
      <c r="E60" s="2"/>
      <c r="F60" s="2"/>
      <c r="G60" s="2"/>
      <c r="H60" s="2"/>
      <c r="I60" s="5"/>
      <c r="J60" s="4"/>
      <c r="K60" s="4"/>
      <c r="L60" s="4"/>
      <c r="M60" s="7"/>
      <c r="O60" s="2"/>
      <c r="P60" s="2"/>
      <c r="Q60" s="2"/>
      <c r="R60" s="2"/>
    </row>
    <row r="61" spans="2:18" x14ac:dyDescent="0.25">
      <c r="B61" s="2"/>
      <c r="C61" s="2"/>
      <c r="D61" s="2"/>
      <c r="E61" s="2"/>
      <c r="F61" s="2"/>
      <c r="G61" s="2"/>
      <c r="H61" s="2"/>
      <c r="I61" s="5"/>
      <c r="J61" s="4"/>
      <c r="K61" s="4"/>
      <c r="L61" s="4"/>
      <c r="M61" s="7"/>
      <c r="O61" s="2"/>
      <c r="P61" s="2"/>
      <c r="Q61" s="2"/>
      <c r="R61" s="2"/>
    </row>
  </sheetData>
  <mergeCells count="6">
    <mergeCell ref="I4:L4"/>
    <mergeCell ref="B4:G4"/>
    <mergeCell ref="N3:Q3"/>
    <mergeCell ref="B3:L3"/>
    <mergeCell ref="B28:M28"/>
    <mergeCell ref="O28:R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45"/>
  <sheetViews>
    <sheetView workbookViewId="0">
      <selection activeCell="Q15" sqref="Q15"/>
    </sheetView>
  </sheetViews>
  <sheetFormatPr defaultRowHeight="15" x14ac:dyDescent="0.25"/>
  <cols>
    <col min="2" max="2" width="12.85546875" bestFit="1" customWidth="1"/>
    <col min="3" max="4" width="11.85546875" bestFit="1" customWidth="1"/>
    <col min="5" max="5" width="12.85546875" bestFit="1" customWidth="1"/>
    <col min="6" max="6" width="9.42578125" customWidth="1"/>
    <col min="7" max="7" width="11.140625" bestFit="1" customWidth="1"/>
    <col min="8" max="8" width="11.7109375" bestFit="1" customWidth="1"/>
    <col min="9" max="9" width="9.28515625" bestFit="1" customWidth="1"/>
    <col min="10" max="10" width="11.7109375" bestFit="1" customWidth="1"/>
    <col min="11" max="11" width="3.85546875" customWidth="1"/>
    <col min="12" max="14" width="11.7109375" bestFit="1" customWidth="1"/>
    <col min="15" max="15" width="11.140625" bestFit="1" customWidth="1"/>
  </cols>
  <sheetData>
    <row r="3" spans="1:16" s="16" customFormat="1" x14ac:dyDescent="0.25">
      <c r="B3" s="20" t="s">
        <v>20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x14ac:dyDescent="0.25">
      <c r="B4" s="21" t="s">
        <v>19</v>
      </c>
      <c r="C4" s="21"/>
      <c r="D4" s="21"/>
      <c r="E4" s="21"/>
      <c r="F4" s="21"/>
      <c r="G4" s="21"/>
      <c r="H4" s="21"/>
      <c r="L4" s="15" t="s">
        <v>9</v>
      </c>
      <c r="M4" s="15"/>
      <c r="N4" s="15"/>
      <c r="O4" s="15"/>
      <c r="P4" s="15"/>
    </row>
    <row r="5" spans="1:16" x14ac:dyDescent="0.25">
      <c r="B5" t="s">
        <v>16</v>
      </c>
      <c r="D5" t="s">
        <v>14</v>
      </c>
      <c r="E5" t="s">
        <v>17</v>
      </c>
      <c r="F5" t="s">
        <v>18</v>
      </c>
      <c r="G5" t="s">
        <v>3</v>
      </c>
      <c r="H5" t="s">
        <v>14</v>
      </c>
      <c r="L5" t="s">
        <v>16</v>
      </c>
      <c r="N5" t="s">
        <v>14</v>
      </c>
      <c r="O5" t="s">
        <v>3</v>
      </c>
      <c r="P5" t="s">
        <v>14</v>
      </c>
    </row>
    <row r="6" spans="1:16" x14ac:dyDescent="0.25">
      <c r="B6" t="s">
        <v>15</v>
      </c>
      <c r="C6" t="s">
        <v>1</v>
      </c>
      <c r="D6" t="s">
        <v>15</v>
      </c>
      <c r="E6" t="s">
        <v>13</v>
      </c>
      <c r="F6" t="s">
        <v>13</v>
      </c>
      <c r="G6" t="s">
        <v>13</v>
      </c>
      <c r="H6" t="s">
        <v>15</v>
      </c>
      <c r="L6" t="s">
        <v>15</v>
      </c>
      <c r="M6" t="s">
        <v>1</v>
      </c>
      <c r="N6" t="s">
        <v>15</v>
      </c>
      <c r="O6" t="s">
        <v>13</v>
      </c>
      <c r="P6" t="s">
        <v>15</v>
      </c>
    </row>
    <row r="7" spans="1:16" x14ac:dyDescent="0.25">
      <c r="B7" s="2">
        <v>35000</v>
      </c>
      <c r="C7" s="2">
        <v>-4758</v>
      </c>
      <c r="D7" s="2">
        <f>B7+C7</f>
        <v>30242</v>
      </c>
      <c r="E7" s="2">
        <v>15000</v>
      </c>
      <c r="F7" s="2">
        <v>-3553</v>
      </c>
      <c r="G7" s="2">
        <v>3553</v>
      </c>
      <c r="H7" s="5">
        <f>D7+E7+F7+G7</f>
        <v>45242</v>
      </c>
      <c r="I7" s="2"/>
      <c r="L7" s="2">
        <v>35000</v>
      </c>
      <c r="M7" s="2">
        <v>-4758</v>
      </c>
      <c r="N7" s="2">
        <f>L7+M7</f>
        <v>30242</v>
      </c>
      <c r="O7" s="2">
        <v>15000</v>
      </c>
      <c r="P7" s="5">
        <f>L7+M7+O7</f>
        <v>45242</v>
      </c>
    </row>
    <row r="9" spans="1:16" s="16" customFormat="1" x14ac:dyDescent="0.25">
      <c r="B9" s="19" t="s">
        <v>25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6" s="16" customFormat="1" x14ac:dyDescent="0.25">
      <c r="B10" s="17" t="s">
        <v>23</v>
      </c>
      <c r="C10" s="17"/>
      <c r="D10" s="17"/>
      <c r="E10" s="17"/>
      <c r="F10" s="17"/>
      <c r="G10" s="17"/>
      <c r="H10" s="17"/>
      <c r="I10" s="17"/>
      <c r="J10" s="17"/>
      <c r="K10" s="10"/>
      <c r="L10" s="18" t="s">
        <v>24</v>
      </c>
      <c r="M10" s="18"/>
      <c r="N10" s="18"/>
      <c r="O10" s="18"/>
    </row>
    <row r="11" spans="1:16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6" s="16" customFormat="1" x14ac:dyDescent="0.25">
      <c r="B12" s="13" t="s">
        <v>21</v>
      </c>
      <c r="C12" s="13"/>
      <c r="D12" s="13"/>
      <c r="E12" s="13"/>
      <c r="F12" s="10"/>
      <c r="G12" s="13" t="s">
        <v>22</v>
      </c>
      <c r="H12" s="13"/>
      <c r="I12" s="13"/>
      <c r="J12" s="13"/>
      <c r="K12" s="10"/>
      <c r="L12" s="13" t="s">
        <v>9</v>
      </c>
      <c r="M12" s="13"/>
      <c r="N12" s="13"/>
      <c r="O12" s="13"/>
    </row>
    <row r="13" spans="1:16" x14ac:dyDescent="0.25">
      <c r="A13" t="s">
        <v>27</v>
      </c>
      <c r="E13" t="s">
        <v>12</v>
      </c>
      <c r="J13" t="s">
        <v>12</v>
      </c>
      <c r="O13" t="s">
        <v>12</v>
      </c>
    </row>
    <row r="14" spans="1:16" x14ac:dyDescent="0.25">
      <c r="A14" t="s">
        <v>26</v>
      </c>
      <c r="B14" t="s">
        <v>4</v>
      </c>
      <c r="C14" t="s">
        <v>13</v>
      </c>
      <c r="D14" t="s">
        <v>5</v>
      </c>
      <c r="E14" t="s">
        <v>4</v>
      </c>
      <c r="G14" t="s">
        <v>4</v>
      </c>
      <c r="H14" t="s">
        <v>13</v>
      </c>
      <c r="I14" t="s">
        <v>5</v>
      </c>
      <c r="J14" t="s">
        <v>4</v>
      </c>
      <c r="L14" t="s">
        <v>4</v>
      </c>
      <c r="M14" t="s">
        <v>13</v>
      </c>
      <c r="N14" t="s">
        <v>5</v>
      </c>
      <c r="O14" t="s">
        <v>4</v>
      </c>
    </row>
    <row r="15" spans="1:16" x14ac:dyDescent="0.25">
      <c r="A15">
        <v>1</v>
      </c>
      <c r="B15" s="9">
        <f>'Contributions while working'!E26</f>
        <v>194963.63337880129</v>
      </c>
      <c r="C15" s="9">
        <v>-15000</v>
      </c>
      <c r="D15" s="9">
        <f>(B15+C15)*'Contributions while working'!$B$1</f>
        <v>10797.818002728076</v>
      </c>
      <c r="E15" s="9">
        <f>B15+C15+D15</f>
        <v>190761.45138152936</v>
      </c>
      <c r="F15" s="9"/>
      <c r="G15" s="9">
        <f>'Contributions while working'!L26</f>
        <v>84653.209613075509</v>
      </c>
      <c r="H15" s="9">
        <v>-3553</v>
      </c>
      <c r="I15" s="9">
        <f>(G15+H15)*'Contributions while working'!$B$1</f>
        <v>4866.0125767845302</v>
      </c>
      <c r="J15" s="9">
        <f>G15+H15+I15</f>
        <v>85966.22218986004</v>
      </c>
      <c r="K15" s="9"/>
      <c r="L15" s="9">
        <f>'Contributions while working'!Q26</f>
        <v>194963.63337880129</v>
      </c>
      <c r="M15" s="9">
        <v>-15000</v>
      </c>
      <c r="N15" s="9">
        <f>(L15+M15)*'Contributions while working'!$B$1</f>
        <v>10797.818002728076</v>
      </c>
      <c r="O15" s="9">
        <f>L15+M15+N15</f>
        <v>190761.45138152936</v>
      </c>
    </row>
    <row r="16" spans="1:16" x14ac:dyDescent="0.25">
      <c r="A16">
        <v>2</v>
      </c>
      <c r="B16" s="9">
        <f>E15</f>
        <v>190761.45138152936</v>
      </c>
      <c r="C16" s="9">
        <v>-15000</v>
      </c>
      <c r="D16" s="9">
        <f>(B16+C16)*'Contributions while working'!$B$1</f>
        <v>10545.687082891762</v>
      </c>
      <c r="E16" s="9">
        <f t="shared" ref="E16" si="0">B16+C16+D16</f>
        <v>186307.13846442112</v>
      </c>
      <c r="F16" s="9"/>
      <c r="G16" s="9">
        <f>J15</f>
        <v>85966.22218986004</v>
      </c>
      <c r="H16" s="9">
        <v>-3553</v>
      </c>
      <c r="I16" s="9">
        <f>(G16+H16)*'Contributions while working'!$B$1</f>
        <v>4944.7933313916019</v>
      </c>
      <c r="J16" s="9">
        <f t="shared" ref="J16:J34" si="1">G16+H16+I16</f>
        <v>87358.01552125164</v>
      </c>
      <c r="K16" s="9"/>
      <c r="L16" s="9">
        <f>O15</f>
        <v>190761.45138152936</v>
      </c>
      <c r="M16" s="9">
        <v>-15000</v>
      </c>
      <c r="N16" s="9">
        <f>(L16+M16)*'Contributions while working'!$B$1</f>
        <v>10545.687082891762</v>
      </c>
      <c r="O16" s="9">
        <f t="shared" ref="O16:O34" si="2">L16+M16+N16</f>
        <v>186307.13846442112</v>
      </c>
    </row>
    <row r="17" spans="1:15" x14ac:dyDescent="0.25">
      <c r="A17">
        <v>3</v>
      </c>
      <c r="B17" s="9">
        <f t="shared" ref="B17:B34" si="3">E16</f>
        <v>186307.13846442112</v>
      </c>
      <c r="C17" s="9">
        <v>-15000</v>
      </c>
      <c r="D17" s="9">
        <f>(B17+C17)*'Contributions while working'!$B$1</f>
        <v>10278.428307865266</v>
      </c>
      <c r="E17" s="9">
        <f t="shared" ref="E17:E34" si="4">B17+C17+D17</f>
        <v>181585.56677228637</v>
      </c>
      <c r="F17" s="9"/>
      <c r="G17" s="9">
        <f t="shared" ref="G17:G34" si="5">J16</f>
        <v>87358.01552125164</v>
      </c>
      <c r="H17" s="9">
        <v>-3553</v>
      </c>
      <c r="I17" s="9">
        <f>(G17+H17)*'Contributions while working'!$B$1</f>
        <v>5028.3009312750983</v>
      </c>
      <c r="J17" s="9">
        <f t="shared" si="1"/>
        <v>88833.316452526735</v>
      </c>
      <c r="K17" s="9"/>
      <c r="L17" s="9">
        <f t="shared" ref="L17:L34" si="6">O16</f>
        <v>186307.13846442112</v>
      </c>
      <c r="M17" s="9">
        <v>-15000</v>
      </c>
      <c r="N17" s="9">
        <f>(L17+M17)*'Contributions while working'!$B$1</f>
        <v>10278.428307865266</v>
      </c>
      <c r="O17" s="9">
        <f t="shared" si="2"/>
        <v>181585.56677228637</v>
      </c>
    </row>
    <row r="18" spans="1:15" x14ac:dyDescent="0.25">
      <c r="A18">
        <v>4</v>
      </c>
      <c r="B18" s="9">
        <f t="shared" si="3"/>
        <v>181585.56677228637</v>
      </c>
      <c r="C18" s="9">
        <v>-15000</v>
      </c>
      <c r="D18" s="9">
        <f>(B18+C18)*'Contributions while working'!$B$1</f>
        <v>9995.1340063371827</v>
      </c>
      <c r="E18" s="9">
        <f t="shared" si="4"/>
        <v>176580.70077862355</v>
      </c>
      <c r="F18" s="9"/>
      <c r="G18" s="9">
        <f t="shared" si="5"/>
        <v>88833.316452526735</v>
      </c>
      <c r="H18" s="9">
        <v>-3553</v>
      </c>
      <c r="I18" s="9">
        <f>(G18+H18)*'Contributions while working'!$B$1</f>
        <v>5116.8189871516042</v>
      </c>
      <c r="J18" s="9">
        <f t="shared" si="1"/>
        <v>90397.135439678343</v>
      </c>
      <c r="K18" s="9"/>
      <c r="L18" s="9">
        <f t="shared" si="6"/>
        <v>181585.56677228637</v>
      </c>
      <c r="M18" s="9">
        <v>-15000</v>
      </c>
      <c r="N18" s="9">
        <f>(L18+M18)*'Contributions while working'!$B$1</f>
        <v>9995.1340063371827</v>
      </c>
      <c r="O18" s="9">
        <f t="shared" si="2"/>
        <v>176580.70077862355</v>
      </c>
    </row>
    <row r="19" spans="1:15" x14ac:dyDescent="0.25">
      <c r="A19">
        <v>5</v>
      </c>
      <c r="B19" s="9">
        <f t="shared" si="3"/>
        <v>176580.70077862355</v>
      </c>
      <c r="C19" s="9">
        <v>-15000</v>
      </c>
      <c r="D19" s="9">
        <f>(B19+C19)*'Contributions while working'!$B$1</f>
        <v>9694.8420467174128</v>
      </c>
      <c r="E19" s="9">
        <f t="shared" si="4"/>
        <v>171275.54282534096</v>
      </c>
      <c r="F19" s="9"/>
      <c r="G19" s="9">
        <f t="shared" si="5"/>
        <v>90397.135439678343</v>
      </c>
      <c r="H19" s="9">
        <v>-3553</v>
      </c>
      <c r="I19" s="9">
        <f>(G19+H19)*'Contributions while working'!$B$1</f>
        <v>5210.6481263807</v>
      </c>
      <c r="J19" s="9">
        <f t="shared" si="1"/>
        <v>92054.78356605905</v>
      </c>
      <c r="K19" s="9"/>
      <c r="L19" s="9">
        <f t="shared" si="6"/>
        <v>176580.70077862355</v>
      </c>
      <c r="M19" s="9">
        <v>-15000</v>
      </c>
      <c r="N19" s="9">
        <f>(L19+M19)*'Contributions while working'!$B$1</f>
        <v>9694.8420467174128</v>
      </c>
      <c r="O19" s="9">
        <f t="shared" si="2"/>
        <v>171275.54282534096</v>
      </c>
    </row>
    <row r="20" spans="1:15" x14ac:dyDescent="0.25">
      <c r="A20">
        <v>6</v>
      </c>
      <c r="B20" s="9">
        <f t="shared" si="3"/>
        <v>171275.54282534096</v>
      </c>
      <c r="C20" s="9">
        <v>-15000</v>
      </c>
      <c r="D20" s="9">
        <f>(B20+C20)*'Contributions while working'!$B$1</f>
        <v>9376.5325695204574</v>
      </c>
      <c r="E20" s="9">
        <f t="shared" si="4"/>
        <v>165652.07539486143</v>
      </c>
      <c r="F20" s="9"/>
      <c r="G20" s="9">
        <f t="shared" si="5"/>
        <v>92054.78356605905</v>
      </c>
      <c r="H20" s="9">
        <v>-3553</v>
      </c>
      <c r="I20" s="9">
        <f>(G20+H20)*'Contributions while working'!$B$1</f>
        <v>5310.1070139635431</v>
      </c>
      <c r="J20" s="9">
        <f t="shared" si="1"/>
        <v>93811.890580022591</v>
      </c>
      <c r="K20" s="9"/>
      <c r="L20" s="9">
        <f t="shared" si="6"/>
        <v>171275.54282534096</v>
      </c>
      <c r="M20" s="9">
        <v>-15000</v>
      </c>
      <c r="N20" s="9">
        <f>(L20+M20)*'Contributions while working'!$B$1</f>
        <v>9376.5325695204574</v>
      </c>
      <c r="O20" s="9">
        <f t="shared" si="2"/>
        <v>165652.07539486143</v>
      </c>
    </row>
    <row r="21" spans="1:15" x14ac:dyDescent="0.25">
      <c r="A21">
        <v>7</v>
      </c>
      <c r="B21" s="9">
        <f t="shared" si="3"/>
        <v>165652.07539486143</v>
      </c>
      <c r="C21" s="9">
        <v>-15000</v>
      </c>
      <c r="D21" s="9">
        <f>(B21+C21)*'Contributions while working'!$B$1</f>
        <v>9039.1245236916857</v>
      </c>
      <c r="E21" s="9">
        <f t="shared" si="4"/>
        <v>159691.19991855312</v>
      </c>
      <c r="F21" s="9"/>
      <c r="G21" s="9">
        <f t="shared" si="5"/>
        <v>93811.890580022591</v>
      </c>
      <c r="H21" s="9">
        <v>-3553</v>
      </c>
      <c r="I21" s="9">
        <f>(G21+H21)*'Contributions while working'!$B$1</f>
        <v>5415.5334348013548</v>
      </c>
      <c r="J21" s="9">
        <f t="shared" si="1"/>
        <v>95674.424014823948</v>
      </c>
      <c r="K21" s="9"/>
      <c r="L21" s="9">
        <f t="shared" si="6"/>
        <v>165652.07539486143</v>
      </c>
      <c r="M21" s="9">
        <v>-15000</v>
      </c>
      <c r="N21" s="9">
        <f>(L21+M21)*'Contributions while working'!$B$1</f>
        <v>9039.1245236916857</v>
      </c>
      <c r="O21" s="9">
        <f t="shared" si="2"/>
        <v>159691.19991855312</v>
      </c>
    </row>
    <row r="22" spans="1:15" x14ac:dyDescent="0.25">
      <c r="A22">
        <v>8</v>
      </c>
      <c r="B22" s="9">
        <f t="shared" si="3"/>
        <v>159691.19991855312</v>
      </c>
      <c r="C22" s="9">
        <v>-15000</v>
      </c>
      <c r="D22" s="9">
        <f>(B22+C22)*'Contributions while working'!$B$1</f>
        <v>8681.4719951131865</v>
      </c>
      <c r="E22" s="9">
        <f t="shared" si="4"/>
        <v>153372.6719136663</v>
      </c>
      <c r="F22" s="9"/>
      <c r="G22" s="9">
        <f t="shared" si="5"/>
        <v>95674.424014823948</v>
      </c>
      <c r="H22" s="9">
        <v>-3553</v>
      </c>
      <c r="I22" s="9">
        <f>(G22+H22)*'Contributions while working'!$B$1</f>
        <v>5527.2854408894364</v>
      </c>
      <c r="J22" s="9">
        <f t="shared" si="1"/>
        <v>97648.709455713382</v>
      </c>
      <c r="K22" s="9"/>
      <c r="L22" s="9">
        <f t="shared" si="6"/>
        <v>159691.19991855312</v>
      </c>
      <c r="M22" s="9">
        <v>-15000</v>
      </c>
      <c r="N22" s="9">
        <f>(L22+M22)*'Contributions while working'!$B$1</f>
        <v>8681.4719951131865</v>
      </c>
      <c r="O22" s="9">
        <f t="shared" si="2"/>
        <v>153372.6719136663</v>
      </c>
    </row>
    <row r="23" spans="1:15" x14ac:dyDescent="0.25">
      <c r="A23">
        <v>9</v>
      </c>
      <c r="B23" s="9">
        <f t="shared" si="3"/>
        <v>153372.6719136663</v>
      </c>
      <c r="C23" s="9">
        <v>-15000</v>
      </c>
      <c r="D23" s="9">
        <f>(B23+C23)*'Contributions while working'!$B$1</f>
        <v>8302.3603148199782</v>
      </c>
      <c r="E23" s="9">
        <f t="shared" si="4"/>
        <v>146675.03222848629</v>
      </c>
      <c r="F23" s="9"/>
      <c r="G23" s="9">
        <f t="shared" si="5"/>
        <v>97648.709455713382</v>
      </c>
      <c r="H23" s="9">
        <v>-3553</v>
      </c>
      <c r="I23" s="9">
        <f>(G23+H23)*'Contributions while working'!$B$1</f>
        <v>5645.7425673428024</v>
      </c>
      <c r="J23" s="9">
        <f t="shared" si="1"/>
        <v>99741.45202305619</v>
      </c>
      <c r="K23" s="9"/>
      <c r="L23" s="9">
        <f t="shared" si="6"/>
        <v>153372.6719136663</v>
      </c>
      <c r="M23" s="9">
        <v>-15000</v>
      </c>
      <c r="N23" s="9">
        <f>(L23+M23)*'Contributions while working'!$B$1</f>
        <v>8302.3603148199782</v>
      </c>
      <c r="O23" s="9">
        <f t="shared" si="2"/>
        <v>146675.03222848629</v>
      </c>
    </row>
    <row r="24" spans="1:15" x14ac:dyDescent="0.25">
      <c r="A24">
        <v>10</v>
      </c>
      <c r="B24" s="9">
        <f t="shared" si="3"/>
        <v>146675.03222848629</v>
      </c>
      <c r="C24" s="9">
        <v>-15000</v>
      </c>
      <c r="D24" s="9">
        <f>(B24+C24)*'Contributions while working'!$B$1</f>
        <v>7900.5019337091771</v>
      </c>
      <c r="E24" s="9">
        <f t="shared" si="4"/>
        <v>139575.53416219546</v>
      </c>
      <c r="F24" s="9"/>
      <c r="G24" s="9">
        <f t="shared" si="5"/>
        <v>99741.45202305619</v>
      </c>
      <c r="H24" s="9">
        <v>-3553</v>
      </c>
      <c r="I24" s="9">
        <f>(G24+H24)*'Contributions while working'!$B$1</f>
        <v>5771.3071213833709</v>
      </c>
      <c r="J24" s="9">
        <f t="shared" si="1"/>
        <v>101959.75914443957</v>
      </c>
      <c r="K24" s="9"/>
      <c r="L24" s="9">
        <f t="shared" si="6"/>
        <v>146675.03222848629</v>
      </c>
      <c r="M24" s="9">
        <v>-15000</v>
      </c>
      <c r="N24" s="9">
        <f>(L24+M24)*'Contributions while working'!$B$1</f>
        <v>7900.5019337091771</v>
      </c>
      <c r="O24" s="9">
        <f t="shared" si="2"/>
        <v>139575.53416219546</v>
      </c>
    </row>
    <row r="25" spans="1:15" x14ac:dyDescent="0.25">
      <c r="A25">
        <v>11</v>
      </c>
      <c r="B25" s="9">
        <f t="shared" si="3"/>
        <v>139575.53416219546</v>
      </c>
      <c r="C25" s="9">
        <v>-15000</v>
      </c>
      <c r="D25" s="9">
        <f>(B25+C25)*'Contributions while working'!$B$1</f>
        <v>7474.5320497317271</v>
      </c>
      <c r="E25" s="9">
        <f t="shared" si="4"/>
        <v>132050.06621192719</v>
      </c>
      <c r="F25" s="9"/>
      <c r="G25" s="9">
        <f t="shared" si="5"/>
        <v>101959.75914443957</v>
      </c>
      <c r="H25" s="9">
        <v>-3553</v>
      </c>
      <c r="I25" s="9">
        <f>(G25+H25)*'Contributions while working'!$B$1</f>
        <v>5904.4055486663738</v>
      </c>
      <c r="J25" s="9">
        <f t="shared" si="1"/>
        <v>104311.16469310594</v>
      </c>
      <c r="K25" s="9"/>
      <c r="L25" s="9">
        <f t="shared" si="6"/>
        <v>139575.53416219546</v>
      </c>
      <c r="M25" s="9">
        <v>-15000</v>
      </c>
      <c r="N25" s="9">
        <f>(L25+M25)*'Contributions while working'!$B$1</f>
        <v>7474.5320497317271</v>
      </c>
      <c r="O25" s="9">
        <f t="shared" si="2"/>
        <v>132050.06621192719</v>
      </c>
    </row>
    <row r="26" spans="1:15" x14ac:dyDescent="0.25">
      <c r="A26">
        <v>12</v>
      </c>
      <c r="B26" s="9">
        <f t="shared" si="3"/>
        <v>132050.06621192719</v>
      </c>
      <c r="C26" s="9">
        <v>-15000</v>
      </c>
      <c r="D26" s="9">
        <f>(B26+C26)*'Contributions while working'!$B$1</f>
        <v>7023.0039727156309</v>
      </c>
      <c r="E26" s="9">
        <f t="shared" si="4"/>
        <v>124073.07018464281</v>
      </c>
      <c r="F26" s="9"/>
      <c r="G26" s="9">
        <f t="shared" si="5"/>
        <v>104311.16469310594</v>
      </c>
      <c r="H26" s="9">
        <v>-3553</v>
      </c>
      <c r="I26" s="9">
        <f>(G26+H26)*'Contributions while working'!$B$1</f>
        <v>6045.4898815863562</v>
      </c>
      <c r="J26" s="9">
        <f t="shared" si="1"/>
        <v>106803.65457469229</v>
      </c>
      <c r="K26" s="9"/>
      <c r="L26" s="9">
        <f t="shared" si="6"/>
        <v>132050.06621192719</v>
      </c>
      <c r="M26" s="9">
        <v>-15000</v>
      </c>
      <c r="N26" s="9">
        <f>(L26+M26)*'Contributions while working'!$B$1</f>
        <v>7023.0039727156309</v>
      </c>
      <c r="O26" s="9">
        <f t="shared" si="2"/>
        <v>124073.07018464281</v>
      </c>
    </row>
    <row r="27" spans="1:15" x14ac:dyDescent="0.25">
      <c r="A27">
        <v>13</v>
      </c>
      <c r="B27" s="9">
        <f t="shared" si="3"/>
        <v>124073.07018464281</v>
      </c>
      <c r="C27" s="9">
        <v>-15000</v>
      </c>
      <c r="D27" s="9">
        <f>(B27+C27)*'Contributions while working'!$B$1</f>
        <v>6544.3842110785681</v>
      </c>
      <c r="E27" s="9">
        <f t="shared" si="4"/>
        <v>115617.45439572138</v>
      </c>
      <c r="F27" s="9"/>
      <c r="G27" s="9">
        <f t="shared" si="5"/>
        <v>106803.65457469229</v>
      </c>
      <c r="H27" s="9">
        <v>-3553</v>
      </c>
      <c r="I27" s="9">
        <f>(G27+H27)*'Contributions while working'!$B$1</f>
        <v>6195.0392744815372</v>
      </c>
      <c r="J27" s="9">
        <f t="shared" si="1"/>
        <v>109445.69384917383</v>
      </c>
      <c r="K27" s="9"/>
      <c r="L27" s="9">
        <f t="shared" si="6"/>
        <v>124073.07018464281</v>
      </c>
      <c r="M27" s="9">
        <v>-15000</v>
      </c>
      <c r="N27" s="9">
        <f>(L27+M27)*'Contributions while working'!$B$1</f>
        <v>6544.3842110785681</v>
      </c>
      <c r="O27" s="9">
        <f t="shared" si="2"/>
        <v>115617.45439572138</v>
      </c>
    </row>
    <row r="28" spans="1:15" x14ac:dyDescent="0.25">
      <c r="A28">
        <v>14</v>
      </c>
      <c r="B28" s="9">
        <f t="shared" si="3"/>
        <v>115617.45439572138</v>
      </c>
      <c r="C28" s="9">
        <v>-15000</v>
      </c>
      <c r="D28" s="9">
        <f>(B28+C28)*'Contributions while working'!$B$1</f>
        <v>6037.0472637432822</v>
      </c>
      <c r="E28" s="9">
        <f t="shared" si="4"/>
        <v>106654.50165946466</v>
      </c>
      <c r="F28" s="9"/>
      <c r="G28" s="9">
        <f t="shared" si="5"/>
        <v>109445.69384917383</v>
      </c>
      <c r="H28" s="9">
        <v>-3553</v>
      </c>
      <c r="I28" s="9">
        <f>(G28+H28)*'Contributions while working'!$B$1</f>
        <v>6353.5616309504294</v>
      </c>
      <c r="J28" s="9">
        <f t="shared" si="1"/>
        <v>112246.25548012425</v>
      </c>
      <c r="K28" s="9"/>
      <c r="L28" s="9">
        <f t="shared" si="6"/>
        <v>115617.45439572138</v>
      </c>
      <c r="M28" s="9">
        <v>-15000</v>
      </c>
      <c r="N28" s="9">
        <f>(L28+M28)*'Contributions while working'!$B$1</f>
        <v>6037.0472637432822</v>
      </c>
      <c r="O28" s="9">
        <f t="shared" si="2"/>
        <v>106654.50165946466</v>
      </c>
    </row>
    <row r="29" spans="1:15" x14ac:dyDescent="0.25">
      <c r="A29">
        <v>15</v>
      </c>
      <c r="B29" s="9">
        <f t="shared" si="3"/>
        <v>106654.50165946466</v>
      </c>
      <c r="C29" s="9">
        <v>-15000</v>
      </c>
      <c r="D29" s="9">
        <f>(B29+C29)*'Contributions while working'!$B$1</f>
        <v>5499.2700995678797</v>
      </c>
      <c r="E29" s="9">
        <f t="shared" si="4"/>
        <v>97153.771759032534</v>
      </c>
      <c r="F29" s="9"/>
      <c r="G29" s="9">
        <f t="shared" si="5"/>
        <v>112246.25548012425</v>
      </c>
      <c r="H29" s="9">
        <v>-3553</v>
      </c>
      <c r="I29" s="9">
        <f>(G29+H29)*'Contributions while working'!$B$1</f>
        <v>6521.5953288074552</v>
      </c>
      <c r="J29" s="9">
        <f t="shared" si="1"/>
        <v>115214.8508089317</v>
      </c>
      <c r="K29" s="9"/>
      <c r="L29" s="9">
        <f t="shared" si="6"/>
        <v>106654.50165946466</v>
      </c>
      <c r="M29" s="9">
        <v>-15000</v>
      </c>
      <c r="N29" s="9">
        <f>(L29+M29)*'Contributions while working'!$B$1</f>
        <v>5499.2700995678797</v>
      </c>
      <c r="O29" s="9">
        <f t="shared" si="2"/>
        <v>97153.771759032534</v>
      </c>
    </row>
    <row r="30" spans="1:15" x14ac:dyDescent="0.25">
      <c r="A30">
        <v>16</v>
      </c>
      <c r="B30" s="9">
        <f t="shared" si="3"/>
        <v>97153.771759032534</v>
      </c>
      <c r="C30" s="9">
        <v>-15000</v>
      </c>
      <c r="D30" s="9">
        <f>(B30+C30)*'Contributions while working'!$B$1</f>
        <v>4929.2263055419517</v>
      </c>
      <c r="E30" s="9">
        <f t="shared" si="4"/>
        <v>87082.99806457448</v>
      </c>
      <c r="F30" s="9"/>
      <c r="G30" s="9">
        <f t="shared" si="5"/>
        <v>115214.8508089317</v>
      </c>
      <c r="H30" s="9">
        <v>-3553</v>
      </c>
      <c r="I30" s="9">
        <f>(G30+H30)*'Contributions while working'!$B$1</f>
        <v>6699.7110485359017</v>
      </c>
      <c r="J30" s="9">
        <f t="shared" si="1"/>
        <v>118361.5618574676</v>
      </c>
      <c r="K30" s="9"/>
      <c r="L30" s="9">
        <f t="shared" si="6"/>
        <v>97153.771759032534</v>
      </c>
      <c r="M30" s="9">
        <v>-15000</v>
      </c>
      <c r="N30" s="9">
        <f>(L30+M30)*'Contributions while working'!$B$1</f>
        <v>4929.2263055419517</v>
      </c>
      <c r="O30" s="9">
        <f t="shared" si="2"/>
        <v>87082.99806457448</v>
      </c>
    </row>
    <row r="31" spans="1:15" x14ac:dyDescent="0.25">
      <c r="A31">
        <v>17</v>
      </c>
      <c r="B31" s="9">
        <f t="shared" si="3"/>
        <v>87082.99806457448</v>
      </c>
      <c r="C31" s="9">
        <v>-15000</v>
      </c>
      <c r="D31" s="9">
        <f>(B31+C31)*'Contributions while working'!$B$1</f>
        <v>4324.9798838744682</v>
      </c>
      <c r="E31" s="9">
        <f t="shared" si="4"/>
        <v>76407.977948448941</v>
      </c>
      <c r="F31" s="9"/>
      <c r="G31" s="9">
        <f t="shared" si="5"/>
        <v>118361.5618574676</v>
      </c>
      <c r="H31" s="9">
        <v>-3553</v>
      </c>
      <c r="I31" s="9">
        <f>(G31+H31)*'Contributions while working'!$B$1</f>
        <v>6888.5137114480558</v>
      </c>
      <c r="J31" s="9">
        <f t="shared" si="1"/>
        <v>121697.07556891566</v>
      </c>
      <c r="K31" s="9"/>
      <c r="L31" s="9">
        <f t="shared" si="6"/>
        <v>87082.99806457448</v>
      </c>
      <c r="M31" s="9">
        <v>-15000</v>
      </c>
      <c r="N31" s="9">
        <f>(L31+M31)*'Contributions while working'!$B$1</f>
        <v>4324.9798838744682</v>
      </c>
      <c r="O31" s="9">
        <f t="shared" si="2"/>
        <v>76407.977948448941</v>
      </c>
    </row>
    <row r="32" spans="1:15" x14ac:dyDescent="0.25">
      <c r="A32">
        <v>18</v>
      </c>
      <c r="B32" s="9">
        <f t="shared" si="3"/>
        <v>76407.977948448941</v>
      </c>
      <c r="C32" s="9">
        <v>-15000</v>
      </c>
      <c r="D32" s="9">
        <f>(B32+C32)*'Contributions while working'!$B$1</f>
        <v>3684.4786769069365</v>
      </c>
      <c r="E32" s="9">
        <f t="shared" si="4"/>
        <v>65092.456625355881</v>
      </c>
      <c r="F32" s="9"/>
      <c r="G32" s="9">
        <f t="shared" si="5"/>
        <v>121697.07556891566</v>
      </c>
      <c r="H32" s="9">
        <v>-3553</v>
      </c>
      <c r="I32" s="9">
        <f>(G32+H32)*'Contributions while working'!$B$1</f>
        <v>7088.6445341349399</v>
      </c>
      <c r="J32" s="9">
        <f t="shared" si="1"/>
        <v>125232.72010305061</v>
      </c>
      <c r="K32" s="9"/>
      <c r="L32" s="9">
        <f t="shared" si="6"/>
        <v>76407.977948448941</v>
      </c>
      <c r="M32" s="9">
        <v>-15000</v>
      </c>
      <c r="N32" s="9">
        <f>(L32+M32)*'Contributions while working'!$B$1</f>
        <v>3684.4786769069365</v>
      </c>
      <c r="O32" s="9">
        <f t="shared" si="2"/>
        <v>65092.456625355881</v>
      </c>
    </row>
    <row r="33" spans="1:16" x14ac:dyDescent="0.25">
      <c r="A33">
        <v>19</v>
      </c>
      <c r="B33" s="9">
        <f t="shared" si="3"/>
        <v>65092.456625355881</v>
      </c>
      <c r="C33" s="9">
        <v>-15000</v>
      </c>
      <c r="D33" s="9">
        <f>(B33+C33)*'Contributions while working'!$B$1</f>
        <v>3005.5473975213527</v>
      </c>
      <c r="E33" s="9">
        <f t="shared" si="4"/>
        <v>53098.004022877234</v>
      </c>
      <c r="F33" s="9"/>
      <c r="G33" s="9">
        <f t="shared" si="5"/>
        <v>125232.72010305061</v>
      </c>
      <c r="H33" s="9">
        <v>-3553</v>
      </c>
      <c r="I33" s="9">
        <f>(G33+H33)*'Contributions while working'!$B$1</f>
        <v>7300.7832061830368</v>
      </c>
      <c r="J33" s="9">
        <f t="shared" si="1"/>
        <v>128980.50330923365</v>
      </c>
      <c r="K33" s="9"/>
      <c r="L33" s="9">
        <f t="shared" si="6"/>
        <v>65092.456625355881</v>
      </c>
      <c r="M33" s="9">
        <v>-15000</v>
      </c>
      <c r="N33" s="9">
        <f>(L33+M33)*'Contributions while working'!$B$1</f>
        <v>3005.5473975213527</v>
      </c>
      <c r="O33" s="9">
        <f t="shared" si="2"/>
        <v>53098.004022877234</v>
      </c>
    </row>
    <row r="34" spans="1:16" x14ac:dyDescent="0.25">
      <c r="A34">
        <v>20</v>
      </c>
      <c r="B34" s="9">
        <f t="shared" si="3"/>
        <v>53098.004022877234</v>
      </c>
      <c r="C34" s="9">
        <v>-15000</v>
      </c>
      <c r="D34" s="9">
        <f>(B34+C34)*'Contributions while working'!$B$1</f>
        <v>2285.8802413726339</v>
      </c>
      <c r="E34" s="14">
        <f t="shared" si="4"/>
        <v>40383.884264249871</v>
      </c>
      <c r="F34" s="9"/>
      <c r="G34" s="9">
        <f t="shared" si="5"/>
        <v>128980.50330923365</v>
      </c>
      <c r="H34" s="9">
        <v>-3553</v>
      </c>
      <c r="I34" s="9">
        <f>(G34+H34)*'Contributions while working'!$B$1</f>
        <v>7525.650198554019</v>
      </c>
      <c r="J34" s="14">
        <f t="shared" si="1"/>
        <v>132953.15350778768</v>
      </c>
      <c r="K34" s="9"/>
      <c r="L34" s="9">
        <f t="shared" si="6"/>
        <v>53098.004022877234</v>
      </c>
      <c r="M34" s="9">
        <v>-15000</v>
      </c>
      <c r="N34" s="9">
        <f>(L34+M34)*'Contributions while working'!$B$1</f>
        <v>2285.8802413726339</v>
      </c>
      <c r="O34" s="14">
        <f t="shared" si="2"/>
        <v>40383.884264249871</v>
      </c>
    </row>
    <row r="35" spans="1:16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mergeCells count="9">
    <mergeCell ref="B4:H4"/>
    <mergeCell ref="B12:E12"/>
    <mergeCell ref="G12:J12"/>
    <mergeCell ref="L12:O12"/>
    <mergeCell ref="B9:O9"/>
    <mergeCell ref="B10:J10"/>
    <mergeCell ref="L10:O10"/>
    <mergeCell ref="B3:P3"/>
    <mergeCell ref="L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Contributions while working</vt:lpstr>
      <vt:lpstr>Withdrawals in retirement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Immaculate Villacrucis</dc:creator>
  <cp:lastModifiedBy>robert pavich</cp:lastModifiedBy>
  <dcterms:created xsi:type="dcterms:W3CDTF">2018-02-01T11:18:47Z</dcterms:created>
  <dcterms:modified xsi:type="dcterms:W3CDTF">2018-04-27T09:43:59Z</dcterms:modified>
</cp:coreProperties>
</file>