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pa\Documents\byofa\"/>
    </mc:Choice>
  </mc:AlternateContent>
  <xr:revisionPtr revIDLastSave="0" documentId="13_ncr:1_{BFE08460-BD8C-4BB1-9777-6BB99D2C973A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Contributions while working" sheetId="1" r:id="rId1"/>
    <sheet name="Withdrawals in retirement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M15" i="2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C15" i="2"/>
  <c r="C16" i="2" l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L7" i="2"/>
  <c r="N7" i="2"/>
  <c r="D7" i="2"/>
  <c r="H7" i="2" s="1"/>
  <c r="Q8" i="1"/>
  <c r="N9" i="1" s="1"/>
  <c r="P8" i="1"/>
  <c r="J2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9" i="1"/>
  <c r="J8" i="1"/>
  <c r="K8" i="1" s="1"/>
  <c r="L8" i="1" s="1"/>
  <c r="I9" i="1" s="1"/>
  <c r="D8" i="1"/>
  <c r="E8" i="1" s="1"/>
  <c r="B9" i="1" s="1"/>
  <c r="K9" i="1" l="1"/>
  <c r="L9" i="1" s="1"/>
  <c r="I10" i="1" s="1"/>
  <c r="K10" i="1" s="1"/>
  <c r="L10" i="1" s="1"/>
  <c r="I11" i="1" s="1"/>
  <c r="P9" i="1"/>
  <c r="Q9" i="1" s="1"/>
  <c r="N10" i="1" s="1"/>
  <c r="P10" i="1" s="1"/>
  <c r="Q10" i="1" s="1"/>
  <c r="N11" i="1" s="1"/>
  <c r="P11" i="1" s="1"/>
  <c r="D9" i="1"/>
  <c r="K11" i="1" l="1"/>
  <c r="L11" i="1" s="1"/>
  <c r="I12" i="1" s="1"/>
  <c r="K12" i="1" s="1"/>
  <c r="L12" i="1" s="1"/>
  <c r="I13" i="1" s="1"/>
  <c r="Q11" i="1"/>
  <c r="N12" i="1" s="1"/>
  <c r="P12" i="1" s="1"/>
  <c r="Q12" i="1" s="1"/>
  <c r="N13" i="1" s="1"/>
  <c r="E9" i="1"/>
  <c r="B10" i="1" s="1"/>
  <c r="P13" i="1" l="1"/>
  <c r="Q13" i="1" s="1"/>
  <c r="N14" i="1" s="1"/>
  <c r="D10" i="1"/>
  <c r="E10" i="1" s="1"/>
  <c r="B11" i="1" s="1"/>
  <c r="D11" i="1" s="1"/>
  <c r="E11" i="1" s="1"/>
  <c r="B12" i="1" s="1"/>
  <c r="K13" i="1"/>
  <c r="L13" i="1" s="1"/>
  <c r="I14" i="1" s="1"/>
  <c r="P14" i="1" l="1"/>
  <c r="Q14" i="1" s="1"/>
  <c r="N15" i="1" s="1"/>
  <c r="K14" i="1"/>
  <c r="L14" i="1" s="1"/>
  <c r="I15" i="1" s="1"/>
  <c r="D12" i="1"/>
  <c r="E12" i="1" s="1"/>
  <c r="P15" i="1" l="1"/>
  <c r="Q15" i="1" s="1"/>
  <c r="N16" i="1" s="1"/>
  <c r="K15" i="1"/>
  <c r="L15" i="1" s="1"/>
  <c r="I16" i="1" s="1"/>
  <c r="B13" i="1"/>
  <c r="P16" i="1" l="1"/>
  <c r="Q16" i="1" s="1"/>
  <c r="N17" i="1" s="1"/>
  <c r="K16" i="1"/>
  <c r="L16" i="1" s="1"/>
  <c r="I17" i="1" s="1"/>
  <c r="D13" i="1"/>
  <c r="E13" i="1" s="1"/>
  <c r="P17" i="1" l="1"/>
  <c r="Q17" i="1" s="1"/>
  <c r="N18" i="1" s="1"/>
  <c r="K17" i="1"/>
  <c r="L17" i="1" s="1"/>
  <c r="I18" i="1" s="1"/>
  <c r="B14" i="1"/>
  <c r="P18" i="1" l="1"/>
  <c r="Q18" i="1" s="1"/>
  <c r="N19" i="1" s="1"/>
  <c r="K18" i="1"/>
  <c r="L18" i="1" s="1"/>
  <c r="I19" i="1" s="1"/>
  <c r="D14" i="1"/>
  <c r="E14" i="1" s="1"/>
  <c r="P19" i="1" l="1"/>
  <c r="Q19" i="1" s="1"/>
  <c r="N20" i="1" s="1"/>
  <c r="K19" i="1"/>
  <c r="L19" i="1" s="1"/>
  <c r="I20" i="1" s="1"/>
  <c r="B15" i="1"/>
  <c r="P20" i="1" l="1"/>
  <c r="Q20" i="1" s="1"/>
  <c r="N21" i="1" s="1"/>
  <c r="K20" i="1"/>
  <c r="L20" i="1" s="1"/>
  <c r="I21" i="1" s="1"/>
  <c r="D15" i="1"/>
  <c r="E15" i="1" s="1"/>
  <c r="P21" i="1" l="1"/>
  <c r="Q21" i="1" s="1"/>
  <c r="N22" i="1" s="1"/>
  <c r="K21" i="1"/>
  <c r="L21" i="1" s="1"/>
  <c r="I22" i="1" s="1"/>
  <c r="B16" i="1"/>
  <c r="P22" i="1" l="1"/>
  <c r="Q22" i="1" s="1"/>
  <c r="N23" i="1" s="1"/>
  <c r="K22" i="1"/>
  <c r="L22" i="1" s="1"/>
  <c r="I23" i="1" s="1"/>
  <c r="D16" i="1"/>
  <c r="E16" i="1" s="1"/>
  <c r="P23" i="1" l="1"/>
  <c r="Q23" i="1" s="1"/>
  <c r="N24" i="1" s="1"/>
  <c r="K23" i="1"/>
  <c r="L23" i="1" s="1"/>
  <c r="I24" i="1" s="1"/>
  <c r="B17" i="1"/>
  <c r="P24" i="1" l="1"/>
  <c r="Q24" i="1" s="1"/>
  <c r="N25" i="1" s="1"/>
  <c r="K24" i="1"/>
  <c r="L24" i="1" s="1"/>
  <c r="I25" i="1" s="1"/>
  <c r="D17" i="1"/>
  <c r="E17" i="1" s="1"/>
  <c r="P25" i="1" l="1"/>
  <c r="Q25" i="1" s="1"/>
  <c r="N26" i="1" s="1"/>
  <c r="K25" i="1"/>
  <c r="L25" i="1" s="1"/>
  <c r="I26" i="1" s="1"/>
  <c r="B18" i="1"/>
  <c r="P26" i="1" l="1"/>
  <c r="Q26" i="1" s="1"/>
  <c r="N27" i="1" s="1"/>
  <c r="K26" i="1"/>
  <c r="L26" i="1" s="1"/>
  <c r="I27" i="1" s="1"/>
  <c r="K27" i="1" s="1"/>
  <c r="L27" i="1" s="1"/>
  <c r="G15" i="2" s="1"/>
  <c r="D18" i="1"/>
  <c r="E18" i="1" s="1"/>
  <c r="I15" i="2" l="1"/>
  <c r="J15" i="2" s="1"/>
  <c r="G16" i="2" s="1"/>
  <c r="I16" i="2" s="1"/>
  <c r="J16" i="2" s="1"/>
  <c r="G17" i="2" s="1"/>
  <c r="I17" i="2" s="1"/>
  <c r="J17" i="2" s="1"/>
  <c r="G18" i="2" s="1"/>
  <c r="I18" i="2" s="1"/>
  <c r="J18" i="2" s="1"/>
  <c r="G19" i="2" s="1"/>
  <c r="I19" i="2" s="1"/>
  <c r="J19" i="2" s="1"/>
  <c r="G20" i="2" s="1"/>
  <c r="I20" i="2" s="1"/>
  <c r="J20" i="2" s="1"/>
  <c r="G21" i="2" s="1"/>
  <c r="I21" i="2" s="1"/>
  <c r="J21" i="2" s="1"/>
  <c r="G22" i="2" s="1"/>
  <c r="I22" i="2" s="1"/>
  <c r="J22" i="2" s="1"/>
  <c r="G23" i="2" s="1"/>
  <c r="I23" i="2" s="1"/>
  <c r="J23" i="2" s="1"/>
  <c r="G24" i="2" s="1"/>
  <c r="I24" i="2" s="1"/>
  <c r="J24" i="2" s="1"/>
  <c r="G25" i="2" s="1"/>
  <c r="I25" i="2" s="1"/>
  <c r="J25" i="2" s="1"/>
  <c r="G26" i="2" s="1"/>
  <c r="I26" i="2" s="1"/>
  <c r="J26" i="2" s="1"/>
  <c r="G27" i="2" s="1"/>
  <c r="I27" i="2" s="1"/>
  <c r="J27" i="2" s="1"/>
  <c r="G28" i="2" s="1"/>
  <c r="I28" i="2" s="1"/>
  <c r="J28" i="2" s="1"/>
  <c r="G29" i="2" s="1"/>
  <c r="I29" i="2" s="1"/>
  <c r="J29" i="2" s="1"/>
  <c r="G30" i="2" s="1"/>
  <c r="I30" i="2" s="1"/>
  <c r="J30" i="2" s="1"/>
  <c r="G31" i="2" s="1"/>
  <c r="I31" i="2" s="1"/>
  <c r="J31" i="2" s="1"/>
  <c r="G32" i="2" s="1"/>
  <c r="I32" i="2" s="1"/>
  <c r="J32" i="2" s="1"/>
  <c r="G33" i="2" s="1"/>
  <c r="I33" i="2" s="1"/>
  <c r="J33" i="2" s="1"/>
  <c r="G34" i="2" s="1"/>
  <c r="P27" i="1"/>
  <c r="Q27" i="1" s="1"/>
  <c r="L15" i="2" s="1"/>
  <c r="B19" i="1"/>
  <c r="N15" i="2" l="1"/>
  <c r="O15" i="2" s="1"/>
  <c r="L16" i="2" s="1"/>
  <c r="I34" i="2"/>
  <c r="J34" i="2" s="1"/>
  <c r="D19" i="1"/>
  <c r="E19" i="1" s="1"/>
  <c r="N16" i="2" l="1"/>
  <c r="O16" i="2" s="1"/>
  <c r="L17" i="2" s="1"/>
  <c r="N17" i="2" s="1"/>
  <c r="O17" i="2" s="1"/>
  <c r="L18" i="2" s="1"/>
  <c r="N18" i="2" s="1"/>
  <c r="O18" i="2" s="1"/>
  <c r="L19" i="2" s="1"/>
  <c r="N19" i="2" s="1"/>
  <c r="O19" i="2" s="1"/>
  <c r="L20" i="2" s="1"/>
  <c r="N20" i="2" s="1"/>
  <c r="O20" i="2" s="1"/>
  <c r="L21" i="2" s="1"/>
  <c r="N21" i="2" s="1"/>
  <c r="O21" i="2" s="1"/>
  <c r="L22" i="2" s="1"/>
  <c r="N22" i="2" s="1"/>
  <c r="O22" i="2" s="1"/>
  <c r="L23" i="2" s="1"/>
  <c r="N23" i="2" s="1"/>
  <c r="O23" i="2" s="1"/>
  <c r="L24" i="2" s="1"/>
  <c r="N24" i="2" s="1"/>
  <c r="O24" i="2" s="1"/>
  <c r="L25" i="2" s="1"/>
  <c r="N25" i="2" s="1"/>
  <c r="O25" i="2" s="1"/>
  <c r="L26" i="2" s="1"/>
  <c r="N26" i="2" s="1"/>
  <c r="O26" i="2" s="1"/>
  <c r="L27" i="2" s="1"/>
  <c r="N27" i="2" s="1"/>
  <c r="O27" i="2" s="1"/>
  <c r="L28" i="2" s="1"/>
  <c r="N28" i="2" s="1"/>
  <c r="O28" i="2" s="1"/>
  <c r="L29" i="2" s="1"/>
  <c r="N29" i="2" s="1"/>
  <c r="O29" i="2" s="1"/>
  <c r="L30" i="2" s="1"/>
  <c r="N30" i="2" s="1"/>
  <c r="O30" i="2" s="1"/>
  <c r="L31" i="2" s="1"/>
  <c r="B20" i="1"/>
  <c r="N31" i="2" l="1"/>
  <c r="O31" i="2" s="1"/>
  <c r="L32" i="2" s="1"/>
  <c r="N32" i="2" s="1"/>
  <c r="O32" i="2" s="1"/>
  <c r="L33" i="2" s="1"/>
  <c r="N33" i="2" s="1"/>
  <c r="O33" i="2" s="1"/>
  <c r="L34" i="2" s="1"/>
  <c r="D20" i="1"/>
  <c r="E20" i="1" s="1"/>
  <c r="N34" i="2" l="1"/>
  <c r="O34" i="2" s="1"/>
  <c r="B21" i="1"/>
  <c r="D21" i="1" l="1"/>
  <c r="E21" i="1" s="1"/>
  <c r="B22" i="1" l="1"/>
  <c r="D22" i="1" l="1"/>
  <c r="E22" i="1" s="1"/>
  <c r="B23" i="1" l="1"/>
  <c r="D23" i="1" l="1"/>
  <c r="E23" i="1" s="1"/>
  <c r="B24" i="1" l="1"/>
  <c r="D24" i="1" l="1"/>
  <c r="E24" i="1" s="1"/>
  <c r="B25" i="1" l="1"/>
  <c r="D25" i="1" l="1"/>
  <c r="E25" i="1" s="1"/>
  <c r="B26" i="1" l="1"/>
  <c r="D26" i="1" l="1"/>
  <c r="E26" i="1" s="1"/>
  <c r="B27" i="1" l="1"/>
  <c r="D27" i="1" l="1"/>
  <c r="E27" i="1" s="1"/>
  <c r="B15" i="2" s="1"/>
  <c r="D15" i="2" s="1"/>
  <c r="E15" i="2" l="1"/>
  <c r="B16" i="2" s="1"/>
  <c r="D16" i="2" l="1"/>
  <c r="E16" i="2" s="1"/>
  <c r="B17" i="2" s="1"/>
  <c r="D17" i="2" s="1"/>
  <c r="E17" i="2" s="1"/>
  <c r="B18" i="2" s="1"/>
  <c r="D18" i="2" l="1"/>
  <c r="E18" i="2" s="1"/>
  <c r="B19" i="2" s="1"/>
  <c r="D19" i="2" l="1"/>
  <c r="E19" i="2" s="1"/>
  <c r="B20" i="2" s="1"/>
  <c r="D20" i="2" l="1"/>
  <c r="E20" i="2" s="1"/>
  <c r="B21" i="2" s="1"/>
  <c r="D21" i="2" l="1"/>
  <c r="E21" i="2" s="1"/>
  <c r="B22" i="2" s="1"/>
  <c r="D22" i="2" l="1"/>
  <c r="E22" i="2" s="1"/>
  <c r="B23" i="2" s="1"/>
  <c r="D23" i="2" l="1"/>
  <c r="E23" i="2" s="1"/>
  <c r="B24" i="2" s="1"/>
  <c r="D24" i="2" l="1"/>
  <c r="E24" i="2" s="1"/>
  <c r="B25" i="2" s="1"/>
  <c r="D25" i="2" l="1"/>
  <c r="E25" i="2" s="1"/>
  <c r="B26" i="2" s="1"/>
  <c r="D26" i="2" l="1"/>
  <c r="E26" i="2" s="1"/>
  <c r="B27" i="2" s="1"/>
  <c r="D27" i="2" l="1"/>
  <c r="E27" i="2" s="1"/>
  <c r="B28" i="2" s="1"/>
  <c r="D28" i="2" l="1"/>
  <c r="E28" i="2" s="1"/>
  <c r="B29" i="2" s="1"/>
  <c r="D29" i="2" l="1"/>
  <c r="E29" i="2" s="1"/>
  <c r="B30" i="2" s="1"/>
  <c r="D30" i="2" l="1"/>
  <c r="E30" i="2" s="1"/>
  <c r="B31" i="2" s="1"/>
  <c r="D31" i="2" l="1"/>
  <c r="E31" i="2" s="1"/>
  <c r="B32" i="2" s="1"/>
  <c r="D32" i="2" l="1"/>
  <c r="E32" i="2" s="1"/>
  <c r="B33" i="2" s="1"/>
  <c r="D33" i="2" l="1"/>
  <c r="E33" i="2" s="1"/>
  <c r="B34" i="2" s="1"/>
  <c r="D34" i="2" l="1"/>
  <c r="E34" i="2" s="1"/>
</calcChain>
</file>

<file path=xl/sharedStrings.xml><?xml version="1.0" encoding="utf-8"?>
<sst xmlns="http://schemas.openxmlformats.org/spreadsheetml/2006/main" count="74" uniqueCount="30">
  <si>
    <t>Rate of Return</t>
  </si>
  <si>
    <t>Tax</t>
  </si>
  <si>
    <t>Reduction</t>
  </si>
  <si>
    <t>TFSA</t>
  </si>
  <si>
    <t>Balance</t>
  </si>
  <si>
    <t>Growth</t>
  </si>
  <si>
    <t>End of Yr.</t>
  </si>
  <si>
    <t>Contribute</t>
  </si>
  <si>
    <t>RRSP</t>
  </si>
  <si>
    <t>TFSA Only</t>
  </si>
  <si>
    <t>Work</t>
  </si>
  <si>
    <t>New</t>
  </si>
  <si>
    <t>Withdraw</t>
  </si>
  <si>
    <t>After-Tax</t>
  </si>
  <si>
    <t>Income</t>
  </si>
  <si>
    <t>Taxable</t>
  </si>
  <si>
    <t xml:space="preserve">RRSP </t>
  </si>
  <si>
    <t>RRSP / RRIF</t>
  </si>
  <si>
    <t>TFSA From Contribution Refund</t>
  </si>
  <si>
    <t>RRSP / RRIF TFSA Combination - TFSA from tax reduction of RRSP Contributions</t>
  </si>
  <si>
    <t>No RRSP Contributions.</t>
  </si>
  <si>
    <t>Depletion of Account Balances in Retirement</t>
  </si>
  <si>
    <t>Year</t>
  </si>
  <si>
    <t>Retirement</t>
  </si>
  <si>
    <t>Employment Income</t>
  </si>
  <si>
    <t>Individual A - RRSP and Refund Contributed to TFSA</t>
  </si>
  <si>
    <t>Individual B - TFSA Only</t>
  </si>
  <si>
    <t>Annual Income in Retirement</t>
  </si>
  <si>
    <t>Individual A - RRSP &amp; TFSA</t>
  </si>
  <si>
    <t>Tax on RRSP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</si>
</sst>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165" fontId="2" fillId="0" borderId="0" xfId="1" applyNumberFormat="1" applyFont="1"/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0" borderId="0" xfId="0" applyFont="1" applyAlignment="1"/>
    <xf numFmtId="166" fontId="0" fillId="0" borderId="0" xfId="1" applyNumberFormat="1" applyFont="1"/>
    <xf numFmtId="6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workbookViewId="0">
      <selection activeCell="N5" sqref="N5"/>
    </sheetView>
  </sheetViews>
  <sheetFormatPr defaultRowHeight="15" x14ac:dyDescent="0.25"/>
  <cols>
    <col min="2" max="2" width="12.5703125" bestFit="1" customWidth="1"/>
    <col min="3" max="3" width="11.7109375" bestFit="1" customWidth="1"/>
    <col min="4" max="4" width="10.5703125" bestFit="1" customWidth="1"/>
    <col min="5" max="5" width="11.42578125" customWidth="1"/>
    <col min="6" max="6" width="2.28515625" customWidth="1"/>
    <col min="7" max="7" width="11.5703125" bestFit="1" customWidth="1"/>
    <col min="8" max="8" width="2.28515625" customWidth="1"/>
    <col min="9" max="9" width="10" bestFit="1" customWidth="1"/>
    <col min="10" max="10" width="11.5703125" bestFit="1" customWidth="1"/>
    <col min="11" max="11" width="10.7109375" bestFit="1" customWidth="1"/>
    <col min="12" max="12" width="10.5703125" bestFit="1" customWidth="1"/>
    <col min="13" max="13" width="11.5703125" bestFit="1" customWidth="1"/>
    <col min="14" max="14" width="10.5703125" bestFit="1" customWidth="1"/>
    <col min="15" max="15" width="12.5703125" bestFit="1" customWidth="1"/>
    <col min="16" max="17" width="11.5703125" bestFit="1" customWidth="1"/>
    <col min="18" max="18" width="12.5703125" bestFit="1" customWidth="1"/>
  </cols>
  <sheetData>
    <row r="1" spans="1:17" x14ac:dyDescent="0.25">
      <c r="B1" s="10">
        <v>60000</v>
      </c>
      <c r="C1" t="s">
        <v>24</v>
      </c>
    </row>
    <row r="2" spans="1:17" x14ac:dyDescent="0.25">
      <c r="B2" s="3">
        <v>0.06</v>
      </c>
      <c r="C2" t="s">
        <v>0</v>
      </c>
    </row>
    <row r="4" spans="1:17" x14ac:dyDescent="0.25">
      <c r="B4" s="13" t="s">
        <v>25</v>
      </c>
      <c r="C4" s="13"/>
      <c r="D4" s="13"/>
      <c r="E4" s="13"/>
      <c r="F4" s="13"/>
      <c r="G4" s="13"/>
      <c r="H4" s="13"/>
      <c r="I4" s="13"/>
      <c r="J4" s="13"/>
      <c r="K4" s="13"/>
      <c r="L4" s="13"/>
      <c r="N4" s="12" t="s">
        <v>26</v>
      </c>
      <c r="O4" s="12"/>
      <c r="P4" s="12"/>
      <c r="Q4" s="12"/>
    </row>
    <row r="5" spans="1:17" x14ac:dyDescent="0.25">
      <c r="B5" s="11" t="s">
        <v>8</v>
      </c>
      <c r="C5" s="11"/>
      <c r="D5" s="11"/>
      <c r="E5" s="11"/>
      <c r="F5" s="11"/>
      <c r="G5" s="11"/>
      <c r="I5" s="11" t="s">
        <v>3</v>
      </c>
      <c r="J5" s="11"/>
      <c r="K5" s="11"/>
      <c r="L5" s="11"/>
    </row>
    <row r="6" spans="1:17" x14ac:dyDescent="0.25">
      <c r="A6" t="s">
        <v>10</v>
      </c>
      <c r="B6" s="1"/>
      <c r="E6" t="s">
        <v>6</v>
      </c>
      <c r="G6" t="s">
        <v>1</v>
      </c>
      <c r="J6" t="s">
        <v>3</v>
      </c>
      <c r="L6" t="s">
        <v>6</v>
      </c>
      <c r="N6" s="1"/>
      <c r="Q6" t="s">
        <v>6</v>
      </c>
    </row>
    <row r="7" spans="1:17" x14ac:dyDescent="0.25">
      <c r="A7" t="s">
        <v>22</v>
      </c>
      <c r="B7" s="1" t="s">
        <v>4</v>
      </c>
      <c r="C7" t="s">
        <v>7</v>
      </c>
      <c r="D7" t="s">
        <v>5</v>
      </c>
      <c r="E7" t="s">
        <v>4</v>
      </c>
      <c r="G7" t="s">
        <v>2</v>
      </c>
      <c r="I7" t="s">
        <v>4</v>
      </c>
      <c r="J7" t="s">
        <v>7</v>
      </c>
      <c r="K7" t="s">
        <v>5</v>
      </c>
      <c r="L7" t="s">
        <v>4</v>
      </c>
      <c r="N7" s="1" t="s">
        <v>4</v>
      </c>
      <c r="O7" t="s">
        <v>7</v>
      </c>
      <c r="P7" t="s">
        <v>5</v>
      </c>
      <c r="Q7" t="s">
        <v>4</v>
      </c>
    </row>
    <row r="8" spans="1:17" x14ac:dyDescent="0.25">
      <c r="A8">
        <v>1</v>
      </c>
      <c r="B8" s="2">
        <v>0</v>
      </c>
      <c r="C8" s="2">
        <v>5000</v>
      </c>
      <c r="D8" s="2">
        <f t="shared" ref="D8:D27" si="0">(B8+C8)*$B$2</f>
        <v>300</v>
      </c>
      <c r="E8" s="2">
        <f>B8+C8+D8</f>
        <v>5300</v>
      </c>
      <c r="F8" s="2"/>
      <c r="G8" s="2">
        <v>1482</v>
      </c>
      <c r="H8" s="2"/>
      <c r="I8" s="2">
        <v>0</v>
      </c>
      <c r="J8" s="2">
        <f>G8</f>
        <v>1482</v>
      </c>
      <c r="K8" s="2">
        <f t="shared" ref="K8:K27" si="1">(I8+J8)*$B$2</f>
        <v>88.92</v>
      </c>
      <c r="L8" s="2">
        <f>I8+J8+K8</f>
        <v>1570.92</v>
      </c>
      <c r="M8" s="2"/>
      <c r="N8" s="2">
        <v>0</v>
      </c>
      <c r="O8" s="2">
        <v>5000</v>
      </c>
      <c r="P8" s="2">
        <f t="shared" ref="P8:P27" si="2">(N8+O8)*$B$2</f>
        <v>300</v>
      </c>
      <c r="Q8" s="2">
        <f>N8+O8+P8</f>
        <v>5300</v>
      </c>
    </row>
    <row r="9" spans="1:17" x14ac:dyDescent="0.25">
      <c r="A9">
        <v>2</v>
      </c>
      <c r="B9" s="2">
        <f>E8</f>
        <v>5300</v>
      </c>
      <c r="C9" s="2">
        <v>5000</v>
      </c>
      <c r="D9" s="2">
        <f t="shared" si="0"/>
        <v>618</v>
      </c>
      <c r="E9" s="2">
        <f t="shared" ref="E9:E27" si="3">B9+C9+D9</f>
        <v>10918</v>
      </c>
      <c r="F9" s="2"/>
      <c r="G9" s="2">
        <v>1482</v>
      </c>
      <c r="H9" s="2"/>
      <c r="I9" s="2">
        <f>L8</f>
        <v>1570.92</v>
      </c>
      <c r="J9" s="2">
        <f>G9</f>
        <v>1482</v>
      </c>
      <c r="K9" s="2">
        <f t="shared" si="1"/>
        <v>183.17519999999999</v>
      </c>
      <c r="L9" s="2">
        <f t="shared" ref="L9:L26" si="4">I9+J9+K9</f>
        <v>3236.0952000000002</v>
      </c>
      <c r="M9" s="2"/>
      <c r="N9" s="2">
        <f>Q8</f>
        <v>5300</v>
      </c>
      <c r="O9" s="2">
        <v>5000</v>
      </c>
      <c r="P9" s="2">
        <f t="shared" si="2"/>
        <v>618</v>
      </c>
      <c r="Q9" s="2">
        <f t="shared" ref="Q9:Q27" si="5">N9+O9+P9</f>
        <v>10918</v>
      </c>
    </row>
    <row r="10" spans="1:17" x14ac:dyDescent="0.25">
      <c r="A10">
        <v>3</v>
      </c>
      <c r="B10" s="2">
        <f t="shared" ref="B10:B27" si="6">E9</f>
        <v>10918</v>
      </c>
      <c r="C10" s="2">
        <v>5000</v>
      </c>
      <c r="D10" s="2">
        <f t="shared" si="0"/>
        <v>955.07999999999993</v>
      </c>
      <c r="E10" s="2">
        <f t="shared" si="3"/>
        <v>16873.080000000002</v>
      </c>
      <c r="F10" s="2"/>
      <c r="G10" s="2">
        <v>1482</v>
      </c>
      <c r="H10" s="2"/>
      <c r="I10" s="2">
        <f t="shared" ref="I10:I26" si="7">L9</f>
        <v>3236.0952000000002</v>
      </c>
      <c r="J10" s="2">
        <f t="shared" ref="J10:J26" si="8">G10</f>
        <v>1482</v>
      </c>
      <c r="K10" s="2">
        <f t="shared" si="1"/>
        <v>283.085712</v>
      </c>
      <c r="L10" s="2">
        <f t="shared" si="4"/>
        <v>5001.1809119999998</v>
      </c>
      <c r="M10" s="2"/>
      <c r="N10" s="2">
        <f t="shared" ref="N10:N27" si="9">Q9</f>
        <v>10918</v>
      </c>
      <c r="O10" s="2">
        <v>5000</v>
      </c>
      <c r="P10" s="2">
        <f t="shared" si="2"/>
        <v>955.07999999999993</v>
      </c>
      <c r="Q10" s="2">
        <f t="shared" si="5"/>
        <v>16873.080000000002</v>
      </c>
    </row>
    <row r="11" spans="1:17" x14ac:dyDescent="0.25">
      <c r="A11">
        <v>4</v>
      </c>
      <c r="B11" s="2">
        <f t="shared" si="6"/>
        <v>16873.080000000002</v>
      </c>
      <c r="C11" s="2">
        <v>5000</v>
      </c>
      <c r="D11" s="2">
        <f t="shared" si="0"/>
        <v>1312.3848</v>
      </c>
      <c r="E11" s="2">
        <f t="shared" si="3"/>
        <v>23185.464800000002</v>
      </c>
      <c r="F11" s="2"/>
      <c r="G11" s="2">
        <v>1482</v>
      </c>
      <c r="H11" s="2"/>
      <c r="I11" s="2">
        <f t="shared" si="7"/>
        <v>5001.1809119999998</v>
      </c>
      <c r="J11" s="2">
        <f t="shared" si="8"/>
        <v>1482</v>
      </c>
      <c r="K11" s="2">
        <f t="shared" si="1"/>
        <v>388.99085471999996</v>
      </c>
      <c r="L11" s="2">
        <f t="shared" si="4"/>
        <v>6872.1717667200001</v>
      </c>
      <c r="M11" s="2"/>
      <c r="N11" s="2">
        <f t="shared" si="9"/>
        <v>16873.080000000002</v>
      </c>
      <c r="O11" s="2">
        <v>5000</v>
      </c>
      <c r="P11" s="2">
        <f t="shared" si="2"/>
        <v>1312.3848</v>
      </c>
      <c r="Q11" s="2">
        <f t="shared" si="5"/>
        <v>23185.464800000002</v>
      </c>
    </row>
    <row r="12" spans="1:17" x14ac:dyDescent="0.25">
      <c r="A12">
        <v>5</v>
      </c>
      <c r="B12" s="2">
        <f t="shared" si="6"/>
        <v>23185.464800000002</v>
      </c>
      <c r="C12" s="2">
        <v>5000</v>
      </c>
      <c r="D12" s="2">
        <f t="shared" si="0"/>
        <v>1691.127888</v>
      </c>
      <c r="E12" s="2">
        <f t="shared" si="3"/>
        <v>29876.592688000001</v>
      </c>
      <c r="F12" s="2"/>
      <c r="G12" s="2">
        <v>1482</v>
      </c>
      <c r="H12" s="2"/>
      <c r="I12" s="2">
        <f t="shared" si="7"/>
        <v>6872.1717667200001</v>
      </c>
      <c r="J12" s="2">
        <f t="shared" si="8"/>
        <v>1482</v>
      </c>
      <c r="K12" s="2">
        <f t="shared" si="1"/>
        <v>501.25030600319991</v>
      </c>
      <c r="L12" s="2">
        <f t="shared" si="4"/>
        <v>8855.4220727231987</v>
      </c>
      <c r="M12" s="2"/>
      <c r="N12" s="2">
        <f t="shared" si="9"/>
        <v>23185.464800000002</v>
      </c>
      <c r="O12" s="2">
        <v>5000</v>
      </c>
      <c r="P12" s="2">
        <f t="shared" si="2"/>
        <v>1691.127888</v>
      </c>
      <c r="Q12" s="2">
        <f t="shared" si="5"/>
        <v>29876.592688000001</v>
      </c>
    </row>
    <row r="13" spans="1:17" x14ac:dyDescent="0.25">
      <c r="A13">
        <v>6</v>
      </c>
      <c r="B13" s="2">
        <f t="shared" si="6"/>
        <v>29876.592688000001</v>
      </c>
      <c r="C13" s="2">
        <v>5000</v>
      </c>
      <c r="D13" s="2">
        <f t="shared" si="0"/>
        <v>2092.5955612800003</v>
      </c>
      <c r="E13" s="2">
        <f t="shared" si="3"/>
        <v>36969.188249280007</v>
      </c>
      <c r="F13" s="2"/>
      <c r="G13" s="2">
        <v>1482</v>
      </c>
      <c r="H13" s="2"/>
      <c r="I13" s="2">
        <f t="shared" si="7"/>
        <v>8855.4220727231987</v>
      </c>
      <c r="J13" s="2">
        <f t="shared" si="8"/>
        <v>1482</v>
      </c>
      <c r="K13" s="2">
        <f t="shared" si="1"/>
        <v>620.24532436339189</v>
      </c>
      <c r="L13" s="2">
        <f t="shared" si="4"/>
        <v>10957.66739708659</v>
      </c>
      <c r="M13" s="2"/>
      <c r="N13" s="2">
        <f t="shared" si="9"/>
        <v>29876.592688000001</v>
      </c>
      <c r="O13" s="2">
        <v>5000</v>
      </c>
      <c r="P13" s="2">
        <f t="shared" si="2"/>
        <v>2092.5955612800003</v>
      </c>
      <c r="Q13" s="2">
        <f t="shared" si="5"/>
        <v>36969.188249280007</v>
      </c>
    </row>
    <row r="14" spans="1:17" x14ac:dyDescent="0.25">
      <c r="A14">
        <v>7</v>
      </c>
      <c r="B14" s="2">
        <f t="shared" si="6"/>
        <v>36969.188249280007</v>
      </c>
      <c r="C14" s="2">
        <v>5000</v>
      </c>
      <c r="D14" s="2">
        <f t="shared" si="0"/>
        <v>2518.1512949568005</v>
      </c>
      <c r="E14" s="2">
        <f t="shared" si="3"/>
        <v>44487.339544236806</v>
      </c>
      <c r="F14" s="2"/>
      <c r="G14" s="2">
        <v>1482</v>
      </c>
      <c r="H14" s="2"/>
      <c r="I14" s="2">
        <f t="shared" si="7"/>
        <v>10957.66739708659</v>
      </c>
      <c r="J14" s="2">
        <f t="shared" si="8"/>
        <v>1482</v>
      </c>
      <c r="K14" s="2">
        <f t="shared" si="1"/>
        <v>746.38004382519534</v>
      </c>
      <c r="L14" s="2">
        <f t="shared" si="4"/>
        <v>13186.047440911785</v>
      </c>
      <c r="M14" s="2"/>
      <c r="N14" s="2">
        <f t="shared" si="9"/>
        <v>36969.188249280007</v>
      </c>
      <c r="O14" s="2">
        <v>5000</v>
      </c>
      <c r="P14" s="2">
        <f t="shared" si="2"/>
        <v>2518.1512949568005</v>
      </c>
      <c r="Q14" s="2">
        <f t="shared" si="5"/>
        <v>44487.339544236806</v>
      </c>
    </row>
    <row r="15" spans="1:17" x14ac:dyDescent="0.25">
      <c r="A15">
        <v>8</v>
      </c>
      <c r="B15" s="2">
        <f t="shared" si="6"/>
        <v>44487.339544236806</v>
      </c>
      <c r="C15" s="2">
        <v>5000</v>
      </c>
      <c r="D15" s="2">
        <f t="shared" si="0"/>
        <v>2969.2403726542084</v>
      </c>
      <c r="E15" s="2">
        <f t="shared" si="3"/>
        <v>52456.579916891016</v>
      </c>
      <c r="F15" s="2"/>
      <c r="G15" s="2">
        <v>1482</v>
      </c>
      <c r="H15" s="2"/>
      <c r="I15" s="2">
        <f t="shared" si="7"/>
        <v>13186.047440911785</v>
      </c>
      <c r="J15" s="2">
        <f t="shared" si="8"/>
        <v>1482</v>
      </c>
      <c r="K15" s="2">
        <f t="shared" si="1"/>
        <v>880.08284645470712</v>
      </c>
      <c r="L15" s="2">
        <f t="shared" si="4"/>
        <v>15548.130287366492</v>
      </c>
      <c r="M15" s="2"/>
      <c r="N15" s="2">
        <f t="shared" si="9"/>
        <v>44487.339544236806</v>
      </c>
      <c r="O15" s="2">
        <v>5000</v>
      </c>
      <c r="P15" s="2">
        <f t="shared" si="2"/>
        <v>2969.2403726542084</v>
      </c>
      <c r="Q15" s="2">
        <f t="shared" si="5"/>
        <v>52456.579916891016</v>
      </c>
    </row>
    <row r="16" spans="1:17" x14ac:dyDescent="0.25">
      <c r="A16">
        <v>9</v>
      </c>
      <c r="B16" s="2">
        <f t="shared" si="6"/>
        <v>52456.579916891016</v>
      </c>
      <c r="C16" s="2">
        <v>5000</v>
      </c>
      <c r="D16" s="2">
        <f t="shared" si="0"/>
        <v>3447.3947950134607</v>
      </c>
      <c r="E16" s="2">
        <f t="shared" si="3"/>
        <v>60903.974711904477</v>
      </c>
      <c r="F16" s="2"/>
      <c r="G16" s="2">
        <v>1482</v>
      </c>
      <c r="H16" s="2"/>
      <c r="I16" s="2">
        <f t="shared" si="7"/>
        <v>15548.130287366492</v>
      </c>
      <c r="J16" s="2">
        <f t="shared" si="8"/>
        <v>1482</v>
      </c>
      <c r="K16" s="2">
        <f t="shared" si="1"/>
        <v>1021.8078172419894</v>
      </c>
      <c r="L16" s="2">
        <f t="shared" si="4"/>
        <v>18051.938104608478</v>
      </c>
      <c r="M16" s="2"/>
      <c r="N16" s="2">
        <f t="shared" si="9"/>
        <v>52456.579916891016</v>
      </c>
      <c r="O16" s="2">
        <v>5000</v>
      </c>
      <c r="P16" s="2">
        <f t="shared" si="2"/>
        <v>3447.3947950134607</v>
      </c>
      <c r="Q16" s="2">
        <f t="shared" si="5"/>
        <v>60903.974711904477</v>
      </c>
    </row>
    <row r="17" spans="1:18" x14ac:dyDescent="0.25">
      <c r="A17">
        <v>10</v>
      </c>
      <c r="B17" s="2">
        <f t="shared" si="6"/>
        <v>60903.974711904477</v>
      </c>
      <c r="C17" s="2">
        <v>5000</v>
      </c>
      <c r="D17" s="2">
        <f t="shared" si="0"/>
        <v>3954.2384827142687</v>
      </c>
      <c r="E17" s="2">
        <f t="shared" si="3"/>
        <v>69858.213194618744</v>
      </c>
      <c r="F17" s="2"/>
      <c r="G17" s="2">
        <v>1482</v>
      </c>
      <c r="H17" s="2"/>
      <c r="I17" s="2">
        <f t="shared" si="7"/>
        <v>18051.938104608478</v>
      </c>
      <c r="J17" s="2">
        <f t="shared" si="8"/>
        <v>1482</v>
      </c>
      <c r="K17" s="2">
        <f t="shared" si="1"/>
        <v>1172.0362862765087</v>
      </c>
      <c r="L17" s="2">
        <f t="shared" si="4"/>
        <v>20705.974390884985</v>
      </c>
      <c r="M17" s="2"/>
      <c r="N17" s="2">
        <f t="shared" si="9"/>
        <v>60903.974711904477</v>
      </c>
      <c r="O17" s="2">
        <v>5000</v>
      </c>
      <c r="P17" s="2">
        <f t="shared" si="2"/>
        <v>3954.2384827142687</v>
      </c>
      <c r="Q17" s="2">
        <f t="shared" si="5"/>
        <v>69858.213194618744</v>
      </c>
    </row>
    <row r="18" spans="1:18" x14ac:dyDescent="0.25">
      <c r="A18">
        <v>11</v>
      </c>
      <c r="B18" s="2">
        <f t="shared" si="6"/>
        <v>69858.213194618744</v>
      </c>
      <c r="C18" s="2">
        <v>5000</v>
      </c>
      <c r="D18" s="2">
        <f t="shared" si="0"/>
        <v>4491.4927916771248</v>
      </c>
      <c r="E18" s="2">
        <f t="shared" si="3"/>
        <v>79349.70598629587</v>
      </c>
      <c r="F18" s="2"/>
      <c r="G18" s="2">
        <v>1482</v>
      </c>
      <c r="H18" s="2"/>
      <c r="I18" s="2">
        <f t="shared" si="7"/>
        <v>20705.974390884985</v>
      </c>
      <c r="J18" s="2">
        <f t="shared" si="8"/>
        <v>1482</v>
      </c>
      <c r="K18" s="2">
        <f t="shared" si="1"/>
        <v>1331.278463453099</v>
      </c>
      <c r="L18" s="2">
        <f t="shared" si="4"/>
        <v>23519.252854338083</v>
      </c>
      <c r="M18" s="2"/>
      <c r="N18" s="2">
        <f t="shared" si="9"/>
        <v>69858.213194618744</v>
      </c>
      <c r="O18" s="2">
        <v>5000</v>
      </c>
      <c r="P18" s="2">
        <f t="shared" si="2"/>
        <v>4491.4927916771248</v>
      </c>
      <c r="Q18" s="2">
        <f t="shared" si="5"/>
        <v>79349.70598629587</v>
      </c>
    </row>
    <row r="19" spans="1:18" x14ac:dyDescent="0.25">
      <c r="A19">
        <v>12</v>
      </c>
      <c r="B19" s="2">
        <f t="shared" si="6"/>
        <v>79349.70598629587</v>
      </c>
      <c r="C19" s="2">
        <v>5000</v>
      </c>
      <c r="D19" s="2">
        <f t="shared" si="0"/>
        <v>5060.9823591777522</v>
      </c>
      <c r="E19" s="2">
        <f t="shared" si="3"/>
        <v>89410.688345473623</v>
      </c>
      <c r="F19" s="2"/>
      <c r="G19" s="2">
        <v>1482</v>
      </c>
      <c r="H19" s="2"/>
      <c r="I19" s="2">
        <f t="shared" si="7"/>
        <v>23519.252854338083</v>
      </c>
      <c r="J19" s="2">
        <f t="shared" si="8"/>
        <v>1482</v>
      </c>
      <c r="K19" s="2">
        <f t="shared" si="1"/>
        <v>1500.0751712602848</v>
      </c>
      <c r="L19" s="2">
        <f t="shared" si="4"/>
        <v>26501.328025598366</v>
      </c>
      <c r="M19" s="2"/>
      <c r="N19" s="2">
        <f t="shared" si="9"/>
        <v>79349.70598629587</v>
      </c>
      <c r="O19" s="2">
        <v>5000</v>
      </c>
      <c r="P19" s="2">
        <f t="shared" si="2"/>
        <v>5060.9823591777522</v>
      </c>
      <c r="Q19" s="2">
        <f t="shared" si="5"/>
        <v>89410.688345473623</v>
      </c>
    </row>
    <row r="20" spans="1:18" x14ac:dyDescent="0.25">
      <c r="A20">
        <v>13</v>
      </c>
      <c r="B20" s="2">
        <f t="shared" si="6"/>
        <v>89410.688345473623</v>
      </c>
      <c r="C20" s="2">
        <v>5000</v>
      </c>
      <c r="D20" s="2">
        <f t="shared" si="0"/>
        <v>5664.6413007284173</v>
      </c>
      <c r="E20" s="2">
        <f t="shared" si="3"/>
        <v>100075.32964620204</v>
      </c>
      <c r="F20" s="2"/>
      <c r="G20" s="2">
        <v>1482</v>
      </c>
      <c r="H20" s="2"/>
      <c r="I20" s="2">
        <f t="shared" si="7"/>
        <v>26501.328025598366</v>
      </c>
      <c r="J20" s="2">
        <f t="shared" si="8"/>
        <v>1482</v>
      </c>
      <c r="K20" s="2">
        <f t="shared" si="1"/>
        <v>1678.999681535902</v>
      </c>
      <c r="L20" s="2">
        <f t="shared" si="4"/>
        <v>29662.327707134267</v>
      </c>
      <c r="M20" s="2"/>
      <c r="N20" s="2">
        <f t="shared" si="9"/>
        <v>89410.688345473623</v>
      </c>
      <c r="O20" s="2">
        <v>5000</v>
      </c>
      <c r="P20" s="2">
        <f t="shared" si="2"/>
        <v>5664.6413007284173</v>
      </c>
      <c r="Q20" s="2">
        <f t="shared" si="5"/>
        <v>100075.32964620204</v>
      </c>
    </row>
    <row r="21" spans="1:18" x14ac:dyDescent="0.25">
      <c r="A21">
        <v>14</v>
      </c>
      <c r="B21" s="2">
        <f t="shared" si="6"/>
        <v>100075.32964620204</v>
      </c>
      <c r="C21" s="2">
        <v>5000</v>
      </c>
      <c r="D21" s="2">
        <f t="shared" si="0"/>
        <v>6304.5197787721218</v>
      </c>
      <c r="E21" s="2">
        <f t="shared" si="3"/>
        <v>111379.84942497416</v>
      </c>
      <c r="F21" s="2"/>
      <c r="G21" s="2">
        <v>1482</v>
      </c>
      <c r="H21" s="2"/>
      <c r="I21" s="2">
        <f t="shared" si="7"/>
        <v>29662.327707134267</v>
      </c>
      <c r="J21" s="2">
        <f t="shared" si="8"/>
        <v>1482</v>
      </c>
      <c r="K21" s="2">
        <f t="shared" si="1"/>
        <v>1868.659662428056</v>
      </c>
      <c r="L21" s="2">
        <f t="shared" si="4"/>
        <v>33012.987369562325</v>
      </c>
      <c r="M21" s="2"/>
      <c r="N21" s="2">
        <f t="shared" si="9"/>
        <v>100075.32964620204</v>
      </c>
      <c r="O21" s="2">
        <v>5000</v>
      </c>
      <c r="P21" s="2">
        <f t="shared" si="2"/>
        <v>6304.5197787721218</v>
      </c>
      <c r="Q21" s="2">
        <f t="shared" si="5"/>
        <v>111379.84942497416</v>
      </c>
    </row>
    <row r="22" spans="1:18" x14ac:dyDescent="0.25">
      <c r="A22">
        <v>15</v>
      </c>
      <c r="B22" s="2">
        <f t="shared" si="6"/>
        <v>111379.84942497416</v>
      </c>
      <c r="C22" s="2">
        <v>5000</v>
      </c>
      <c r="D22" s="2">
        <f t="shared" si="0"/>
        <v>6982.7909654984496</v>
      </c>
      <c r="E22" s="2">
        <f t="shared" si="3"/>
        <v>123362.64039047262</v>
      </c>
      <c r="F22" s="2"/>
      <c r="G22" s="2">
        <v>1482</v>
      </c>
      <c r="H22" s="2"/>
      <c r="I22" s="2">
        <f t="shared" si="7"/>
        <v>33012.987369562325</v>
      </c>
      <c r="J22" s="2">
        <f t="shared" si="8"/>
        <v>1482</v>
      </c>
      <c r="K22" s="2">
        <f t="shared" si="1"/>
        <v>2069.6992421737395</v>
      </c>
      <c r="L22" s="2">
        <f t="shared" si="4"/>
        <v>36564.686611736062</v>
      </c>
      <c r="M22" s="2"/>
      <c r="N22" s="2">
        <f t="shared" si="9"/>
        <v>111379.84942497416</v>
      </c>
      <c r="O22" s="2">
        <v>5000</v>
      </c>
      <c r="P22" s="2">
        <f t="shared" si="2"/>
        <v>6982.7909654984496</v>
      </c>
      <c r="Q22" s="2">
        <f t="shared" si="5"/>
        <v>123362.64039047262</v>
      </c>
    </row>
    <row r="23" spans="1:18" x14ac:dyDescent="0.25">
      <c r="A23">
        <v>16</v>
      </c>
      <c r="B23" s="2">
        <f t="shared" si="6"/>
        <v>123362.64039047262</v>
      </c>
      <c r="C23" s="2">
        <v>5000</v>
      </c>
      <c r="D23" s="2">
        <f t="shared" si="0"/>
        <v>7701.7584234283568</v>
      </c>
      <c r="E23" s="2">
        <f t="shared" si="3"/>
        <v>136064.39881390097</v>
      </c>
      <c r="F23" s="2"/>
      <c r="G23" s="2">
        <v>1482</v>
      </c>
      <c r="H23" s="2"/>
      <c r="I23" s="2">
        <f t="shared" si="7"/>
        <v>36564.686611736062</v>
      </c>
      <c r="J23" s="2">
        <f t="shared" si="8"/>
        <v>1482</v>
      </c>
      <c r="K23" s="2">
        <f t="shared" si="1"/>
        <v>2282.8011967041634</v>
      </c>
      <c r="L23" s="2">
        <f t="shared" si="4"/>
        <v>40329.487808440223</v>
      </c>
      <c r="M23" s="2"/>
      <c r="N23" s="2">
        <f t="shared" si="9"/>
        <v>123362.64039047262</v>
      </c>
      <c r="O23" s="2">
        <v>5000</v>
      </c>
      <c r="P23" s="2">
        <f t="shared" si="2"/>
        <v>7701.7584234283568</v>
      </c>
      <c r="Q23" s="2">
        <f t="shared" si="5"/>
        <v>136064.39881390097</v>
      </c>
    </row>
    <row r="24" spans="1:18" x14ac:dyDescent="0.25">
      <c r="A24">
        <v>17</v>
      </c>
      <c r="B24" s="2">
        <f t="shared" si="6"/>
        <v>136064.39881390097</v>
      </c>
      <c r="C24" s="2">
        <v>5000</v>
      </c>
      <c r="D24" s="2">
        <f t="shared" si="0"/>
        <v>8463.8639288340582</v>
      </c>
      <c r="E24" s="2">
        <f t="shared" si="3"/>
        <v>149528.26274273504</v>
      </c>
      <c r="F24" s="2"/>
      <c r="G24" s="2">
        <v>1482</v>
      </c>
      <c r="H24" s="2"/>
      <c r="I24" s="2">
        <f t="shared" si="7"/>
        <v>40329.487808440223</v>
      </c>
      <c r="J24" s="2">
        <f t="shared" si="8"/>
        <v>1482</v>
      </c>
      <c r="K24" s="2">
        <f t="shared" si="1"/>
        <v>2508.6892685064131</v>
      </c>
      <c r="L24" s="2">
        <f t="shared" si="4"/>
        <v>44320.177076946638</v>
      </c>
      <c r="M24" s="2"/>
      <c r="N24" s="2">
        <f t="shared" si="9"/>
        <v>136064.39881390097</v>
      </c>
      <c r="O24" s="2">
        <v>5000</v>
      </c>
      <c r="P24" s="2">
        <f t="shared" si="2"/>
        <v>8463.8639288340582</v>
      </c>
      <c r="Q24" s="2">
        <f t="shared" si="5"/>
        <v>149528.26274273504</v>
      </c>
    </row>
    <row r="25" spans="1:18" x14ac:dyDescent="0.25">
      <c r="A25">
        <v>18</v>
      </c>
      <c r="B25" s="2">
        <f t="shared" si="6"/>
        <v>149528.26274273504</v>
      </c>
      <c r="C25" s="2">
        <v>5000</v>
      </c>
      <c r="D25" s="2">
        <f t="shared" si="0"/>
        <v>9271.6957645641014</v>
      </c>
      <c r="E25" s="2">
        <f t="shared" si="3"/>
        <v>163799.95850729913</v>
      </c>
      <c r="F25" s="2"/>
      <c r="G25" s="2">
        <v>1482</v>
      </c>
      <c r="H25" s="2"/>
      <c r="I25" s="2">
        <f t="shared" si="7"/>
        <v>44320.177076946638</v>
      </c>
      <c r="J25" s="2">
        <f t="shared" si="8"/>
        <v>1482</v>
      </c>
      <c r="K25" s="2">
        <f t="shared" si="1"/>
        <v>2748.1306246167983</v>
      </c>
      <c r="L25" s="2">
        <f t="shared" si="4"/>
        <v>48550.307701563434</v>
      </c>
      <c r="M25" s="2"/>
      <c r="N25" s="2">
        <f t="shared" si="9"/>
        <v>149528.26274273504</v>
      </c>
      <c r="O25" s="2">
        <v>5000</v>
      </c>
      <c r="P25" s="2">
        <f t="shared" si="2"/>
        <v>9271.6957645641014</v>
      </c>
      <c r="Q25" s="2">
        <f t="shared" si="5"/>
        <v>163799.95850729913</v>
      </c>
    </row>
    <row r="26" spans="1:18" x14ac:dyDescent="0.25">
      <c r="A26">
        <v>19</v>
      </c>
      <c r="B26" s="2">
        <f t="shared" si="6"/>
        <v>163799.95850729913</v>
      </c>
      <c r="C26" s="2">
        <v>5000</v>
      </c>
      <c r="D26" s="2">
        <f t="shared" si="0"/>
        <v>10127.997510437948</v>
      </c>
      <c r="E26" s="2">
        <f t="shared" si="3"/>
        <v>178927.95601773707</v>
      </c>
      <c r="F26" s="2"/>
      <c r="G26" s="2">
        <v>1482</v>
      </c>
      <c r="H26" s="2"/>
      <c r="I26" s="2">
        <f t="shared" si="7"/>
        <v>48550.307701563434</v>
      </c>
      <c r="J26" s="2">
        <f t="shared" si="8"/>
        <v>1482</v>
      </c>
      <c r="K26" s="2">
        <f t="shared" si="1"/>
        <v>3001.9384620938058</v>
      </c>
      <c r="L26" s="2">
        <f t="shared" si="4"/>
        <v>53034.246163657241</v>
      </c>
      <c r="M26" s="2"/>
      <c r="N26" s="2">
        <f t="shared" si="9"/>
        <v>163799.95850729913</v>
      </c>
      <c r="O26" s="2">
        <v>5000</v>
      </c>
      <c r="P26" s="2">
        <f t="shared" si="2"/>
        <v>10127.997510437948</v>
      </c>
      <c r="Q26" s="2">
        <f t="shared" si="5"/>
        <v>178927.95601773707</v>
      </c>
    </row>
    <row r="27" spans="1:18" x14ac:dyDescent="0.25">
      <c r="A27">
        <v>20</v>
      </c>
      <c r="B27" s="2">
        <f t="shared" si="6"/>
        <v>178927.95601773707</v>
      </c>
      <c r="C27" s="2">
        <v>5000</v>
      </c>
      <c r="D27" s="2">
        <f t="shared" si="0"/>
        <v>11035.677361064223</v>
      </c>
      <c r="E27" s="5">
        <f t="shared" si="3"/>
        <v>194963.63337880129</v>
      </c>
      <c r="G27" s="2">
        <v>1482</v>
      </c>
      <c r="I27" s="2">
        <f t="shared" ref="I27" si="10">L26</f>
        <v>53034.246163657241</v>
      </c>
      <c r="J27" s="2">
        <f t="shared" ref="J27" si="11">G27</f>
        <v>1482</v>
      </c>
      <c r="K27" s="2">
        <f t="shared" si="1"/>
        <v>3270.9747698194342</v>
      </c>
      <c r="L27" s="5">
        <f t="shared" ref="L27" si="12">I27+J27+K27</f>
        <v>57787.220933476674</v>
      </c>
      <c r="N27" s="2">
        <f t="shared" si="9"/>
        <v>178927.95601773707</v>
      </c>
      <c r="O27" s="2">
        <v>5000</v>
      </c>
      <c r="P27" s="2">
        <f t="shared" si="2"/>
        <v>11035.677361064223</v>
      </c>
      <c r="Q27" s="5">
        <f t="shared" si="5"/>
        <v>194963.63337880129</v>
      </c>
    </row>
    <row r="29" spans="1:18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14"/>
      <c r="P29" s="14"/>
      <c r="Q29" s="14"/>
      <c r="R29" s="14"/>
    </row>
    <row r="32" spans="1:18" x14ac:dyDescent="0.2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O32" s="2"/>
      <c r="P32" s="2"/>
      <c r="Q32" s="2"/>
      <c r="R32" s="2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O33" s="2"/>
      <c r="P33" s="2"/>
      <c r="Q33" s="2"/>
      <c r="R33" s="2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  <c r="O34" s="2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O35" s="2"/>
      <c r="P35" s="2"/>
      <c r="Q35" s="2"/>
      <c r="R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O36" s="2"/>
      <c r="P36" s="2"/>
      <c r="Q36" s="2"/>
      <c r="R36" s="2"/>
    </row>
    <row r="37" spans="2:18" x14ac:dyDescent="0.25"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O37" s="2"/>
      <c r="P37" s="2"/>
      <c r="Q37" s="2"/>
      <c r="R37" s="2"/>
    </row>
    <row r="38" spans="2:18" x14ac:dyDescent="0.25"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O38" s="2"/>
      <c r="P38" s="2"/>
      <c r="Q38" s="2"/>
      <c r="R38" s="2"/>
    </row>
    <row r="39" spans="2:18" x14ac:dyDescent="0.25"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O39" s="2"/>
      <c r="P39" s="2"/>
      <c r="Q39" s="2"/>
      <c r="R39" s="2"/>
    </row>
    <row r="40" spans="2:18" x14ac:dyDescent="0.25"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4"/>
      <c r="O40" s="2"/>
      <c r="P40" s="2"/>
      <c r="Q40" s="2"/>
      <c r="R40" s="2"/>
    </row>
    <row r="41" spans="2:18" x14ac:dyDescent="0.25"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4"/>
      <c r="O41" s="2"/>
      <c r="P41" s="2"/>
      <c r="Q41" s="2"/>
      <c r="R41" s="2"/>
    </row>
    <row r="42" spans="2:18" x14ac:dyDescent="0.25"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4"/>
      <c r="O42" s="2"/>
      <c r="P42" s="2"/>
      <c r="Q42" s="2"/>
      <c r="R42" s="2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4"/>
      <c r="O43" s="2"/>
      <c r="P43" s="2"/>
      <c r="Q43" s="2"/>
      <c r="R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O44" s="2"/>
      <c r="P44" s="2"/>
      <c r="Q44" s="2"/>
      <c r="R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4"/>
      <c r="O45" s="2"/>
      <c r="P45" s="2"/>
      <c r="Q45" s="2"/>
      <c r="R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4"/>
      <c r="O46" s="2"/>
      <c r="P46" s="2"/>
      <c r="Q46" s="2"/>
      <c r="R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O47" s="2"/>
      <c r="P47" s="2"/>
      <c r="Q47" s="2"/>
      <c r="R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O48" s="2"/>
      <c r="P48" s="2"/>
      <c r="Q48" s="2"/>
      <c r="R48" s="2"/>
    </row>
    <row r="49" spans="2:18" x14ac:dyDescent="0.25"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4"/>
      <c r="O49" s="2"/>
      <c r="P49" s="2"/>
      <c r="Q49" s="2"/>
      <c r="R49" s="2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O50" s="2"/>
      <c r="P50" s="2"/>
      <c r="Q50" s="2"/>
      <c r="R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4"/>
      <c r="O51" s="2"/>
      <c r="P51" s="2"/>
      <c r="Q51" s="2"/>
      <c r="R51" s="2"/>
    </row>
    <row r="52" spans="2:18" x14ac:dyDescent="0.25">
      <c r="B52" s="2"/>
      <c r="C52" s="2"/>
      <c r="D52" s="2"/>
      <c r="E52" s="2"/>
      <c r="F52" s="2"/>
      <c r="G52" s="2"/>
      <c r="H52" s="2"/>
      <c r="I52" s="5"/>
      <c r="J52" s="4"/>
      <c r="K52" s="4"/>
      <c r="L52" s="4"/>
      <c r="M52" s="7"/>
      <c r="O52" s="2"/>
      <c r="P52" s="2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5"/>
      <c r="J53" s="4"/>
      <c r="K53" s="4"/>
      <c r="L53" s="4"/>
      <c r="M53" s="7"/>
      <c r="O53" s="2"/>
      <c r="P53" s="2"/>
      <c r="Q53" s="2"/>
      <c r="R53" s="2"/>
    </row>
    <row r="54" spans="2:18" x14ac:dyDescent="0.25">
      <c r="B54" s="2"/>
      <c r="C54" s="2"/>
      <c r="D54" s="2"/>
      <c r="E54" s="2"/>
      <c r="F54" s="2"/>
      <c r="G54" s="2"/>
      <c r="H54" s="2"/>
      <c r="I54" s="5"/>
      <c r="J54" s="4"/>
      <c r="K54" s="4"/>
      <c r="L54" s="4"/>
      <c r="M54" s="7"/>
      <c r="O54" s="2"/>
      <c r="P54" s="2"/>
      <c r="Q54" s="2"/>
      <c r="R54" s="2"/>
    </row>
    <row r="55" spans="2:18" x14ac:dyDescent="0.25">
      <c r="B55" s="2"/>
      <c r="C55" s="2"/>
      <c r="D55" s="2"/>
      <c r="E55" s="2"/>
      <c r="F55" s="2"/>
      <c r="G55" s="2"/>
      <c r="H55" s="2"/>
      <c r="I55" s="5"/>
      <c r="J55" s="4"/>
      <c r="K55" s="4"/>
      <c r="L55" s="4"/>
      <c r="M55" s="7"/>
      <c r="O55" s="2"/>
      <c r="P55" s="2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5"/>
      <c r="J56" s="4"/>
      <c r="K56" s="4"/>
      <c r="L56" s="4"/>
      <c r="M56" s="7"/>
      <c r="O56" s="2"/>
      <c r="P56" s="2"/>
      <c r="Q56" s="2"/>
      <c r="R56" s="2"/>
    </row>
    <row r="57" spans="2:18" x14ac:dyDescent="0.25">
      <c r="B57" s="2"/>
      <c r="C57" s="2"/>
      <c r="D57" s="2"/>
      <c r="E57" s="2"/>
      <c r="F57" s="2"/>
      <c r="G57" s="2"/>
      <c r="H57" s="2"/>
      <c r="I57" s="5"/>
      <c r="J57" s="4"/>
      <c r="K57" s="4"/>
      <c r="L57" s="4"/>
      <c r="M57" s="7"/>
      <c r="O57" s="2"/>
      <c r="P57" s="2"/>
      <c r="Q57" s="2"/>
      <c r="R57" s="2"/>
    </row>
    <row r="58" spans="2:18" x14ac:dyDescent="0.25">
      <c r="B58" s="2"/>
      <c r="C58" s="2"/>
      <c r="D58" s="2"/>
      <c r="E58" s="2"/>
      <c r="F58" s="2"/>
      <c r="G58" s="2"/>
      <c r="H58" s="2"/>
      <c r="I58" s="5"/>
      <c r="J58" s="4"/>
      <c r="K58" s="4"/>
      <c r="L58" s="4"/>
      <c r="M58" s="7"/>
      <c r="O58" s="2"/>
      <c r="P58" s="2"/>
      <c r="Q58" s="2"/>
      <c r="R58" s="2"/>
    </row>
    <row r="59" spans="2:18" x14ac:dyDescent="0.25">
      <c r="B59" s="2"/>
      <c r="C59" s="2"/>
      <c r="D59" s="2"/>
      <c r="E59" s="2"/>
      <c r="F59" s="2"/>
      <c r="G59" s="2"/>
      <c r="H59" s="2"/>
      <c r="I59" s="5"/>
      <c r="J59" s="4"/>
      <c r="K59" s="4"/>
      <c r="L59" s="4"/>
      <c r="M59" s="7"/>
      <c r="O59" s="2"/>
      <c r="P59" s="2"/>
      <c r="Q59" s="2"/>
      <c r="R59" s="2"/>
    </row>
    <row r="60" spans="2:18" x14ac:dyDescent="0.25">
      <c r="B60" s="2"/>
      <c r="C60" s="2"/>
      <c r="D60" s="2"/>
      <c r="E60" s="2"/>
      <c r="F60" s="2"/>
      <c r="G60" s="2"/>
      <c r="H60" s="2"/>
      <c r="I60" s="5"/>
      <c r="J60" s="4"/>
      <c r="K60" s="4"/>
      <c r="L60" s="4"/>
      <c r="M60" s="7"/>
      <c r="O60" s="2"/>
      <c r="P60" s="2"/>
      <c r="Q60" s="2"/>
      <c r="R60" s="2"/>
    </row>
    <row r="61" spans="2:18" x14ac:dyDescent="0.25">
      <c r="B61" s="2"/>
      <c r="C61" s="2"/>
      <c r="D61" s="2"/>
      <c r="E61" s="2"/>
      <c r="F61" s="2"/>
      <c r="G61" s="2"/>
      <c r="H61" s="2"/>
      <c r="I61" s="5"/>
      <c r="J61" s="4"/>
      <c r="K61" s="4"/>
      <c r="L61" s="4"/>
      <c r="M61" s="7"/>
      <c r="O61" s="2"/>
      <c r="P61" s="2"/>
      <c r="Q61" s="2"/>
      <c r="R61" s="2"/>
    </row>
    <row r="62" spans="2:18" x14ac:dyDescent="0.25">
      <c r="B62" s="2"/>
      <c r="C62" s="2"/>
      <c r="D62" s="2"/>
      <c r="E62" s="2"/>
      <c r="F62" s="2"/>
      <c r="G62" s="2"/>
      <c r="H62" s="2"/>
      <c r="I62" s="5"/>
      <c r="J62" s="4"/>
      <c r="K62" s="4"/>
      <c r="L62" s="4"/>
      <c r="M62" s="7"/>
      <c r="O62" s="2"/>
      <c r="P62" s="2"/>
      <c r="Q62" s="2"/>
      <c r="R62" s="2"/>
    </row>
  </sheetData>
  <mergeCells count="6">
    <mergeCell ref="I5:L5"/>
    <mergeCell ref="B5:G5"/>
    <mergeCell ref="N4:Q4"/>
    <mergeCell ref="B4:L4"/>
    <mergeCell ref="B29:M29"/>
    <mergeCell ref="O29:R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45"/>
  <sheetViews>
    <sheetView workbookViewId="0">
      <selection activeCell="F7" sqref="F7"/>
    </sheetView>
  </sheetViews>
  <sheetFormatPr defaultRowHeight="15" x14ac:dyDescent="0.25"/>
  <cols>
    <col min="2" max="2" width="12.7109375" bestFit="1" customWidth="1"/>
    <col min="3" max="4" width="11.7109375" bestFit="1" customWidth="1"/>
    <col min="5" max="5" width="12.7109375" bestFit="1" customWidth="1"/>
    <col min="6" max="6" width="13.28515625" customWidth="1"/>
    <col min="7" max="7" width="10.5703125" bestFit="1" customWidth="1"/>
    <col min="8" max="8" width="11.5703125" bestFit="1" customWidth="1"/>
    <col min="10" max="10" width="11.5703125" bestFit="1" customWidth="1"/>
    <col min="11" max="11" width="10.5703125" bestFit="1" customWidth="1"/>
    <col min="12" max="14" width="11.5703125" bestFit="1" customWidth="1"/>
    <col min="15" max="15" width="10" bestFit="1" customWidth="1"/>
  </cols>
  <sheetData>
    <row r="3" spans="1:16" x14ac:dyDescent="0.25">
      <c r="B3" s="18" t="s">
        <v>27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x14ac:dyDescent="0.25">
      <c r="B4" s="15" t="s">
        <v>28</v>
      </c>
      <c r="C4" s="15"/>
      <c r="D4" s="15"/>
      <c r="E4" s="15"/>
      <c r="F4" s="15"/>
      <c r="G4" s="15"/>
      <c r="H4" s="15"/>
      <c r="J4" s="16" t="s">
        <v>26</v>
      </c>
      <c r="K4" s="16"/>
      <c r="L4" s="16"/>
      <c r="M4" s="16"/>
      <c r="N4" s="16"/>
    </row>
    <row r="5" spans="1:16" x14ac:dyDescent="0.25">
      <c r="B5" t="s">
        <v>15</v>
      </c>
      <c r="D5" t="s">
        <v>13</v>
      </c>
      <c r="E5" t="s">
        <v>16</v>
      </c>
      <c r="F5" t="s">
        <v>29</v>
      </c>
      <c r="G5" t="s">
        <v>3</v>
      </c>
      <c r="H5" t="s">
        <v>13</v>
      </c>
      <c r="J5" t="s">
        <v>15</v>
      </c>
      <c r="L5" t="s">
        <v>13</v>
      </c>
      <c r="M5" t="s">
        <v>3</v>
      </c>
      <c r="N5" t="s">
        <v>13</v>
      </c>
    </row>
    <row r="6" spans="1:16" x14ac:dyDescent="0.25">
      <c r="B6" t="s">
        <v>14</v>
      </c>
      <c r="C6" t="s">
        <v>1</v>
      </c>
      <c r="D6" t="s">
        <v>14</v>
      </c>
      <c r="E6" t="s">
        <v>12</v>
      </c>
      <c r="F6" t="s">
        <v>12</v>
      </c>
      <c r="G6" t="s">
        <v>12</v>
      </c>
      <c r="H6" t="s">
        <v>14</v>
      </c>
      <c r="J6" t="s">
        <v>14</v>
      </c>
      <c r="K6" t="s">
        <v>1</v>
      </c>
      <c r="L6" t="s">
        <v>14</v>
      </c>
      <c r="M6" t="s">
        <v>12</v>
      </c>
      <c r="N6" t="s">
        <v>14</v>
      </c>
    </row>
    <row r="7" spans="1:16" x14ac:dyDescent="0.25">
      <c r="B7" s="2">
        <v>18000</v>
      </c>
      <c r="C7" s="2">
        <v>-1223</v>
      </c>
      <c r="D7" s="2">
        <f>B7+C7</f>
        <v>16777</v>
      </c>
      <c r="E7" s="2">
        <v>14000</v>
      </c>
      <c r="F7" s="2">
        <v>-2899</v>
      </c>
      <c r="G7" s="2">
        <v>2899</v>
      </c>
      <c r="H7" s="5">
        <f>D7+E7+F7+G7</f>
        <v>30777</v>
      </c>
      <c r="I7" s="2"/>
      <c r="J7" s="2">
        <v>18000</v>
      </c>
      <c r="K7" s="2">
        <v>-1223</v>
      </c>
      <c r="L7" s="2">
        <f>J7+K7</f>
        <v>16777</v>
      </c>
      <c r="M7" s="2">
        <v>14000</v>
      </c>
      <c r="N7" s="5">
        <f>J7+K7+M7</f>
        <v>30777</v>
      </c>
    </row>
    <row r="9" spans="1:16" x14ac:dyDescent="0.25">
      <c r="B9" s="19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x14ac:dyDescent="0.25">
      <c r="B10" s="17" t="s">
        <v>19</v>
      </c>
      <c r="C10" s="17"/>
      <c r="D10" s="17"/>
      <c r="E10" s="17"/>
      <c r="F10" s="17"/>
      <c r="G10" s="17"/>
      <c r="H10" s="17"/>
      <c r="I10" s="17"/>
      <c r="J10" s="17"/>
      <c r="K10" s="6"/>
      <c r="L10" s="13" t="s">
        <v>20</v>
      </c>
      <c r="M10" s="13"/>
      <c r="N10" s="13"/>
      <c r="O10" s="13"/>
    </row>
    <row r="11" spans="1:16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x14ac:dyDescent="0.25">
      <c r="B12" s="11" t="s">
        <v>17</v>
      </c>
      <c r="C12" s="11"/>
      <c r="D12" s="11"/>
      <c r="E12" s="11"/>
      <c r="F12" s="6"/>
      <c r="G12" s="11" t="s">
        <v>18</v>
      </c>
      <c r="H12" s="11"/>
      <c r="I12" s="11"/>
      <c r="J12" s="11"/>
      <c r="K12" s="6"/>
      <c r="L12" s="11" t="s">
        <v>9</v>
      </c>
      <c r="M12" s="11"/>
      <c r="N12" s="11"/>
      <c r="O12" s="11"/>
    </row>
    <row r="13" spans="1:16" x14ac:dyDescent="0.25">
      <c r="A13" t="s">
        <v>23</v>
      </c>
      <c r="E13" t="s">
        <v>11</v>
      </c>
      <c r="J13" t="s">
        <v>11</v>
      </c>
      <c r="O13" t="s">
        <v>11</v>
      </c>
    </row>
    <row r="14" spans="1:16" x14ac:dyDescent="0.25">
      <c r="A14" t="s">
        <v>22</v>
      </c>
      <c r="B14" t="s">
        <v>4</v>
      </c>
      <c r="C14" t="s">
        <v>12</v>
      </c>
      <c r="D14" t="s">
        <v>5</v>
      </c>
      <c r="E14" t="s">
        <v>4</v>
      </c>
      <c r="G14" t="s">
        <v>4</v>
      </c>
      <c r="H14" t="s">
        <v>12</v>
      </c>
      <c r="I14" t="s">
        <v>5</v>
      </c>
      <c r="J14" t="s">
        <v>4</v>
      </c>
      <c r="L14" t="s">
        <v>4</v>
      </c>
      <c r="M14" t="s">
        <v>12</v>
      </c>
      <c r="N14" t="s">
        <v>5</v>
      </c>
      <c r="O14" t="s">
        <v>4</v>
      </c>
    </row>
    <row r="15" spans="1:16" x14ac:dyDescent="0.25">
      <c r="A15">
        <v>1</v>
      </c>
      <c r="B15" s="2">
        <f>'Contributions while working'!E27</f>
        <v>194963.63337880129</v>
      </c>
      <c r="C15" s="9">
        <f>-E7</f>
        <v>-14000</v>
      </c>
      <c r="D15" s="2">
        <f>(B15+C15)*'Contributions while working'!$B$2</f>
        <v>10857.818002728076</v>
      </c>
      <c r="E15" s="2">
        <f>B15+C15+D15</f>
        <v>191821.45138152936</v>
      </c>
      <c r="F15" s="2"/>
      <c r="G15" s="2">
        <f>'Contributions while working'!L27</f>
        <v>57787.220933476674</v>
      </c>
      <c r="H15" s="2">
        <f>F7</f>
        <v>-2899</v>
      </c>
      <c r="I15" s="2">
        <f>(G15+H15)*'Contributions while working'!$B$2</f>
        <v>3293.2932560086001</v>
      </c>
      <c r="J15" s="2">
        <f>G15+H15+I15</f>
        <v>58181.514189485271</v>
      </c>
      <c r="K15" s="2"/>
      <c r="L15" s="2">
        <f>'Contributions while working'!Q27</f>
        <v>194963.63337880129</v>
      </c>
      <c r="M15" s="2">
        <f>-M7</f>
        <v>-14000</v>
      </c>
      <c r="N15" s="2">
        <f>(L15+M15)*'Contributions while working'!$B$2</f>
        <v>10857.818002728076</v>
      </c>
      <c r="O15" s="2">
        <f>L15+M15+N15</f>
        <v>191821.45138152936</v>
      </c>
      <c r="P15" s="2"/>
    </row>
    <row r="16" spans="1:16" x14ac:dyDescent="0.25">
      <c r="A16">
        <v>2</v>
      </c>
      <c r="B16" s="2">
        <f>E15</f>
        <v>191821.45138152936</v>
      </c>
      <c r="C16" s="9">
        <f>C15</f>
        <v>-14000</v>
      </c>
      <c r="D16" s="2">
        <f>(B16+C16)*'Contributions while working'!$B$2</f>
        <v>10669.287082891762</v>
      </c>
      <c r="E16" s="2">
        <f t="shared" ref="E16" si="0">B16+C16+D16</f>
        <v>188490.73846442113</v>
      </c>
      <c r="F16" s="2"/>
      <c r="G16" s="2">
        <f>J15</f>
        <v>58181.514189485271</v>
      </c>
      <c r="H16" s="2">
        <f>H15</f>
        <v>-2899</v>
      </c>
      <c r="I16" s="2">
        <f>(G16+H16)*'Contributions while working'!$B$2</f>
        <v>3316.9508513691162</v>
      </c>
      <c r="J16" s="2">
        <f t="shared" ref="J16:J34" si="1">G16+H16+I16</f>
        <v>58599.465040854389</v>
      </c>
      <c r="K16" s="2"/>
      <c r="L16" s="2">
        <f>O15</f>
        <v>191821.45138152936</v>
      </c>
      <c r="M16" s="2">
        <f>M15</f>
        <v>-14000</v>
      </c>
      <c r="N16" s="2">
        <f>(L16+M16)*'Contributions while working'!$B$2</f>
        <v>10669.287082891762</v>
      </c>
      <c r="O16" s="2">
        <f t="shared" ref="O16:O34" si="2">L16+M16+N16</f>
        <v>188490.73846442113</v>
      </c>
      <c r="P16" s="2"/>
    </row>
    <row r="17" spans="1:16" x14ac:dyDescent="0.25">
      <c r="A17">
        <v>3</v>
      </c>
      <c r="B17" s="2">
        <f t="shared" ref="B17:B34" si="3">E16</f>
        <v>188490.73846442113</v>
      </c>
      <c r="C17" s="9">
        <f t="shared" ref="C17:C34" si="4">C16</f>
        <v>-14000</v>
      </c>
      <c r="D17" s="2">
        <f>(B17+C17)*'Contributions while working'!$B$2</f>
        <v>10469.444307865268</v>
      </c>
      <c r="E17" s="2">
        <f t="shared" ref="E17:E34" si="5">B17+C17+D17</f>
        <v>184960.18277228638</v>
      </c>
      <c r="F17" s="2"/>
      <c r="G17" s="2">
        <f t="shared" ref="G17:G34" si="6">J16</f>
        <v>58599.465040854389</v>
      </c>
      <c r="H17" s="2">
        <f t="shared" ref="H17:H34" si="7">H16</f>
        <v>-2899</v>
      </c>
      <c r="I17" s="2">
        <f>(G17+H17)*'Contributions while working'!$B$2</f>
        <v>3342.0279024512633</v>
      </c>
      <c r="J17" s="2">
        <f t="shared" si="1"/>
        <v>59042.492943305653</v>
      </c>
      <c r="K17" s="2"/>
      <c r="L17" s="2">
        <f t="shared" ref="L17:L34" si="8">O16</f>
        <v>188490.73846442113</v>
      </c>
      <c r="M17" s="2">
        <f t="shared" ref="M17:M34" si="9">M16</f>
        <v>-14000</v>
      </c>
      <c r="N17" s="2">
        <f>(L17+M17)*'Contributions while working'!$B$2</f>
        <v>10469.444307865268</v>
      </c>
      <c r="O17" s="2">
        <f t="shared" si="2"/>
        <v>184960.18277228638</v>
      </c>
      <c r="P17" s="2"/>
    </row>
    <row r="18" spans="1:16" x14ac:dyDescent="0.25">
      <c r="A18">
        <v>4</v>
      </c>
      <c r="B18" s="2">
        <f t="shared" si="3"/>
        <v>184960.18277228638</v>
      </c>
      <c r="C18" s="9">
        <f t="shared" si="4"/>
        <v>-14000</v>
      </c>
      <c r="D18" s="2">
        <f>(B18+C18)*'Contributions while working'!$B$2</f>
        <v>10257.610966337183</v>
      </c>
      <c r="E18" s="2">
        <f t="shared" si="5"/>
        <v>181217.79373862356</v>
      </c>
      <c r="F18" s="2"/>
      <c r="G18" s="2">
        <f t="shared" si="6"/>
        <v>59042.492943305653</v>
      </c>
      <c r="H18" s="2">
        <f t="shared" si="7"/>
        <v>-2899</v>
      </c>
      <c r="I18" s="2">
        <f>(G18+H18)*'Contributions while working'!$B$2</f>
        <v>3368.6095765983391</v>
      </c>
      <c r="J18" s="2">
        <f t="shared" si="1"/>
        <v>59512.102519903994</v>
      </c>
      <c r="K18" s="2"/>
      <c r="L18" s="2">
        <f t="shared" si="8"/>
        <v>184960.18277228638</v>
      </c>
      <c r="M18" s="2">
        <f t="shared" si="9"/>
        <v>-14000</v>
      </c>
      <c r="N18" s="2">
        <f>(L18+M18)*'Contributions while working'!$B$2</f>
        <v>10257.610966337183</v>
      </c>
      <c r="O18" s="2">
        <f t="shared" si="2"/>
        <v>181217.79373862356</v>
      </c>
      <c r="P18" s="2"/>
    </row>
    <row r="19" spans="1:16" x14ac:dyDescent="0.25">
      <c r="A19">
        <v>5</v>
      </c>
      <c r="B19" s="2">
        <f t="shared" si="3"/>
        <v>181217.79373862356</v>
      </c>
      <c r="C19" s="9">
        <f t="shared" si="4"/>
        <v>-14000</v>
      </c>
      <c r="D19" s="2">
        <f>(B19+C19)*'Contributions while working'!$B$2</f>
        <v>10033.067624317413</v>
      </c>
      <c r="E19" s="2">
        <f t="shared" si="5"/>
        <v>177250.86136294098</v>
      </c>
      <c r="F19" s="2"/>
      <c r="G19" s="2">
        <f t="shared" si="6"/>
        <v>59512.102519903994</v>
      </c>
      <c r="H19" s="2">
        <f t="shared" si="7"/>
        <v>-2899</v>
      </c>
      <c r="I19" s="2">
        <f>(G19+H19)*'Contributions while working'!$B$2</f>
        <v>3396.7861511942397</v>
      </c>
      <c r="J19" s="2">
        <f t="shared" si="1"/>
        <v>60009.888671098233</v>
      </c>
      <c r="K19" s="2"/>
      <c r="L19" s="2">
        <f t="shared" si="8"/>
        <v>181217.79373862356</v>
      </c>
      <c r="M19" s="2">
        <f t="shared" si="9"/>
        <v>-14000</v>
      </c>
      <c r="N19" s="2">
        <f>(L19+M19)*'Contributions while working'!$B$2</f>
        <v>10033.067624317413</v>
      </c>
      <c r="O19" s="2">
        <f t="shared" si="2"/>
        <v>177250.86136294098</v>
      </c>
      <c r="P19" s="2"/>
    </row>
    <row r="20" spans="1:16" x14ac:dyDescent="0.25">
      <c r="A20">
        <v>6</v>
      </c>
      <c r="B20" s="2">
        <f t="shared" si="3"/>
        <v>177250.86136294098</v>
      </c>
      <c r="C20" s="9">
        <f t="shared" si="4"/>
        <v>-14000</v>
      </c>
      <c r="D20" s="2">
        <f>(B20+C20)*'Contributions while working'!$B$2</f>
        <v>9795.0516817764583</v>
      </c>
      <c r="E20" s="2">
        <f t="shared" si="5"/>
        <v>173045.91304471745</v>
      </c>
      <c r="F20" s="2"/>
      <c r="G20" s="2">
        <f t="shared" si="6"/>
        <v>60009.888671098233</v>
      </c>
      <c r="H20" s="2">
        <f t="shared" si="7"/>
        <v>-2899</v>
      </c>
      <c r="I20" s="2">
        <f>(G20+H20)*'Contributions while working'!$B$2</f>
        <v>3426.6533202658939</v>
      </c>
      <c r="J20" s="2">
        <f t="shared" si="1"/>
        <v>60537.541991364124</v>
      </c>
      <c r="K20" s="2"/>
      <c r="L20" s="2">
        <f t="shared" si="8"/>
        <v>177250.86136294098</v>
      </c>
      <c r="M20" s="2">
        <f t="shared" si="9"/>
        <v>-14000</v>
      </c>
      <c r="N20" s="2">
        <f>(L20+M20)*'Contributions while working'!$B$2</f>
        <v>9795.0516817764583</v>
      </c>
      <c r="O20" s="2">
        <f t="shared" si="2"/>
        <v>173045.91304471745</v>
      </c>
      <c r="P20" s="2"/>
    </row>
    <row r="21" spans="1:16" x14ac:dyDescent="0.25">
      <c r="A21">
        <v>7</v>
      </c>
      <c r="B21" s="2">
        <f t="shared" si="3"/>
        <v>173045.91304471745</v>
      </c>
      <c r="C21" s="9">
        <f t="shared" si="4"/>
        <v>-14000</v>
      </c>
      <c r="D21" s="2">
        <f>(B21+C21)*'Contributions while working'!$B$2</f>
        <v>9542.7547826830469</v>
      </c>
      <c r="E21" s="2">
        <f t="shared" si="5"/>
        <v>168588.6678274005</v>
      </c>
      <c r="F21" s="2"/>
      <c r="G21" s="2">
        <f t="shared" si="6"/>
        <v>60537.541991364124</v>
      </c>
      <c r="H21" s="2">
        <f t="shared" si="7"/>
        <v>-2899</v>
      </c>
      <c r="I21" s="2">
        <f>(G21+H21)*'Contributions while working'!$B$2</f>
        <v>3458.3125194818472</v>
      </c>
      <c r="J21" s="2">
        <f t="shared" si="1"/>
        <v>61096.854510845973</v>
      </c>
      <c r="K21" s="2"/>
      <c r="L21" s="2">
        <f t="shared" si="8"/>
        <v>173045.91304471745</v>
      </c>
      <c r="M21" s="2">
        <f t="shared" si="9"/>
        <v>-14000</v>
      </c>
      <c r="N21" s="2">
        <f>(L21+M21)*'Contributions while working'!$B$2</f>
        <v>9542.7547826830469</v>
      </c>
      <c r="O21" s="2">
        <f t="shared" si="2"/>
        <v>168588.6678274005</v>
      </c>
      <c r="P21" s="2"/>
    </row>
    <row r="22" spans="1:16" x14ac:dyDescent="0.25">
      <c r="A22">
        <v>8</v>
      </c>
      <c r="B22" s="2">
        <f t="shared" si="3"/>
        <v>168588.6678274005</v>
      </c>
      <c r="C22" s="9">
        <f t="shared" si="4"/>
        <v>-14000</v>
      </c>
      <c r="D22" s="2">
        <f>(B22+C22)*'Contributions while working'!$B$2</f>
        <v>9275.320069644029</v>
      </c>
      <c r="E22" s="2">
        <f t="shared" si="5"/>
        <v>163863.98789704451</v>
      </c>
      <c r="F22" s="2"/>
      <c r="G22" s="2">
        <f t="shared" si="6"/>
        <v>61096.854510845973</v>
      </c>
      <c r="H22" s="2">
        <f t="shared" si="7"/>
        <v>-2899</v>
      </c>
      <c r="I22" s="2">
        <f>(G22+H22)*'Contributions while working'!$B$2</f>
        <v>3491.8712706507581</v>
      </c>
      <c r="J22" s="2">
        <f t="shared" si="1"/>
        <v>61689.725781496731</v>
      </c>
      <c r="K22" s="2"/>
      <c r="L22" s="2">
        <f t="shared" si="8"/>
        <v>168588.6678274005</v>
      </c>
      <c r="M22" s="2">
        <f t="shared" si="9"/>
        <v>-14000</v>
      </c>
      <c r="N22" s="2">
        <f>(L22+M22)*'Contributions while working'!$B$2</f>
        <v>9275.320069644029</v>
      </c>
      <c r="O22" s="2">
        <f t="shared" si="2"/>
        <v>163863.98789704451</v>
      </c>
      <c r="P22" s="2"/>
    </row>
    <row r="23" spans="1:16" x14ac:dyDescent="0.25">
      <c r="A23">
        <v>9</v>
      </c>
      <c r="B23" s="2">
        <f t="shared" si="3"/>
        <v>163863.98789704451</v>
      </c>
      <c r="C23" s="9">
        <f t="shared" si="4"/>
        <v>-14000</v>
      </c>
      <c r="D23" s="2">
        <f>(B23+C23)*'Contributions while working'!$B$2</f>
        <v>8991.8392738226703</v>
      </c>
      <c r="E23" s="2">
        <f t="shared" si="5"/>
        <v>158855.82717086718</v>
      </c>
      <c r="F23" s="2"/>
      <c r="G23" s="2">
        <f t="shared" si="6"/>
        <v>61689.725781496731</v>
      </c>
      <c r="H23" s="2">
        <f t="shared" si="7"/>
        <v>-2899</v>
      </c>
      <c r="I23" s="2">
        <f>(G23+H23)*'Contributions while working'!$B$2</f>
        <v>3527.4435468898037</v>
      </c>
      <c r="J23" s="2">
        <f t="shared" si="1"/>
        <v>62318.169328386532</v>
      </c>
      <c r="K23" s="2"/>
      <c r="L23" s="2">
        <f t="shared" si="8"/>
        <v>163863.98789704451</v>
      </c>
      <c r="M23" s="2">
        <f t="shared" si="9"/>
        <v>-14000</v>
      </c>
      <c r="N23" s="2">
        <f>(L23+M23)*'Contributions while working'!$B$2</f>
        <v>8991.8392738226703</v>
      </c>
      <c r="O23" s="2">
        <f t="shared" si="2"/>
        <v>158855.82717086718</v>
      </c>
      <c r="P23" s="2"/>
    </row>
    <row r="24" spans="1:16" x14ac:dyDescent="0.25">
      <c r="A24">
        <v>10</v>
      </c>
      <c r="B24" s="2">
        <f t="shared" si="3"/>
        <v>158855.82717086718</v>
      </c>
      <c r="C24" s="9">
        <f t="shared" si="4"/>
        <v>-14000</v>
      </c>
      <c r="D24" s="2">
        <f>(B24+C24)*'Contributions while working'!$B$2</f>
        <v>8691.3496302520307</v>
      </c>
      <c r="E24" s="2">
        <f t="shared" si="5"/>
        <v>153547.1768011192</v>
      </c>
      <c r="F24" s="2"/>
      <c r="G24" s="2">
        <f t="shared" si="6"/>
        <v>62318.169328386532</v>
      </c>
      <c r="H24" s="2">
        <f t="shared" si="7"/>
        <v>-2899</v>
      </c>
      <c r="I24" s="2">
        <f>(G24+H24)*'Contributions while working'!$B$2</f>
        <v>3565.1501597031915</v>
      </c>
      <c r="J24" s="2">
        <f t="shared" si="1"/>
        <v>62984.319488089721</v>
      </c>
      <c r="K24" s="2"/>
      <c r="L24" s="2">
        <f t="shared" si="8"/>
        <v>158855.82717086718</v>
      </c>
      <c r="M24" s="2">
        <f t="shared" si="9"/>
        <v>-14000</v>
      </c>
      <c r="N24" s="2">
        <f>(L24+M24)*'Contributions while working'!$B$2</f>
        <v>8691.3496302520307</v>
      </c>
      <c r="O24" s="2">
        <f t="shared" si="2"/>
        <v>153547.1768011192</v>
      </c>
      <c r="P24" s="2"/>
    </row>
    <row r="25" spans="1:16" x14ac:dyDescent="0.25">
      <c r="A25">
        <v>11</v>
      </c>
      <c r="B25" s="2">
        <f t="shared" si="3"/>
        <v>153547.1768011192</v>
      </c>
      <c r="C25" s="9">
        <f t="shared" si="4"/>
        <v>-14000</v>
      </c>
      <c r="D25" s="2">
        <f>(B25+C25)*'Contributions while working'!$B$2</f>
        <v>8372.8306080671518</v>
      </c>
      <c r="E25" s="2">
        <f t="shared" si="5"/>
        <v>147920.00740918636</v>
      </c>
      <c r="F25" s="2"/>
      <c r="G25" s="2">
        <f t="shared" si="6"/>
        <v>62984.319488089721</v>
      </c>
      <c r="H25" s="2">
        <f t="shared" si="7"/>
        <v>-2899</v>
      </c>
      <c r="I25" s="2">
        <f>(G25+H25)*'Contributions while working'!$B$2</f>
        <v>3605.1191692853831</v>
      </c>
      <c r="J25" s="2">
        <f t="shared" si="1"/>
        <v>63690.438657375104</v>
      </c>
      <c r="K25" s="2"/>
      <c r="L25" s="2">
        <f t="shared" si="8"/>
        <v>153547.1768011192</v>
      </c>
      <c r="M25" s="2">
        <f t="shared" si="9"/>
        <v>-14000</v>
      </c>
      <c r="N25" s="2">
        <f>(L25+M25)*'Contributions while working'!$B$2</f>
        <v>8372.8306080671518</v>
      </c>
      <c r="O25" s="2">
        <f t="shared" si="2"/>
        <v>147920.00740918636</v>
      </c>
      <c r="P25" s="2"/>
    </row>
    <row r="26" spans="1:16" x14ac:dyDescent="0.25">
      <c r="A26">
        <v>12</v>
      </c>
      <c r="B26" s="2">
        <f t="shared" si="3"/>
        <v>147920.00740918636</v>
      </c>
      <c r="C26" s="9">
        <f t="shared" si="4"/>
        <v>-14000</v>
      </c>
      <c r="D26" s="2">
        <f>(B26+C26)*'Contributions while working'!$B$2</f>
        <v>8035.2004445511811</v>
      </c>
      <c r="E26" s="2">
        <f t="shared" si="5"/>
        <v>141955.20785373755</v>
      </c>
      <c r="F26" s="2"/>
      <c r="G26" s="2">
        <f t="shared" si="6"/>
        <v>63690.438657375104</v>
      </c>
      <c r="H26" s="2">
        <f t="shared" si="7"/>
        <v>-2899</v>
      </c>
      <c r="I26" s="2">
        <f>(G26+H26)*'Contributions while working'!$B$2</f>
        <v>3647.4863194425061</v>
      </c>
      <c r="J26" s="2">
        <f t="shared" si="1"/>
        <v>64438.924976817609</v>
      </c>
      <c r="K26" s="2"/>
      <c r="L26" s="2">
        <f t="shared" si="8"/>
        <v>147920.00740918636</v>
      </c>
      <c r="M26" s="2">
        <f t="shared" si="9"/>
        <v>-14000</v>
      </c>
      <c r="N26" s="2">
        <f>(L26+M26)*'Contributions while working'!$B$2</f>
        <v>8035.2004445511811</v>
      </c>
      <c r="O26" s="2">
        <f t="shared" si="2"/>
        <v>141955.20785373755</v>
      </c>
      <c r="P26" s="2"/>
    </row>
    <row r="27" spans="1:16" x14ac:dyDescent="0.25">
      <c r="A27">
        <v>13</v>
      </c>
      <c r="B27" s="2">
        <f t="shared" si="3"/>
        <v>141955.20785373755</v>
      </c>
      <c r="C27" s="9">
        <f t="shared" si="4"/>
        <v>-14000</v>
      </c>
      <c r="D27" s="2">
        <f>(B27+C27)*'Contributions while working'!$B$2</f>
        <v>7677.3124712242525</v>
      </c>
      <c r="E27" s="2">
        <f t="shared" si="5"/>
        <v>135632.52032496181</v>
      </c>
      <c r="F27" s="2"/>
      <c r="G27" s="2">
        <f t="shared" si="6"/>
        <v>64438.924976817609</v>
      </c>
      <c r="H27" s="2">
        <f t="shared" si="7"/>
        <v>-2899</v>
      </c>
      <c r="I27" s="2">
        <f>(G27+H27)*'Contributions while working'!$B$2</f>
        <v>3692.3954986090562</v>
      </c>
      <c r="J27" s="2">
        <f t="shared" si="1"/>
        <v>65232.320475426663</v>
      </c>
      <c r="K27" s="2"/>
      <c r="L27" s="2">
        <f t="shared" si="8"/>
        <v>141955.20785373755</v>
      </c>
      <c r="M27" s="2">
        <f t="shared" si="9"/>
        <v>-14000</v>
      </c>
      <c r="N27" s="2">
        <f>(L27+M27)*'Contributions while working'!$B$2</f>
        <v>7677.3124712242525</v>
      </c>
      <c r="O27" s="2">
        <f t="shared" si="2"/>
        <v>135632.52032496181</v>
      </c>
      <c r="P27" s="2"/>
    </row>
    <row r="28" spans="1:16" x14ac:dyDescent="0.25">
      <c r="A28">
        <v>14</v>
      </c>
      <c r="B28" s="2">
        <f t="shared" si="3"/>
        <v>135632.52032496181</v>
      </c>
      <c r="C28" s="9">
        <f t="shared" si="4"/>
        <v>-14000</v>
      </c>
      <c r="D28" s="2">
        <f>(B28+C28)*'Contributions while working'!$B$2</f>
        <v>7297.9512194977078</v>
      </c>
      <c r="E28" s="2">
        <f t="shared" si="5"/>
        <v>128930.47154445952</v>
      </c>
      <c r="F28" s="2"/>
      <c r="G28" s="2">
        <f t="shared" si="6"/>
        <v>65232.320475426663</v>
      </c>
      <c r="H28" s="2">
        <f t="shared" si="7"/>
        <v>-2899</v>
      </c>
      <c r="I28" s="2">
        <f>(G28+H28)*'Contributions while working'!$B$2</f>
        <v>3739.9992285255994</v>
      </c>
      <c r="J28" s="2">
        <f t="shared" si="1"/>
        <v>66073.319703952264</v>
      </c>
      <c r="K28" s="2"/>
      <c r="L28" s="2">
        <f t="shared" si="8"/>
        <v>135632.52032496181</v>
      </c>
      <c r="M28" s="2">
        <f t="shared" si="9"/>
        <v>-14000</v>
      </c>
      <c r="N28" s="2">
        <f>(L28+M28)*'Contributions while working'!$B$2</f>
        <v>7297.9512194977078</v>
      </c>
      <c r="O28" s="2">
        <f t="shared" si="2"/>
        <v>128930.47154445952</v>
      </c>
      <c r="P28" s="2"/>
    </row>
    <row r="29" spans="1:16" x14ac:dyDescent="0.25">
      <c r="A29">
        <v>15</v>
      </c>
      <c r="B29" s="2">
        <f t="shared" si="3"/>
        <v>128930.47154445952</v>
      </c>
      <c r="C29" s="9">
        <f t="shared" si="4"/>
        <v>-14000</v>
      </c>
      <c r="D29" s="2">
        <f>(B29+C29)*'Contributions while working'!$B$2</f>
        <v>6895.8282926675711</v>
      </c>
      <c r="E29" s="2">
        <f t="shared" si="5"/>
        <v>121826.2998371271</v>
      </c>
      <c r="F29" s="2"/>
      <c r="G29" s="2">
        <f t="shared" si="6"/>
        <v>66073.319703952264</v>
      </c>
      <c r="H29" s="2">
        <f t="shared" si="7"/>
        <v>-2899</v>
      </c>
      <c r="I29" s="2">
        <f>(G29+H29)*'Contributions while working'!$B$2</f>
        <v>3790.4591822371358</v>
      </c>
      <c r="J29" s="2">
        <f t="shared" si="1"/>
        <v>66964.778886189393</v>
      </c>
      <c r="K29" s="2"/>
      <c r="L29" s="2">
        <f t="shared" si="8"/>
        <v>128930.47154445952</v>
      </c>
      <c r="M29" s="2">
        <f t="shared" si="9"/>
        <v>-14000</v>
      </c>
      <c r="N29" s="2">
        <f>(L29+M29)*'Contributions while working'!$B$2</f>
        <v>6895.8282926675711</v>
      </c>
      <c r="O29" s="2">
        <f t="shared" si="2"/>
        <v>121826.2998371271</v>
      </c>
      <c r="P29" s="2"/>
    </row>
    <row r="30" spans="1:16" x14ac:dyDescent="0.25">
      <c r="A30">
        <v>16</v>
      </c>
      <c r="B30" s="2">
        <f t="shared" si="3"/>
        <v>121826.2998371271</v>
      </c>
      <c r="C30" s="9">
        <f t="shared" si="4"/>
        <v>-14000</v>
      </c>
      <c r="D30" s="2">
        <f>(B30+C30)*'Contributions while working'!$B$2</f>
        <v>6469.5779902276254</v>
      </c>
      <c r="E30" s="2">
        <f t="shared" si="5"/>
        <v>114295.87782735472</v>
      </c>
      <c r="F30" s="2"/>
      <c r="G30" s="2">
        <f t="shared" si="6"/>
        <v>66964.778886189393</v>
      </c>
      <c r="H30" s="2">
        <f t="shared" si="7"/>
        <v>-2899</v>
      </c>
      <c r="I30" s="2">
        <f>(G30+H30)*'Contributions while working'!$B$2</f>
        <v>3843.9467331713636</v>
      </c>
      <c r="J30" s="2">
        <f t="shared" si="1"/>
        <v>67909.725619360761</v>
      </c>
      <c r="K30" s="2"/>
      <c r="L30" s="2">
        <f t="shared" si="8"/>
        <v>121826.2998371271</v>
      </c>
      <c r="M30" s="2">
        <f t="shared" si="9"/>
        <v>-14000</v>
      </c>
      <c r="N30" s="2">
        <f>(L30+M30)*'Contributions while working'!$B$2</f>
        <v>6469.5779902276254</v>
      </c>
      <c r="O30" s="2">
        <f t="shared" si="2"/>
        <v>114295.87782735472</v>
      </c>
      <c r="P30" s="2"/>
    </row>
    <row r="31" spans="1:16" x14ac:dyDescent="0.25">
      <c r="A31">
        <v>17</v>
      </c>
      <c r="B31" s="2">
        <f t="shared" si="3"/>
        <v>114295.87782735472</v>
      </c>
      <c r="C31" s="9">
        <f t="shared" si="4"/>
        <v>-14000</v>
      </c>
      <c r="D31" s="2">
        <f>(B31+C31)*'Contributions while working'!$B$2</f>
        <v>6017.7526696412833</v>
      </c>
      <c r="E31" s="2">
        <f t="shared" si="5"/>
        <v>106313.630496996</v>
      </c>
      <c r="F31" s="2"/>
      <c r="G31" s="2">
        <f t="shared" si="6"/>
        <v>67909.725619360761</v>
      </c>
      <c r="H31" s="2">
        <f t="shared" si="7"/>
        <v>-2899</v>
      </c>
      <c r="I31" s="2">
        <f>(G31+H31)*'Contributions while working'!$B$2</f>
        <v>3900.6435371616453</v>
      </c>
      <c r="J31" s="2">
        <f t="shared" si="1"/>
        <v>68911.3691565224</v>
      </c>
      <c r="K31" s="2"/>
      <c r="L31" s="2">
        <f t="shared" si="8"/>
        <v>114295.87782735472</v>
      </c>
      <c r="M31" s="2">
        <f t="shared" si="9"/>
        <v>-14000</v>
      </c>
      <c r="N31" s="2">
        <f>(L31+M31)*'Contributions while working'!$B$2</f>
        <v>6017.7526696412833</v>
      </c>
      <c r="O31" s="2">
        <f t="shared" si="2"/>
        <v>106313.630496996</v>
      </c>
      <c r="P31" s="2"/>
    </row>
    <row r="32" spans="1:16" x14ac:dyDescent="0.25">
      <c r="A32">
        <v>18</v>
      </c>
      <c r="B32" s="2">
        <f t="shared" si="3"/>
        <v>106313.630496996</v>
      </c>
      <c r="C32" s="9">
        <f t="shared" si="4"/>
        <v>-14000</v>
      </c>
      <c r="D32" s="2">
        <f>(B32+C32)*'Contributions while working'!$B$2</f>
        <v>5538.8178298197599</v>
      </c>
      <c r="E32" s="2">
        <f t="shared" si="5"/>
        <v>97852.448326815764</v>
      </c>
      <c r="F32" s="2"/>
      <c r="G32" s="2">
        <f t="shared" si="6"/>
        <v>68911.3691565224</v>
      </c>
      <c r="H32" s="2">
        <f t="shared" si="7"/>
        <v>-2899</v>
      </c>
      <c r="I32" s="2">
        <f>(G32+H32)*'Contributions while working'!$B$2</f>
        <v>3960.7421493913439</v>
      </c>
      <c r="J32" s="2">
        <f t="shared" si="1"/>
        <v>69973.111305913742</v>
      </c>
      <c r="K32" s="2"/>
      <c r="L32" s="2">
        <f t="shared" si="8"/>
        <v>106313.630496996</v>
      </c>
      <c r="M32" s="2">
        <f t="shared" si="9"/>
        <v>-14000</v>
      </c>
      <c r="N32" s="2">
        <f>(L32+M32)*'Contributions while working'!$B$2</f>
        <v>5538.8178298197599</v>
      </c>
      <c r="O32" s="2">
        <f t="shared" si="2"/>
        <v>97852.448326815764</v>
      </c>
      <c r="P32" s="2"/>
    </row>
    <row r="33" spans="1:16" x14ac:dyDescent="0.25">
      <c r="A33">
        <v>19</v>
      </c>
      <c r="B33" s="2">
        <f t="shared" si="3"/>
        <v>97852.448326815764</v>
      </c>
      <c r="C33" s="9">
        <f t="shared" si="4"/>
        <v>-14000</v>
      </c>
      <c r="D33" s="2">
        <f>(B33+C33)*'Contributions while working'!$B$2</f>
        <v>5031.1468996089452</v>
      </c>
      <c r="E33" s="2">
        <f t="shared" si="5"/>
        <v>88883.595226424703</v>
      </c>
      <c r="F33" s="2"/>
      <c r="G33" s="2">
        <f t="shared" si="6"/>
        <v>69973.111305913742</v>
      </c>
      <c r="H33" s="2">
        <f t="shared" si="7"/>
        <v>-2899</v>
      </c>
      <c r="I33" s="2">
        <f>(G33+H33)*'Contributions while working'!$B$2</f>
        <v>4024.4466783548246</v>
      </c>
      <c r="J33" s="2">
        <f t="shared" si="1"/>
        <v>71098.557984268569</v>
      </c>
      <c r="K33" s="2"/>
      <c r="L33" s="2">
        <f t="shared" si="8"/>
        <v>97852.448326815764</v>
      </c>
      <c r="M33" s="2">
        <f t="shared" si="9"/>
        <v>-14000</v>
      </c>
      <c r="N33" s="2">
        <f>(L33+M33)*'Contributions while working'!$B$2</f>
        <v>5031.1468996089452</v>
      </c>
      <c r="O33" s="2">
        <f t="shared" si="2"/>
        <v>88883.595226424703</v>
      </c>
      <c r="P33" s="2"/>
    </row>
    <row r="34" spans="1:16" x14ac:dyDescent="0.25">
      <c r="A34">
        <v>20</v>
      </c>
      <c r="B34" s="2">
        <f t="shared" si="3"/>
        <v>88883.595226424703</v>
      </c>
      <c r="C34" s="9">
        <f t="shared" si="4"/>
        <v>-14000</v>
      </c>
      <c r="D34" s="2">
        <f>(B34+C34)*'Contributions while working'!$B$2</f>
        <v>4493.0157135854815</v>
      </c>
      <c r="E34" s="5">
        <f t="shared" si="5"/>
        <v>79376.610940010185</v>
      </c>
      <c r="F34" s="2"/>
      <c r="G34" s="2">
        <f t="shared" si="6"/>
        <v>71098.557984268569</v>
      </c>
      <c r="H34" s="2">
        <f t="shared" si="7"/>
        <v>-2899</v>
      </c>
      <c r="I34" s="2">
        <f>(G34+H34)*'Contributions while working'!$B$2</f>
        <v>4091.9734790561142</v>
      </c>
      <c r="J34" s="5">
        <f t="shared" si="1"/>
        <v>72291.531463324689</v>
      </c>
      <c r="K34" s="2"/>
      <c r="L34" s="2">
        <f t="shared" si="8"/>
        <v>88883.595226424703</v>
      </c>
      <c r="M34" s="2">
        <f t="shared" si="9"/>
        <v>-14000</v>
      </c>
      <c r="N34" s="2">
        <f>(L34+M34)*'Contributions while working'!$B$2</f>
        <v>4493.0157135854815</v>
      </c>
      <c r="O34" s="5">
        <f t="shared" si="2"/>
        <v>79376.610940010185</v>
      </c>
      <c r="P34" s="2"/>
    </row>
    <row r="35" spans="1:1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mergeCells count="9">
    <mergeCell ref="B4:H4"/>
    <mergeCell ref="J4:N4"/>
    <mergeCell ref="B3:N3"/>
    <mergeCell ref="B12:E12"/>
    <mergeCell ref="G12:J12"/>
    <mergeCell ref="L12:O12"/>
    <mergeCell ref="B9:O9"/>
    <mergeCell ref="B10:J10"/>
    <mergeCell ref="L10:O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Contributions while working</vt:lpstr>
      <vt:lpstr>Withdrawals in 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Immaculate Villacrucis</dc:creator>
  <cp:lastModifiedBy>robert pavich</cp:lastModifiedBy>
  <dcterms:created xsi:type="dcterms:W3CDTF">2018-02-01T11:18:47Z</dcterms:created>
  <dcterms:modified xsi:type="dcterms:W3CDTF">2018-05-05T09:23:52Z</dcterms:modified>
</cp:coreProperties>
</file>