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9440" windowHeight="12240" tabRatio="908"/>
  </bookViews>
  <sheets>
    <sheet name="Standings" sheetId="8" r:id="rId1"/>
    <sheet name="Schedule" sheetId="2" r:id="rId2"/>
    <sheet name="6. Endicott 7s" sheetId="16" r:id="rId3"/>
    <sheet name="5. UML 7s" sheetId="14" r:id="rId4"/>
    <sheet name="4. Bentley 7s" sheetId="17" r:id="rId5"/>
    <sheet name="3. PC 7s" sheetId="15" r:id="rId6"/>
    <sheet name="2. MIT 7s" sheetId="6" r:id="rId7"/>
    <sheet name="1. Bryant 7s" sheetId="13" r:id="rId8"/>
    <sheet name="7s Tournament Formats" sheetId="5" r:id="rId9"/>
    <sheet name="Roster Form" sheetId="18" r:id="rId10"/>
  </sheets>
  <calcPr calcId="145621"/>
</workbook>
</file>

<file path=xl/calcChain.xml><?xml version="1.0" encoding="utf-8"?>
<calcChain xmlns="http://schemas.openxmlformats.org/spreadsheetml/2006/main">
  <c r="T13" i="16" l="1"/>
  <c r="T11" i="16"/>
  <c r="T12" i="16" l="1"/>
  <c r="S12" i="16"/>
  <c r="S11" i="16"/>
  <c r="S13" i="16"/>
  <c r="S7" i="16"/>
  <c r="T7" i="16"/>
  <c r="S8" i="16"/>
  <c r="T8" i="16"/>
  <c r="T6" i="16"/>
  <c r="S6" i="16"/>
  <c r="T15" i="14" l="1"/>
  <c r="S15" i="14"/>
  <c r="T13" i="14"/>
  <c r="S13" i="14"/>
  <c r="T14" i="14"/>
  <c r="S14" i="14"/>
  <c r="T12" i="14"/>
  <c r="S12" i="14"/>
  <c r="T12" i="17" l="1"/>
  <c r="T14" i="17"/>
  <c r="S14" i="17"/>
  <c r="R14" i="17"/>
  <c r="S12" i="17"/>
  <c r="R12" i="17"/>
  <c r="T13" i="17"/>
  <c r="S13" i="17"/>
  <c r="R13" i="17"/>
  <c r="U12" i="17" l="1"/>
  <c r="U13" i="17"/>
  <c r="U14" i="17"/>
  <c r="T7" i="17"/>
  <c r="S6" i="17"/>
  <c r="T9" i="17"/>
  <c r="S9" i="17"/>
  <c r="R9" i="17"/>
  <c r="T8" i="17"/>
  <c r="S8" i="17"/>
  <c r="R8" i="17"/>
  <c r="S7" i="17"/>
  <c r="R7" i="17"/>
  <c r="T6" i="17"/>
  <c r="R6" i="17"/>
  <c r="R12" i="16"/>
  <c r="R11" i="16"/>
  <c r="R13" i="16"/>
  <c r="R8" i="16"/>
  <c r="R7" i="16"/>
  <c r="R6" i="16"/>
  <c r="U7" i="16" l="1"/>
  <c r="U11" i="16"/>
  <c r="U7" i="17"/>
  <c r="U9" i="17"/>
  <c r="U12" i="16"/>
  <c r="U6" i="16"/>
  <c r="U13" i="16"/>
  <c r="U8" i="16"/>
  <c r="U8" i="17"/>
  <c r="U6" i="17"/>
  <c r="F10" i="8"/>
  <c r="F11" i="8"/>
  <c r="F14" i="8"/>
  <c r="F7" i="8"/>
  <c r="F8" i="8"/>
  <c r="I22" i="15"/>
  <c r="E22" i="15"/>
  <c r="I21" i="15"/>
  <c r="N22" i="15" s="1"/>
  <c r="E21" i="15"/>
  <c r="N21" i="15" s="1"/>
  <c r="N23" i="15"/>
  <c r="N20" i="15"/>
  <c r="N19" i="15"/>
  <c r="T7" i="15"/>
  <c r="T8" i="15"/>
  <c r="T9" i="15"/>
  <c r="T10" i="15"/>
  <c r="T6" i="15"/>
  <c r="S6" i="15"/>
  <c r="S8" i="15"/>
  <c r="S9" i="15"/>
  <c r="S10" i="15"/>
  <c r="S7" i="15"/>
  <c r="R9" i="15" l="1"/>
  <c r="U9" i="15"/>
  <c r="R8" i="15"/>
  <c r="R10" i="15"/>
  <c r="U7" i="15"/>
  <c r="R7" i="15"/>
  <c r="R6" i="15"/>
  <c r="E19" i="6"/>
  <c r="E18" i="6"/>
  <c r="I16" i="6"/>
  <c r="I15" i="6"/>
  <c r="E16" i="6"/>
  <c r="E15" i="6"/>
  <c r="R15" i="14"/>
  <c r="R13" i="14"/>
  <c r="R14" i="14"/>
  <c r="R12" i="14"/>
  <c r="S9" i="14"/>
  <c r="T9" i="14"/>
  <c r="R9" i="14"/>
  <c r="S8" i="14"/>
  <c r="T8" i="14"/>
  <c r="R8" i="14"/>
  <c r="S6" i="14"/>
  <c r="U6" i="14" s="1"/>
  <c r="T6" i="14"/>
  <c r="R6" i="14"/>
  <c r="S7" i="14"/>
  <c r="T7" i="14"/>
  <c r="R7" i="14"/>
  <c r="E9" i="8"/>
  <c r="E6" i="8"/>
  <c r="E22" i="6"/>
  <c r="N18" i="6"/>
  <c r="I22" i="6"/>
  <c r="N19" i="6"/>
  <c r="I19" i="6"/>
  <c r="I21" i="6"/>
  <c r="N20" i="6"/>
  <c r="I18" i="6"/>
  <c r="E21" i="6"/>
  <c r="N21" i="6"/>
  <c r="E20" i="6"/>
  <c r="N22" i="6"/>
  <c r="I20" i="6"/>
  <c r="N23" i="6"/>
  <c r="E18" i="8"/>
  <c r="B18" i="8" s="1"/>
  <c r="E12" i="8"/>
  <c r="B12" i="8" s="1"/>
  <c r="D9" i="8"/>
  <c r="D8" i="8"/>
  <c r="B8" i="8" s="1"/>
  <c r="D7" i="8"/>
  <c r="B7" i="8" s="1"/>
  <c r="D14" i="8"/>
  <c r="D13" i="8"/>
  <c r="B13" i="8" s="1"/>
  <c r="D15" i="8"/>
  <c r="D17" i="8"/>
  <c r="B17" i="8" s="1"/>
  <c r="D6" i="8"/>
  <c r="T13" i="6"/>
  <c r="S13" i="6"/>
  <c r="T12" i="6"/>
  <c r="S12" i="6"/>
  <c r="T11" i="6"/>
  <c r="S11" i="6"/>
  <c r="S7" i="6"/>
  <c r="T7" i="6"/>
  <c r="S8" i="6"/>
  <c r="T8" i="6"/>
  <c r="S6" i="6"/>
  <c r="T6" i="6"/>
  <c r="U13" i="6"/>
  <c r="R13" i="6"/>
  <c r="U12" i="6"/>
  <c r="R12" i="6"/>
  <c r="U11" i="6"/>
  <c r="R11" i="6"/>
  <c r="C16" i="2"/>
  <c r="C24" i="2"/>
  <c r="C31" i="2"/>
  <c r="U8" i="6"/>
  <c r="R8" i="6"/>
  <c r="U7" i="6"/>
  <c r="R7" i="6"/>
  <c r="U6" i="6"/>
  <c r="R6" i="6"/>
  <c r="N27" i="13"/>
  <c r="I26" i="13"/>
  <c r="E26" i="13"/>
  <c r="I25" i="13"/>
  <c r="E25" i="13"/>
  <c r="I24" i="13"/>
  <c r="E24" i="13"/>
  <c r="I23" i="13"/>
  <c r="E23" i="13"/>
  <c r="E22" i="13"/>
  <c r="I21" i="13"/>
  <c r="E20" i="13"/>
  <c r="I19" i="13"/>
  <c r="I22" i="13"/>
  <c r="E21" i="13"/>
  <c r="I20" i="13"/>
  <c r="E19" i="13"/>
  <c r="S15" i="13"/>
  <c r="S14" i="13"/>
  <c r="S13" i="13"/>
  <c r="S12" i="13"/>
  <c r="S7" i="13"/>
  <c r="S8" i="13"/>
  <c r="S9" i="13"/>
  <c r="S6" i="13"/>
  <c r="T15" i="13"/>
  <c r="T14" i="13"/>
  <c r="T13" i="13"/>
  <c r="T12" i="13"/>
  <c r="T7" i="13"/>
  <c r="T8" i="13"/>
  <c r="T9" i="13"/>
  <c r="T6" i="13"/>
  <c r="U15" i="13"/>
  <c r="R15" i="13"/>
  <c r="U14" i="13"/>
  <c r="R14" i="13"/>
  <c r="U13" i="13"/>
  <c r="R13" i="13"/>
  <c r="U12" i="13"/>
  <c r="R12" i="13"/>
  <c r="N26" i="13"/>
  <c r="N25" i="13"/>
  <c r="N24" i="13"/>
  <c r="N23" i="13"/>
  <c r="N22" i="13"/>
  <c r="N21" i="13"/>
  <c r="N20" i="13"/>
  <c r="R7" i="13"/>
  <c r="R8" i="13"/>
  <c r="R9" i="13"/>
  <c r="R6" i="13"/>
  <c r="U7" i="13"/>
  <c r="U8" i="13"/>
  <c r="U9" i="13"/>
  <c r="U6" i="13"/>
  <c r="C30" i="2"/>
  <c r="D9" i="2"/>
  <c r="E9" i="2"/>
  <c r="E10" i="2" s="1"/>
  <c r="F9" i="2"/>
  <c r="F10" i="2" s="1"/>
  <c r="G9" i="2"/>
  <c r="G10" i="2" s="1"/>
  <c r="I9" i="2"/>
  <c r="I10" i="2" s="1"/>
  <c r="J9" i="2"/>
  <c r="J10" i="2" s="1"/>
  <c r="K9" i="2"/>
  <c r="K10" i="2" s="1"/>
  <c r="L9" i="2"/>
  <c r="H9" i="2"/>
  <c r="H10" i="2" s="1"/>
  <c r="C29" i="2"/>
  <c r="B16" i="8"/>
  <c r="B11" i="8"/>
  <c r="B15" i="8"/>
  <c r="B10" i="8"/>
  <c r="B14" i="8"/>
  <c r="L10" i="2"/>
  <c r="D10" i="2"/>
  <c r="C15" i="2"/>
  <c r="C17" i="2"/>
  <c r="C18" i="2"/>
  <c r="C19" i="2"/>
  <c r="C20" i="2"/>
  <c r="C21" i="2"/>
  <c r="C22" i="2"/>
  <c r="C23" i="2"/>
  <c r="C25" i="2"/>
  <c r="C26" i="2"/>
  <c r="C27" i="2"/>
  <c r="C28" i="2"/>
  <c r="C14" i="2"/>
  <c r="B6" i="8"/>
  <c r="B9" i="8" l="1"/>
  <c r="U14" i="14"/>
  <c r="U15" i="14"/>
  <c r="U9" i="14"/>
  <c r="U12" i="14"/>
  <c r="U13" i="14"/>
  <c r="U8" i="14"/>
  <c r="U7" i="14"/>
  <c r="U6" i="15"/>
  <c r="U8" i="15"/>
  <c r="U10" i="15"/>
</calcChain>
</file>

<file path=xl/sharedStrings.xml><?xml version="1.0" encoding="utf-8"?>
<sst xmlns="http://schemas.openxmlformats.org/spreadsheetml/2006/main" count="1539" uniqueCount="230">
  <si>
    <t>Bryant</t>
  </si>
  <si>
    <t>MIT</t>
  </si>
  <si>
    <t>Providence</t>
  </si>
  <si>
    <t>Holy Cross</t>
  </si>
  <si>
    <t>Colby-Sawyer</t>
  </si>
  <si>
    <t>Bentley</t>
  </si>
  <si>
    <t>UMass Lowell</t>
  </si>
  <si>
    <t>Endicott</t>
  </si>
  <si>
    <t>Stonehill</t>
  </si>
  <si>
    <t>Babson</t>
  </si>
  <si>
    <t>Wesleyan</t>
  </si>
  <si>
    <t>Yes</t>
  </si>
  <si>
    <t>UNH</t>
  </si>
  <si>
    <t>Wheaton</t>
  </si>
  <si>
    <t>DATE:</t>
  </si>
  <si>
    <t>HOST:</t>
  </si>
  <si>
    <t>MAX TEAMS:</t>
  </si>
  <si>
    <t>REGISTERED:</t>
  </si>
  <si>
    <t>TOURNEYS</t>
  </si>
  <si>
    <t>ATTENDING</t>
  </si>
  <si>
    <t>CONFERENCE</t>
  </si>
  <si>
    <t>NEWCRC</t>
  </si>
  <si>
    <t>RNE</t>
  </si>
  <si>
    <t>NERFU</t>
  </si>
  <si>
    <t>SCHOOLS</t>
  </si>
  <si>
    <t>CCRC</t>
  </si>
  <si>
    <t>New England Collegiate 7s Circuit (NEC7C) Tournament Schedule</t>
  </si>
  <si>
    <t>OPENINGS:</t>
  </si>
  <si>
    <t>4-TEAM FORMAT</t>
  </si>
  <si>
    <t>TIME</t>
  </si>
  <si>
    <t>ROUND #</t>
  </si>
  <si>
    <t>GAME #</t>
  </si>
  <si>
    <t>TEAM 1</t>
  </si>
  <si>
    <t>TEAM 2</t>
  </si>
  <si>
    <t>Round 1</t>
  </si>
  <si>
    <t>G1</t>
  </si>
  <si>
    <t>Team A</t>
  </si>
  <si>
    <t>vs</t>
  </si>
  <si>
    <t>Team B</t>
  </si>
  <si>
    <t>G2</t>
  </si>
  <si>
    <t>Team C</t>
  </si>
  <si>
    <t>Team D</t>
  </si>
  <si>
    <t>20 min break or B-side</t>
  </si>
  <si>
    <t>Round 2</t>
  </si>
  <si>
    <t>G3</t>
  </si>
  <si>
    <t>G4</t>
  </si>
  <si>
    <t>Round 3</t>
  </si>
  <si>
    <t>G5</t>
  </si>
  <si>
    <t>G6</t>
  </si>
  <si>
    <t>Round 4</t>
  </si>
  <si>
    <t>G7</t>
  </si>
  <si>
    <t>3rd Place Game</t>
  </si>
  <si>
    <t>G8</t>
  </si>
  <si>
    <t>1st Place Game</t>
  </si>
  <si>
    <t>End of Tournament</t>
  </si>
  <si>
    <t>8-TEAM/1 FIELD FORMAT</t>
  </si>
  <si>
    <t>POOL #</t>
  </si>
  <si>
    <t>G9</t>
  </si>
  <si>
    <t>G10</t>
  </si>
  <si>
    <t>G11</t>
  </si>
  <si>
    <t>G12</t>
  </si>
  <si>
    <t>G13</t>
  </si>
  <si>
    <t>G14</t>
  </si>
  <si>
    <t>G15</t>
  </si>
  <si>
    <t>G16</t>
  </si>
  <si>
    <t>Round 5</t>
  </si>
  <si>
    <t>G17</t>
  </si>
  <si>
    <t>7th Place: G13 L vs G14 L</t>
  </si>
  <si>
    <t>G18</t>
  </si>
  <si>
    <t>5th Place: G13 W vs G14 W</t>
  </si>
  <si>
    <t>G19</t>
  </si>
  <si>
    <t>3rd Place: G15 L vs G16 L</t>
  </si>
  <si>
    <t>G20</t>
  </si>
  <si>
    <t>1st Place: G15 W vs G16 W</t>
  </si>
  <si>
    <t>REF</t>
  </si>
  <si>
    <t>Auscavitch</t>
  </si>
  <si>
    <t>Grant</t>
  </si>
  <si>
    <t>6-TEAM FORMAT</t>
  </si>
  <si>
    <t>8-TEAM/2 FIELD FORMAT</t>
  </si>
  <si>
    <t>FIELD #</t>
  </si>
  <si>
    <t>Field 1</t>
  </si>
  <si>
    <t>Field 2</t>
  </si>
  <si>
    <t>G7 W</t>
  </si>
  <si>
    <t>G8 W</t>
  </si>
  <si>
    <t>Round 6</t>
  </si>
  <si>
    <t>5th Place: G7 L vs G8 L</t>
  </si>
  <si>
    <t>3rd Place: G9 L vs G10 L</t>
  </si>
  <si>
    <t>1st Place: G9 W vs G10 W</t>
  </si>
  <si>
    <t>5-TEAM FORMAT</t>
  </si>
  <si>
    <t>SUMMARY</t>
  </si>
  <si>
    <t>FORMAT</t>
  </si>
  <si>
    <t>GAMES</t>
  </si>
  <si>
    <t>FIELD TIME</t>
  </si>
  <si>
    <t>4-Team</t>
  </si>
  <si>
    <t>5-Team</t>
  </si>
  <si>
    <t>Team E</t>
  </si>
  <si>
    <t>6-Team</t>
  </si>
  <si>
    <t>8-Team/1 Field</t>
  </si>
  <si>
    <t>8-Team/2 Field</t>
  </si>
  <si>
    <t>Notes</t>
  </si>
  <si>
    <t>Game totals above don't include B-side games played during breaks</t>
  </si>
  <si>
    <t>Field times above don't include time for pre-tourney warm-ups, field setup or field clean up</t>
  </si>
  <si>
    <t>NEC7C MIT 7s Tournament Schedule on Sun Mar 18, 2018</t>
  </si>
  <si>
    <t>NEC7C Bryant Indoor 7s Tournament Schedule on Sat Feb 24, 2018</t>
  </si>
  <si>
    <t>Tournament Standings</t>
  </si>
  <si>
    <t>TRY</t>
  </si>
  <si>
    <t>SCR</t>
  </si>
  <si>
    <t>1st</t>
  </si>
  <si>
    <t>2nd</t>
  </si>
  <si>
    <t>3rd</t>
  </si>
  <si>
    <t>4th</t>
  </si>
  <si>
    <t>5th</t>
  </si>
  <si>
    <t>6th</t>
  </si>
  <si>
    <t>7th</t>
  </si>
  <si>
    <t>8th</t>
  </si>
  <si>
    <t>Team</t>
  </si>
  <si>
    <t>New England Collegiate 7s Circuit (NEC7C) Standings</t>
  </si>
  <si>
    <t>Total Pts</t>
  </si>
  <si>
    <t>Schools</t>
  </si>
  <si>
    <t>PF</t>
  </si>
  <si>
    <t>PA</t>
  </si>
  <si>
    <t>+/-</t>
  </si>
  <si>
    <t>Pool A</t>
  </si>
  <si>
    <t>Pool B</t>
  </si>
  <si>
    <t>PA3 v PB4</t>
  </si>
  <si>
    <t>Pts</t>
  </si>
  <si>
    <t>PB3 v PA4</t>
  </si>
  <si>
    <t>PA1 v PB2</t>
  </si>
  <si>
    <t>PB1 v PA2</t>
  </si>
  <si>
    <t>7th: G13L v G14L</t>
  </si>
  <si>
    <t>5th: G13W v G14W</t>
  </si>
  <si>
    <t>3rd: G15L vs G16L</t>
  </si>
  <si>
    <t>1st: G15W v G16W</t>
  </si>
  <si>
    <t>Note - Looking for outside teams to fill open spots</t>
  </si>
  <si>
    <t>St. Anselm</t>
  </si>
  <si>
    <t>Pool A #3</t>
  </si>
  <si>
    <t>Pool A #4</t>
  </si>
  <si>
    <t>Pool A #2</t>
  </si>
  <si>
    <t>Pool A #1</t>
  </si>
  <si>
    <t>Pool B #2</t>
  </si>
  <si>
    <t>Pool B #4</t>
  </si>
  <si>
    <t>Pool B #3</t>
  </si>
  <si>
    <t>Pool B #1</t>
  </si>
  <si>
    <t>Team A1</t>
  </si>
  <si>
    <t>Team A2</t>
  </si>
  <si>
    <t>Team A3</t>
  </si>
  <si>
    <t>Team A4</t>
  </si>
  <si>
    <t>Team B1</t>
  </si>
  <si>
    <t>Team B2</t>
  </si>
  <si>
    <t>Team B3</t>
  </si>
  <si>
    <t>Team B4</t>
  </si>
  <si>
    <t>10 min break or 1 B-side half</t>
  </si>
  <si>
    <t>Mt. Holyoke</t>
  </si>
  <si>
    <t>W</t>
  </si>
  <si>
    <t>L</t>
  </si>
  <si>
    <t>T</t>
  </si>
  <si>
    <t>Updated on 2/26/18 at 12:30pm EST by Chip Auscavitch</t>
  </si>
  <si>
    <t>START TIME:</t>
  </si>
  <si>
    <t>END TIME:</t>
  </si>
  <si>
    <t>4:30pm</t>
  </si>
  <si>
    <t>11:30pm</t>
  </si>
  <si>
    <t>2:00pm</t>
  </si>
  <si>
    <t>7:00pm</t>
  </si>
  <si>
    <t>6:00pm</t>
  </si>
  <si>
    <t>11:00pm</t>
  </si>
  <si>
    <t>10:00am</t>
  </si>
  <si>
    <t>3:00pm</t>
  </si>
  <si>
    <t>5:00pm</t>
  </si>
  <si>
    <t>10:40pm</t>
  </si>
  <si>
    <t>6:20pm</t>
  </si>
  <si>
    <t>10:00pm</t>
  </si>
  <si>
    <t>11:00am</t>
  </si>
  <si>
    <t>4:00pm</t>
  </si>
  <si>
    <t>3rd Place</t>
  </si>
  <si>
    <t>1st Place</t>
  </si>
  <si>
    <t>NEC</t>
  </si>
  <si>
    <t>Tancredi</t>
  </si>
  <si>
    <t>Stonehill B</t>
  </si>
  <si>
    <t>Stonehill A</t>
  </si>
  <si>
    <t>Bentley B</t>
  </si>
  <si>
    <t>Bentley A</t>
  </si>
  <si>
    <t>PB2 v PA3</t>
  </si>
  <si>
    <t>PA2 v PB3</t>
  </si>
  <si>
    <t>10 min break (if needed)</t>
  </si>
  <si>
    <t>5th Place</t>
  </si>
  <si>
    <t>Updated on 3/18/18 at 8:00pm EST by Chip Auscavitch</t>
  </si>
  <si>
    <t>NEC7C Providence 7s Tournament Schedule on Fri Mar 23, 2018</t>
  </si>
  <si>
    <t>Updated on 3/24/18 at 9:00am EST by Chip Auscavitch</t>
  </si>
  <si>
    <t>NEC7C Bentley 7s Tournament Schedule on Fri Apr 6, 2018</t>
  </si>
  <si>
    <t>NEC7C UMass Lowell 7s Tournament Schedule on Sat Apr 7, 2018</t>
  </si>
  <si>
    <t>NEC7C Endicott 7s Tournament Schedule on Sun Apr 8, 2018</t>
  </si>
  <si>
    <t>Daniels</t>
  </si>
  <si>
    <t>Mullane</t>
  </si>
  <si>
    <t>Overall</t>
  </si>
  <si>
    <t>6-3-0</t>
  </si>
  <si>
    <t>3-6-0</t>
  </si>
  <si>
    <t>2-3-0</t>
  </si>
  <si>
    <t>1-4-0</t>
  </si>
  <si>
    <t>0-4-0</t>
  </si>
  <si>
    <t>2-2-0</t>
  </si>
  <si>
    <t>W-L-T</t>
  </si>
  <si>
    <t>NEC7C Roster Form</t>
  </si>
  <si>
    <t>Team Name:</t>
  </si>
  <si>
    <t>Tournament:</t>
  </si>
  <si>
    <t>Player Names</t>
  </si>
  <si>
    <t>USA Rugby CIPP #</t>
  </si>
  <si>
    <t>Bryant B</t>
  </si>
  <si>
    <t>Roger Williams B</t>
  </si>
  <si>
    <t>Roger Williams A</t>
  </si>
  <si>
    <t>Bryant A</t>
  </si>
  <si>
    <t>Updated on 4/6/18 at 11:30pm EST by Chip Auscavitch</t>
  </si>
  <si>
    <t>Roger Williams</t>
  </si>
  <si>
    <t>12-2-0</t>
  </si>
  <si>
    <t>Updated on 4/7/18 at 9:30pm EST by Chip Auscavitch</t>
  </si>
  <si>
    <t>7-2-1</t>
  </si>
  <si>
    <t>3-7-0</t>
  </si>
  <si>
    <t>5-5-0</t>
  </si>
  <si>
    <t>0-9-0</t>
  </si>
  <si>
    <t>10 min break</t>
  </si>
  <si>
    <t>20 min break</t>
  </si>
  <si>
    <t>PA1 v G7W</t>
  </si>
  <si>
    <t>PB1 v G8W</t>
  </si>
  <si>
    <t>Updated on 4/8/18 at 6:30pm EST by Chip Auscavitch</t>
  </si>
  <si>
    <t>Rentz</t>
  </si>
  <si>
    <t>14-4-0</t>
  </si>
  <si>
    <t>12-6-1</t>
  </si>
  <si>
    <t>7-7-0</t>
  </si>
  <si>
    <t>5-4-0</t>
  </si>
  <si>
    <t>4-4-0</t>
  </si>
  <si>
    <t>1-9-0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</si>
</sst>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09]d\-mmm;@"/>
    <numFmt numFmtId="165" formatCode="[$-409]h:mm\ AM/PM;@"/>
  </numFmts>
  <fonts count="5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9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55">
    <xf numFmtId="0" fontId="0" fillId="0" borderId="0" xfId="0"/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/>
    <xf numFmtId="0" fontId="0" fillId="0" borderId="0" xfId="0" applyAlignment="1"/>
    <xf numFmtId="0" fontId="0" fillId="0" borderId="1" xfId="0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/>
    <xf numFmtId="0" fontId="1" fillId="0" borderId="5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20" fontId="0" fillId="0" borderId="5" xfId="0" applyNumberFormat="1" applyBorder="1" applyAlignment="1">
      <alignment horizontal="center"/>
    </xf>
    <xf numFmtId="20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6" xfId="0" applyBorder="1" applyAlignment="1">
      <alignment horizontal="center"/>
    </xf>
    <xf numFmtId="20" fontId="0" fillId="0" borderId="7" xfId="0" applyNumberFormat="1" applyBorder="1" applyAlignment="1">
      <alignment horizontal="center"/>
    </xf>
    <xf numFmtId="20" fontId="0" fillId="0" borderId="8" xfId="0" applyNumberForma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0" xfId="0" applyFill="1"/>
    <xf numFmtId="0" fontId="0" fillId="0" borderId="5" xfId="0" applyBorder="1" applyAlignment="1">
      <alignment horizontal="center"/>
    </xf>
    <xf numFmtId="20" fontId="0" fillId="0" borderId="0" xfId="0" applyNumberFormat="1" applyAlignment="1">
      <alignment horizontal="center"/>
    </xf>
    <xf numFmtId="20" fontId="0" fillId="0" borderId="8" xfId="0" applyNumberFormat="1" applyFill="1" applyBorder="1" applyAlignment="1">
      <alignment horizontal="center"/>
    </xf>
    <xf numFmtId="20" fontId="0" fillId="0" borderId="7" xfId="0" applyNumberFormat="1" applyFill="1" applyBorder="1" applyAlignment="1">
      <alignment horizontal="center"/>
    </xf>
    <xf numFmtId="20" fontId="0" fillId="4" borderId="5" xfId="0" applyNumberFormat="1" applyFill="1" applyBorder="1" applyAlignment="1">
      <alignment horizontal="center"/>
    </xf>
    <xf numFmtId="20" fontId="0" fillId="4" borderId="0" xfId="0" applyNumberFormat="1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0" fontId="1" fillId="4" borderId="5" xfId="0" applyFont="1" applyFill="1" applyBorder="1" applyAlignment="1"/>
    <xf numFmtId="0" fontId="1" fillId="4" borderId="0" xfId="0" applyFont="1" applyFill="1" applyBorder="1" applyAlignment="1">
      <alignment horizontal="center"/>
    </xf>
    <xf numFmtId="20" fontId="0" fillId="4" borderId="5" xfId="0" applyNumberFormat="1" applyFill="1" applyBorder="1" applyAlignment="1"/>
    <xf numFmtId="0" fontId="0" fillId="0" borderId="0" xfId="0" applyBorder="1" applyAlignment="1"/>
    <xf numFmtId="20" fontId="0" fillId="4" borderId="7" xfId="0" applyNumberFormat="1" applyFill="1" applyBorder="1" applyAlignment="1"/>
    <xf numFmtId="0" fontId="0" fillId="4" borderId="8" xfId="0" applyFill="1" applyBorder="1" applyAlignment="1">
      <alignment horizontal="center"/>
    </xf>
    <xf numFmtId="0" fontId="1" fillId="0" borderId="0" xfId="0" applyFont="1" applyAlignment="1"/>
    <xf numFmtId="0" fontId="0" fillId="0" borderId="0" xfId="0" applyFill="1" applyBorder="1" applyAlignment="1"/>
    <xf numFmtId="165" fontId="0" fillId="0" borderId="5" xfId="0" applyNumberFormat="1" applyBorder="1" applyAlignment="1">
      <alignment horizontal="center"/>
    </xf>
    <xf numFmtId="165" fontId="0" fillId="0" borderId="7" xfId="0" applyNumberForma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2" fillId="0" borderId="0" xfId="0" applyFont="1" applyAlignment="1"/>
    <xf numFmtId="0" fontId="0" fillId="0" borderId="8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quotePrefix="1" applyFont="1" applyBorder="1" applyAlignment="1">
      <alignment horizontal="center"/>
    </xf>
    <xf numFmtId="0" fontId="0" fillId="0" borderId="5" xfId="0" applyBorder="1" applyAlignment="1"/>
    <xf numFmtId="0" fontId="0" fillId="0" borderId="7" xfId="0" applyBorder="1" applyAlignment="1"/>
    <xf numFmtId="0" fontId="0" fillId="0" borderId="0" xfId="0" applyFill="1" applyBorder="1" applyAlignment="1">
      <alignment horizontal="center"/>
    </xf>
    <xf numFmtId="0" fontId="0" fillId="0" borderId="3" xfId="0" applyBorder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Fill="1" applyAlignment="1">
      <alignment horizontal="center"/>
    </xf>
    <xf numFmtId="0" fontId="2" fillId="0" borderId="0" xfId="0" applyFont="1" applyAlignment="1"/>
    <xf numFmtId="0" fontId="0" fillId="0" borderId="8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9" xfId="0" applyBorder="1" applyAlignment="1">
      <alignment horizontal="center"/>
    </xf>
    <xf numFmtId="0" fontId="2" fillId="0" borderId="0" xfId="0" applyFont="1" applyAlignment="1"/>
    <xf numFmtId="0" fontId="0" fillId="0" borderId="0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0" xfId="0" applyFill="1" applyBorder="1"/>
    <xf numFmtId="0" fontId="3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0" xfId="0" applyBorder="1"/>
    <xf numFmtId="0" fontId="0" fillId="0" borderId="3" xfId="0" applyBorder="1" applyAlignment="1"/>
    <xf numFmtId="0" fontId="0" fillId="0" borderId="11" xfId="0" applyBorder="1" applyAlignment="1">
      <alignment horizontal="center"/>
    </xf>
    <xf numFmtId="0" fontId="2" fillId="0" borderId="0" xfId="0" applyFont="1" applyAlignment="1"/>
    <xf numFmtId="0" fontId="0" fillId="0" borderId="0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2" fillId="0" borderId="0" xfId="0" applyFont="1" applyAlignment="1"/>
    <xf numFmtId="0" fontId="0" fillId="0" borderId="0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0" borderId="1" xfId="0" quotePrefix="1" applyFill="1" applyBorder="1" applyAlignment="1">
      <alignment horizontal="center"/>
    </xf>
    <xf numFmtId="0" fontId="0" fillId="0" borderId="0" xfId="0" quotePrefix="1" applyFill="1" applyBorder="1" applyAlignment="1">
      <alignment horizontal="center"/>
    </xf>
    <xf numFmtId="0" fontId="4" fillId="0" borderId="0" xfId="0" applyFont="1"/>
    <xf numFmtId="0" fontId="3" fillId="0" borderId="0" xfId="0" applyFont="1"/>
    <xf numFmtId="49" fontId="0" fillId="6" borderId="1" xfId="0" applyNumberFormat="1" applyFill="1" applyBorder="1" applyAlignment="1">
      <alignment horizontal="center"/>
    </xf>
    <xf numFmtId="0" fontId="3" fillId="0" borderId="0" xfId="0" applyFont="1" applyAlignment="1">
      <alignment horizontal="center"/>
    </xf>
    <xf numFmtId="49" fontId="0" fillId="6" borderId="1" xfId="0" applyNumberFormat="1" applyFill="1" applyBorder="1"/>
    <xf numFmtId="49" fontId="3" fillId="6" borderId="1" xfId="0" applyNumberFormat="1" applyFont="1" applyFill="1" applyBorder="1" applyAlignment="1">
      <alignment horizontal="center"/>
    </xf>
    <xf numFmtId="20" fontId="0" fillId="0" borderId="0" xfId="0" applyNumberForma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0" borderId="0" xfId="0" quotePrefix="1" applyNumberFormat="1" applyAlignment="1">
      <alignment horizontal="center"/>
    </xf>
    <xf numFmtId="0" fontId="0" fillId="0" borderId="0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6" xfId="0" applyBorder="1" applyAlignment="1">
      <alignment horizontal="center"/>
    </xf>
    <xf numFmtId="0" fontId="2" fillId="0" borderId="0" xfId="0" applyFont="1" applyAlignment="1"/>
    <xf numFmtId="0" fontId="0" fillId="0" borderId="0" xfId="0" applyAlignment="1"/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20" fontId="0" fillId="3" borderId="8" xfId="0" applyNumberFormat="1" applyFill="1" applyBorder="1" applyAlignment="1">
      <alignment horizontal="center"/>
    </xf>
    <xf numFmtId="20" fontId="0" fillId="3" borderId="9" xfId="0" applyNumberFormat="1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20" fontId="0" fillId="3" borderId="5" xfId="0" applyNumberFormat="1" applyFill="1" applyBorder="1" applyAlignment="1">
      <alignment horizontal="center"/>
    </xf>
    <xf numFmtId="20" fontId="0" fillId="3" borderId="0" xfId="0" applyNumberFormat="1" applyFill="1" applyBorder="1" applyAlignment="1">
      <alignment horizontal="center"/>
    </xf>
    <xf numFmtId="20" fontId="0" fillId="3" borderId="6" xfId="0" applyNumberForma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20" fontId="3" fillId="4" borderId="2" xfId="0" applyNumberFormat="1" applyFont="1" applyFill="1" applyBorder="1" applyAlignment="1">
      <alignment horizontal="center"/>
    </xf>
    <xf numFmtId="20" fontId="3" fillId="4" borderId="3" xfId="0" applyNumberFormat="1" applyFont="1" applyFill="1" applyBorder="1" applyAlignment="1">
      <alignment horizontal="center"/>
    </xf>
    <xf numFmtId="20" fontId="3" fillId="4" borderId="4" xfId="0" applyNumberFormat="1" applyFont="1" applyFill="1" applyBorder="1" applyAlignment="1">
      <alignment horizontal="center"/>
    </xf>
    <xf numFmtId="0" fontId="1" fillId="4" borderId="0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20" fontId="0" fillId="4" borderId="0" xfId="0" applyNumberFormat="1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20" fontId="0" fillId="4" borderId="8" xfId="0" applyNumberFormat="1" applyFill="1" applyBorder="1" applyAlignment="1">
      <alignment horizontal="center"/>
    </xf>
    <xf numFmtId="0" fontId="0" fillId="4" borderId="9" xfId="0" applyFill="1" applyBorder="1" applyAlignment="1">
      <alignment horizontal="center"/>
    </xf>
    <xf numFmtId="0" fontId="0" fillId="0" borderId="2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4"/>
  <sheetViews>
    <sheetView tabSelected="1" workbookViewId="0">
      <selection sqref="A1:L1"/>
    </sheetView>
  </sheetViews>
  <sheetFormatPr defaultRowHeight="15" x14ac:dyDescent="0.25"/>
  <cols>
    <col min="1" max="1" width="14.42578125" bestFit="1" customWidth="1"/>
    <col min="2" max="3" width="10.7109375" customWidth="1"/>
    <col min="4" max="5" width="10.7109375" style="2" customWidth="1"/>
    <col min="6" max="6" width="11" style="2" bestFit="1" customWidth="1"/>
    <col min="7" max="7" width="10.7109375" style="2" customWidth="1"/>
    <col min="8" max="8" width="13.140625" style="2" bestFit="1" customWidth="1"/>
    <col min="9" max="12" width="10.7109375" style="2" customWidth="1"/>
  </cols>
  <sheetData>
    <row r="1" spans="1:12" ht="15.75" x14ac:dyDescent="0.25">
      <c r="A1" s="122" t="s">
        <v>116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</row>
    <row r="2" spans="1:12" ht="15.75" x14ac:dyDescent="0.25">
      <c r="A2" s="122" t="s">
        <v>222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</row>
    <row r="4" spans="1:12" x14ac:dyDescent="0.25">
      <c r="C4" s="2" t="s">
        <v>193</v>
      </c>
      <c r="D4" s="1">
        <v>43155</v>
      </c>
      <c r="E4" s="1">
        <v>43177</v>
      </c>
      <c r="F4" s="1">
        <v>43182</v>
      </c>
      <c r="G4" s="1">
        <v>43196</v>
      </c>
      <c r="H4" s="1">
        <v>43197</v>
      </c>
      <c r="I4" s="1">
        <v>43198</v>
      </c>
      <c r="J4" s="1">
        <v>43203</v>
      </c>
      <c r="K4" s="1">
        <v>43204</v>
      </c>
      <c r="L4" s="1">
        <v>43205</v>
      </c>
    </row>
    <row r="5" spans="1:12" x14ac:dyDescent="0.25">
      <c r="A5" s="3" t="s">
        <v>118</v>
      </c>
      <c r="B5" s="6" t="s">
        <v>117</v>
      </c>
      <c r="C5" s="6" t="s">
        <v>200</v>
      </c>
      <c r="D5" s="6" t="s">
        <v>0</v>
      </c>
      <c r="E5" s="6" t="s">
        <v>1</v>
      </c>
      <c r="F5" s="6" t="s">
        <v>2</v>
      </c>
      <c r="G5" s="6" t="s">
        <v>5</v>
      </c>
      <c r="H5" s="6" t="s">
        <v>6</v>
      </c>
      <c r="I5" s="6" t="s">
        <v>7</v>
      </c>
      <c r="J5" s="6" t="s">
        <v>8</v>
      </c>
      <c r="K5" s="6" t="s">
        <v>9</v>
      </c>
      <c r="L5" s="6" t="s">
        <v>10</v>
      </c>
    </row>
    <row r="6" spans="1:12" x14ac:dyDescent="0.25">
      <c r="A6" t="s">
        <v>5</v>
      </c>
      <c r="B6" s="101">
        <f t="shared" ref="B6:B14" si="0">SUM(D6:L6)</f>
        <v>23</v>
      </c>
      <c r="C6" s="102" t="s">
        <v>224</v>
      </c>
      <c r="D6" s="41">
        <f>VLOOKUP($A6,'1. Bryant 7s'!$N$20:$P$27,3,FALSE)</f>
        <v>8</v>
      </c>
      <c r="E6" s="41">
        <f>'2. MIT 7s'!P18</f>
        <v>6</v>
      </c>
      <c r="F6" s="41"/>
      <c r="G6" s="41">
        <v>3</v>
      </c>
      <c r="H6" s="41"/>
      <c r="I6" s="41">
        <v>6</v>
      </c>
      <c r="J6" s="41"/>
      <c r="K6" s="41"/>
      <c r="L6" s="41"/>
    </row>
    <row r="7" spans="1:12" x14ac:dyDescent="0.25">
      <c r="A7" t="s">
        <v>7</v>
      </c>
      <c r="B7" s="101">
        <f>SUM(D7:L7)</f>
        <v>20</v>
      </c>
      <c r="C7" s="102" t="s">
        <v>225</v>
      </c>
      <c r="D7" s="41">
        <f>VLOOKUP($A7,'1. Bryant 7s'!$N$20:$P$27,3,FALSE)</f>
        <v>5</v>
      </c>
      <c r="E7" s="41"/>
      <c r="F7" s="41">
        <f>VLOOKUP(A7,'3. PC 7s'!$N$19:$P$23,3,FALSE)</f>
        <v>4</v>
      </c>
      <c r="G7" s="41"/>
      <c r="H7" s="41">
        <v>6</v>
      </c>
      <c r="I7" s="41">
        <v>5</v>
      </c>
      <c r="J7" s="41"/>
      <c r="K7" s="41"/>
      <c r="L7" s="41"/>
    </row>
    <row r="8" spans="1:12" x14ac:dyDescent="0.25">
      <c r="A8" t="s">
        <v>0</v>
      </c>
      <c r="B8" s="101">
        <f>SUM(D8:L8)</f>
        <v>15</v>
      </c>
      <c r="C8" s="102" t="s">
        <v>212</v>
      </c>
      <c r="D8" s="41">
        <f>VLOOKUP($A8,'1. Bryant 7s'!$N$20:$P$27,3,FALSE)</f>
        <v>6</v>
      </c>
      <c r="E8" s="41"/>
      <c r="F8" s="41">
        <f>VLOOKUP(A8,'3. PC 7s'!$N$19:$P$23,3,FALSE)</f>
        <v>5</v>
      </c>
      <c r="G8" s="41">
        <v>4</v>
      </c>
      <c r="H8" s="41"/>
      <c r="I8" s="41"/>
      <c r="J8" s="41"/>
      <c r="K8" s="41"/>
      <c r="L8" s="41"/>
    </row>
    <row r="9" spans="1:12" x14ac:dyDescent="0.25">
      <c r="A9" t="s">
        <v>8</v>
      </c>
      <c r="B9" s="101">
        <f t="shared" si="0"/>
        <v>12</v>
      </c>
      <c r="C9" s="102" t="s">
        <v>194</v>
      </c>
      <c r="D9" s="41">
        <f>VLOOKUP($A9,'1. Bryant 7s'!$N$20:$P$27,3,FALSE)</f>
        <v>7</v>
      </c>
      <c r="E9" s="41">
        <f>'2. MIT 7s'!P19</f>
        <v>5</v>
      </c>
      <c r="F9" s="41"/>
      <c r="G9" s="41"/>
      <c r="H9" s="41"/>
      <c r="I9" s="41"/>
      <c r="J9" s="41"/>
      <c r="K9" s="41"/>
      <c r="L9" s="41"/>
    </row>
    <row r="10" spans="1:12" x14ac:dyDescent="0.25">
      <c r="A10" t="s">
        <v>12</v>
      </c>
      <c r="B10" s="101">
        <f>SUM(D10:L10)</f>
        <v>11</v>
      </c>
      <c r="C10" s="102" t="s">
        <v>214</v>
      </c>
      <c r="D10" s="41"/>
      <c r="E10" s="41"/>
      <c r="F10" s="41">
        <f>VLOOKUP(A10,'3. PC 7s'!$N$19:$P$23,3,FALSE)</f>
        <v>3</v>
      </c>
      <c r="G10" s="41"/>
      <c r="H10" s="41">
        <v>8</v>
      </c>
      <c r="I10" s="41"/>
      <c r="J10" s="41"/>
      <c r="K10" s="41"/>
      <c r="L10" s="41"/>
    </row>
    <row r="11" spans="1:12" x14ac:dyDescent="0.25">
      <c r="A11" t="s">
        <v>2</v>
      </c>
      <c r="B11" s="101">
        <f>SUM(D11:L11)</f>
        <v>9</v>
      </c>
      <c r="C11" s="102" t="s">
        <v>216</v>
      </c>
      <c r="D11" s="41"/>
      <c r="E11" s="41"/>
      <c r="F11" s="41">
        <f>VLOOKUP(A11,'3. PC 7s'!$N$19:$P$23,3,FALSE)</f>
        <v>2</v>
      </c>
      <c r="G11" s="41"/>
      <c r="H11" s="41">
        <v>7</v>
      </c>
      <c r="I11" s="41"/>
      <c r="J11" s="41"/>
      <c r="K11" s="41"/>
      <c r="L11" s="41"/>
    </row>
    <row r="12" spans="1:12" x14ac:dyDescent="0.25">
      <c r="A12" t="s">
        <v>1</v>
      </c>
      <c r="B12" s="101">
        <f>SUM(D12:L12)</f>
        <v>9</v>
      </c>
      <c r="C12" s="102" t="s">
        <v>226</v>
      </c>
      <c r="D12" s="41"/>
      <c r="E12" s="41">
        <f>VLOOKUP($A12,'2. MIT 7s'!$N$18:$P$23,3,FALSE)</f>
        <v>4</v>
      </c>
      <c r="F12" s="41"/>
      <c r="G12" s="41"/>
      <c r="H12" s="41">
        <v>4</v>
      </c>
      <c r="I12" s="41">
        <v>1</v>
      </c>
      <c r="J12" s="41"/>
      <c r="K12" s="41"/>
      <c r="L12" s="41"/>
    </row>
    <row r="13" spans="1:12" x14ac:dyDescent="0.25">
      <c r="A13" t="s">
        <v>9</v>
      </c>
      <c r="B13" s="101">
        <f>SUM(D13:L13)</f>
        <v>7</v>
      </c>
      <c r="C13" s="102" t="s">
        <v>227</v>
      </c>
      <c r="D13" s="41">
        <f>VLOOKUP($A13,'1. Bryant 7s'!$N$20:$P$27,3,FALSE)</f>
        <v>3</v>
      </c>
      <c r="E13" s="41"/>
      <c r="F13" s="41"/>
      <c r="G13" s="41"/>
      <c r="H13" s="41"/>
      <c r="I13" s="41">
        <v>4</v>
      </c>
      <c r="J13" s="41"/>
      <c r="K13" s="41"/>
      <c r="L13" s="41"/>
    </row>
    <row r="14" spans="1:12" x14ac:dyDescent="0.25">
      <c r="A14" t="s">
        <v>13</v>
      </c>
      <c r="B14" s="101">
        <f t="shared" si="0"/>
        <v>5</v>
      </c>
      <c r="C14" s="102" t="s">
        <v>195</v>
      </c>
      <c r="D14" s="41">
        <f>VLOOKUP($A14,'1. Bryant 7s'!$N$20:$P$27,3,FALSE)</f>
        <v>4</v>
      </c>
      <c r="E14" s="41"/>
      <c r="F14" s="41">
        <f>VLOOKUP(A14,'3. PC 7s'!$N$19:$P$23,3,FALSE)</f>
        <v>1</v>
      </c>
      <c r="G14" s="41"/>
      <c r="H14" s="41"/>
      <c r="I14" s="41"/>
      <c r="J14" s="41"/>
      <c r="K14" s="41"/>
      <c r="L14" s="41"/>
    </row>
    <row r="15" spans="1:12" x14ac:dyDescent="0.25">
      <c r="A15" t="s">
        <v>6</v>
      </c>
      <c r="B15" s="101">
        <f>SUM(D15:L15)</f>
        <v>5</v>
      </c>
      <c r="C15" s="102" t="s">
        <v>215</v>
      </c>
      <c r="D15" s="41">
        <f>VLOOKUP($A15,'1. Bryant 7s'!$N$20:$P$27,3,FALSE)</f>
        <v>2</v>
      </c>
      <c r="E15" s="41"/>
      <c r="F15" s="41"/>
      <c r="G15" s="41"/>
      <c r="H15" s="41">
        <v>3</v>
      </c>
      <c r="I15" s="41"/>
      <c r="J15" s="41"/>
      <c r="K15" s="41"/>
      <c r="L15" s="41"/>
    </row>
    <row r="16" spans="1:12" x14ac:dyDescent="0.25">
      <c r="A16" t="s">
        <v>4</v>
      </c>
      <c r="B16" s="101">
        <f>SUM(D16:L16)</f>
        <v>4</v>
      </c>
      <c r="C16" s="102" t="s">
        <v>228</v>
      </c>
      <c r="D16" s="41"/>
      <c r="E16" s="41"/>
      <c r="F16" s="41"/>
      <c r="G16" s="41">
        <v>2</v>
      </c>
      <c r="H16" s="41"/>
      <c r="I16" s="41">
        <v>2</v>
      </c>
      <c r="J16" s="41"/>
      <c r="K16" s="41"/>
      <c r="L16" s="41"/>
    </row>
    <row r="17" spans="1:12" x14ac:dyDescent="0.25">
      <c r="A17" t="s">
        <v>10</v>
      </c>
      <c r="B17" s="101">
        <f>SUM(D17:L17)</f>
        <v>4</v>
      </c>
      <c r="C17" s="102" t="s">
        <v>229</v>
      </c>
      <c r="D17" s="41">
        <f>VLOOKUP($A17,'1. Bryant 7s'!$N$20:$P$27,3,FALSE)</f>
        <v>1</v>
      </c>
      <c r="E17" s="41"/>
      <c r="F17" s="41"/>
      <c r="G17" s="41"/>
      <c r="H17" s="41"/>
      <c r="I17" s="41">
        <v>3</v>
      </c>
      <c r="J17" s="41"/>
      <c r="K17" s="41"/>
      <c r="L17" s="41"/>
    </row>
    <row r="18" spans="1:12" x14ac:dyDescent="0.25">
      <c r="A18" t="s">
        <v>3</v>
      </c>
      <c r="B18" s="101">
        <f>SUM(D18:L18)</f>
        <v>2</v>
      </c>
      <c r="C18" s="102" t="s">
        <v>217</v>
      </c>
      <c r="D18" s="41"/>
      <c r="E18" s="41">
        <f>VLOOKUP($A18,'2. MIT 7s'!$N$18:$P$23,3,FALSE)</f>
        <v>1</v>
      </c>
      <c r="F18" s="41"/>
      <c r="G18" s="41"/>
      <c r="H18" s="41">
        <v>1</v>
      </c>
      <c r="I18" s="41"/>
      <c r="J18" s="41"/>
      <c r="K18" s="41"/>
      <c r="L18" s="41"/>
    </row>
    <row r="20" spans="1:12" x14ac:dyDescent="0.25">
      <c r="A20" t="s">
        <v>177</v>
      </c>
      <c r="C20" s="103" t="s">
        <v>197</v>
      </c>
      <c r="D20"/>
      <c r="E20"/>
      <c r="F20"/>
      <c r="G20"/>
      <c r="H20"/>
      <c r="I20"/>
      <c r="J20"/>
      <c r="K20"/>
      <c r="L20"/>
    </row>
    <row r="21" spans="1:12" x14ac:dyDescent="0.25">
      <c r="A21" t="s">
        <v>179</v>
      </c>
      <c r="C21" s="103" t="s">
        <v>199</v>
      </c>
      <c r="D21"/>
      <c r="E21"/>
      <c r="F21"/>
      <c r="G21"/>
      <c r="H21"/>
      <c r="I21"/>
      <c r="J21"/>
      <c r="K21"/>
      <c r="L21"/>
    </row>
    <row r="22" spans="1:12" x14ac:dyDescent="0.25">
      <c r="A22" t="s">
        <v>211</v>
      </c>
      <c r="C22" s="52" t="s">
        <v>198</v>
      </c>
      <c r="D22"/>
      <c r="E22"/>
      <c r="F22"/>
      <c r="G22"/>
      <c r="H22"/>
      <c r="I22"/>
      <c r="J22"/>
      <c r="K22"/>
      <c r="L22"/>
    </row>
    <row r="23" spans="1:12" x14ac:dyDescent="0.25">
      <c r="A23" t="s">
        <v>134</v>
      </c>
      <c r="C23" s="113" t="s">
        <v>196</v>
      </c>
      <c r="D23"/>
      <c r="E23"/>
      <c r="F23"/>
      <c r="G23"/>
      <c r="H23"/>
      <c r="I23"/>
      <c r="J23"/>
      <c r="K23"/>
      <c r="L23"/>
    </row>
    <row r="24" spans="1:12" x14ac:dyDescent="0.25">
      <c r="A24" t="s">
        <v>175</v>
      </c>
      <c r="C24" s="113" t="s">
        <v>197</v>
      </c>
    </row>
  </sheetData>
  <sortState ref="A6:L18">
    <sortCondition descending="1" ref="B6:B18"/>
  </sortState>
  <mergeCells count="2">
    <mergeCell ref="A1:L1"/>
    <mergeCell ref="A2:L2"/>
  </mergeCells>
  <pageMargins left="0.7" right="0.7" top="0.75" bottom="0.75" header="0.3" footer="0.3"/>
  <pageSetup scale="97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46"/>
  <sheetViews>
    <sheetView workbookViewId="0">
      <selection activeCell="B1" sqref="B1"/>
    </sheetView>
  </sheetViews>
  <sheetFormatPr defaultRowHeight="15" x14ac:dyDescent="0.25"/>
  <cols>
    <col min="1" max="1" width="3" bestFit="1" customWidth="1"/>
    <col min="2" max="2" width="30.7109375" customWidth="1"/>
    <col min="3" max="3" width="24.7109375" customWidth="1"/>
  </cols>
  <sheetData>
    <row r="1" spans="1:3" ht="18.75" x14ac:dyDescent="0.3">
      <c r="B1" s="104" t="s">
        <v>201</v>
      </c>
    </row>
    <row r="3" spans="1:3" x14ac:dyDescent="0.25">
      <c r="B3" s="105" t="s">
        <v>202</v>
      </c>
      <c r="C3" s="109"/>
    </row>
    <row r="4" spans="1:3" x14ac:dyDescent="0.25">
      <c r="B4" s="105" t="s">
        <v>203</v>
      </c>
      <c r="C4" s="109"/>
    </row>
    <row r="6" spans="1:3" x14ac:dyDescent="0.25">
      <c r="B6" s="105" t="s">
        <v>204</v>
      </c>
      <c r="C6" s="107" t="s">
        <v>205</v>
      </c>
    </row>
    <row r="7" spans="1:3" x14ac:dyDescent="0.25">
      <c r="A7">
        <v>1</v>
      </c>
      <c r="B7" s="108"/>
      <c r="C7" s="106"/>
    </row>
    <row r="8" spans="1:3" x14ac:dyDescent="0.25">
      <c r="A8">
        <v>2</v>
      </c>
      <c r="B8" s="108"/>
      <c r="C8" s="106"/>
    </row>
    <row r="9" spans="1:3" x14ac:dyDescent="0.25">
      <c r="A9">
        <v>3</v>
      </c>
      <c r="B9" s="108"/>
      <c r="C9" s="106"/>
    </row>
    <row r="10" spans="1:3" x14ac:dyDescent="0.25">
      <c r="A10">
        <v>4</v>
      </c>
      <c r="B10" s="108"/>
      <c r="C10" s="106"/>
    </row>
    <row r="11" spans="1:3" x14ac:dyDescent="0.25">
      <c r="A11">
        <v>5</v>
      </c>
      <c r="B11" s="108"/>
      <c r="C11" s="106"/>
    </row>
    <row r="12" spans="1:3" x14ac:dyDescent="0.25">
      <c r="A12">
        <v>6</v>
      </c>
      <c r="B12" s="108"/>
      <c r="C12" s="106"/>
    </row>
    <row r="13" spans="1:3" x14ac:dyDescent="0.25">
      <c r="A13">
        <v>7</v>
      </c>
      <c r="B13" s="108"/>
      <c r="C13" s="106"/>
    </row>
    <row r="14" spans="1:3" x14ac:dyDescent="0.25">
      <c r="A14">
        <v>8</v>
      </c>
      <c r="B14" s="108"/>
      <c r="C14" s="106"/>
    </row>
    <row r="15" spans="1:3" x14ac:dyDescent="0.25">
      <c r="A15">
        <v>9</v>
      </c>
      <c r="B15" s="108"/>
      <c r="C15" s="106"/>
    </row>
    <row r="16" spans="1:3" x14ac:dyDescent="0.25">
      <c r="A16">
        <v>10</v>
      </c>
      <c r="B16" s="108"/>
      <c r="C16" s="106"/>
    </row>
    <row r="17" spans="1:3" x14ac:dyDescent="0.25">
      <c r="A17">
        <v>11</v>
      </c>
      <c r="B17" s="108"/>
      <c r="C17" s="106"/>
    </row>
    <row r="18" spans="1:3" x14ac:dyDescent="0.25">
      <c r="A18">
        <v>12</v>
      </c>
      <c r="B18" s="108"/>
      <c r="C18" s="106"/>
    </row>
    <row r="19" spans="1:3" x14ac:dyDescent="0.25">
      <c r="A19">
        <v>13</v>
      </c>
      <c r="B19" s="108"/>
      <c r="C19" s="106"/>
    </row>
    <row r="20" spans="1:3" x14ac:dyDescent="0.25">
      <c r="A20">
        <v>14</v>
      </c>
      <c r="B20" s="108"/>
      <c r="C20" s="106"/>
    </row>
    <row r="21" spans="1:3" x14ac:dyDescent="0.25">
      <c r="A21">
        <v>15</v>
      </c>
      <c r="B21" s="108"/>
      <c r="C21" s="106"/>
    </row>
    <row r="22" spans="1:3" x14ac:dyDescent="0.25">
      <c r="A22">
        <v>16</v>
      </c>
      <c r="B22" s="108"/>
      <c r="C22" s="106"/>
    </row>
    <row r="23" spans="1:3" x14ac:dyDescent="0.25">
      <c r="A23">
        <v>17</v>
      </c>
      <c r="B23" s="108"/>
      <c r="C23" s="106"/>
    </row>
    <row r="24" spans="1:3" x14ac:dyDescent="0.25">
      <c r="A24">
        <v>18</v>
      </c>
      <c r="B24" s="108"/>
      <c r="C24" s="106"/>
    </row>
    <row r="25" spans="1:3" x14ac:dyDescent="0.25">
      <c r="A25">
        <v>19</v>
      </c>
      <c r="B25" s="108"/>
      <c r="C25" s="106"/>
    </row>
    <row r="26" spans="1:3" x14ac:dyDescent="0.25">
      <c r="A26">
        <v>20</v>
      </c>
      <c r="B26" s="108"/>
      <c r="C26" s="106"/>
    </row>
    <row r="27" spans="1:3" x14ac:dyDescent="0.25">
      <c r="A27">
        <v>21</v>
      </c>
      <c r="B27" s="108"/>
      <c r="C27" s="106"/>
    </row>
    <row r="28" spans="1:3" x14ac:dyDescent="0.25">
      <c r="A28">
        <v>22</v>
      </c>
      <c r="B28" s="108"/>
      <c r="C28" s="106"/>
    </row>
    <row r="29" spans="1:3" x14ac:dyDescent="0.25">
      <c r="A29">
        <v>23</v>
      </c>
      <c r="B29" s="108"/>
      <c r="C29" s="106"/>
    </row>
    <row r="30" spans="1:3" x14ac:dyDescent="0.25">
      <c r="A30">
        <v>24</v>
      </c>
      <c r="B30" s="108"/>
      <c r="C30" s="106"/>
    </row>
    <row r="31" spans="1:3" x14ac:dyDescent="0.25">
      <c r="A31">
        <v>25</v>
      </c>
      <c r="B31" s="108"/>
      <c r="C31" s="106"/>
    </row>
    <row r="32" spans="1:3" x14ac:dyDescent="0.25">
      <c r="A32">
        <v>26</v>
      </c>
      <c r="B32" s="108"/>
      <c r="C32" s="106"/>
    </row>
    <row r="33" spans="1:3" x14ac:dyDescent="0.25">
      <c r="A33">
        <v>27</v>
      </c>
      <c r="B33" s="108"/>
      <c r="C33" s="106"/>
    </row>
    <row r="34" spans="1:3" x14ac:dyDescent="0.25">
      <c r="A34">
        <v>28</v>
      </c>
      <c r="B34" s="108"/>
      <c r="C34" s="106"/>
    </row>
    <row r="35" spans="1:3" x14ac:dyDescent="0.25">
      <c r="A35">
        <v>29</v>
      </c>
      <c r="B35" s="108"/>
      <c r="C35" s="106"/>
    </row>
    <row r="36" spans="1:3" x14ac:dyDescent="0.25">
      <c r="A36">
        <v>30</v>
      </c>
      <c r="B36" s="108"/>
      <c r="C36" s="106"/>
    </row>
    <row r="37" spans="1:3" x14ac:dyDescent="0.25">
      <c r="A37">
        <v>31</v>
      </c>
      <c r="B37" s="108"/>
      <c r="C37" s="106"/>
    </row>
    <row r="38" spans="1:3" x14ac:dyDescent="0.25">
      <c r="A38">
        <v>32</v>
      </c>
      <c r="B38" s="108"/>
      <c r="C38" s="106"/>
    </row>
    <row r="39" spans="1:3" x14ac:dyDescent="0.25">
      <c r="A39">
        <v>33</v>
      </c>
      <c r="B39" s="108"/>
      <c r="C39" s="106"/>
    </row>
    <row r="40" spans="1:3" x14ac:dyDescent="0.25">
      <c r="A40">
        <v>34</v>
      </c>
      <c r="B40" s="108"/>
      <c r="C40" s="106"/>
    </row>
    <row r="41" spans="1:3" x14ac:dyDescent="0.25">
      <c r="A41">
        <v>35</v>
      </c>
      <c r="B41" s="108"/>
      <c r="C41" s="106"/>
    </row>
    <row r="42" spans="1:3" x14ac:dyDescent="0.25">
      <c r="A42">
        <v>36</v>
      </c>
      <c r="B42" s="108"/>
      <c r="C42" s="106"/>
    </row>
    <row r="43" spans="1:3" x14ac:dyDescent="0.25">
      <c r="A43">
        <v>37</v>
      </c>
      <c r="B43" s="108"/>
      <c r="C43" s="106"/>
    </row>
    <row r="44" spans="1:3" x14ac:dyDescent="0.25">
      <c r="A44">
        <v>38</v>
      </c>
      <c r="B44" s="108"/>
      <c r="C44" s="106"/>
    </row>
    <row r="45" spans="1:3" x14ac:dyDescent="0.25">
      <c r="A45">
        <v>39</v>
      </c>
      <c r="B45" s="108"/>
      <c r="C45" s="106"/>
    </row>
    <row r="46" spans="1:3" x14ac:dyDescent="0.25">
      <c r="A46">
        <v>40</v>
      </c>
      <c r="B46" s="108"/>
      <c r="C46" s="106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4"/>
  <sheetViews>
    <sheetView workbookViewId="0">
      <selection sqref="A1:L1"/>
    </sheetView>
  </sheetViews>
  <sheetFormatPr defaultRowHeight="15" x14ac:dyDescent="0.25"/>
  <cols>
    <col min="1" max="1" width="14.42578125" bestFit="1" customWidth="1"/>
    <col min="2" max="2" width="12.7109375" style="2" bestFit="1" customWidth="1"/>
    <col min="3" max="3" width="11.28515625" style="2" bestFit="1" customWidth="1"/>
    <col min="4" max="5" width="10.7109375" style="2" customWidth="1"/>
    <col min="6" max="6" width="11" style="2" bestFit="1" customWidth="1"/>
    <col min="7" max="7" width="10.7109375" style="2" customWidth="1"/>
    <col min="8" max="8" width="13.140625" style="2" bestFit="1" customWidth="1"/>
    <col min="9" max="12" width="10.7109375" style="2" customWidth="1"/>
  </cols>
  <sheetData>
    <row r="1" spans="1:12" ht="15.75" x14ac:dyDescent="0.25">
      <c r="A1" s="122" t="s">
        <v>26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</row>
    <row r="2" spans="1:12" ht="15.75" x14ac:dyDescent="0.25">
      <c r="A2" s="122" t="s">
        <v>210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</row>
    <row r="4" spans="1:12" x14ac:dyDescent="0.25">
      <c r="A4" t="s">
        <v>15</v>
      </c>
      <c r="D4" s="2" t="s">
        <v>0</v>
      </c>
      <c r="E4" s="2" t="s">
        <v>1</v>
      </c>
      <c r="F4" s="2" t="s">
        <v>2</v>
      </c>
      <c r="G4" s="2" t="s">
        <v>5</v>
      </c>
      <c r="H4" s="2" t="s">
        <v>6</v>
      </c>
      <c r="I4" s="2" t="s">
        <v>7</v>
      </c>
      <c r="J4" s="2" t="s">
        <v>8</v>
      </c>
      <c r="K4" s="2" t="s">
        <v>9</v>
      </c>
      <c r="L4" s="2" t="s">
        <v>10</v>
      </c>
    </row>
    <row r="5" spans="1:12" x14ac:dyDescent="0.25">
      <c r="A5" t="s">
        <v>14</v>
      </c>
      <c r="D5" s="1">
        <v>43155</v>
      </c>
      <c r="E5" s="1">
        <v>43177</v>
      </c>
      <c r="F5" s="1">
        <v>43182</v>
      </c>
      <c r="G5" s="1">
        <v>43196</v>
      </c>
      <c r="H5" s="1">
        <v>43197</v>
      </c>
      <c r="I5" s="1">
        <v>43198</v>
      </c>
      <c r="J5" s="1">
        <v>43203</v>
      </c>
      <c r="K5" s="1">
        <v>43204</v>
      </c>
      <c r="L5" s="1">
        <v>43205</v>
      </c>
    </row>
    <row r="6" spans="1:12" x14ac:dyDescent="0.25">
      <c r="A6" t="s">
        <v>157</v>
      </c>
      <c r="D6" s="1" t="s">
        <v>159</v>
      </c>
      <c r="E6" s="1" t="s">
        <v>161</v>
      </c>
      <c r="F6" s="1" t="s">
        <v>163</v>
      </c>
      <c r="G6" s="1" t="s">
        <v>162</v>
      </c>
      <c r="H6" s="1" t="s">
        <v>165</v>
      </c>
      <c r="I6" s="1" t="s">
        <v>165</v>
      </c>
      <c r="J6" s="1" t="s">
        <v>169</v>
      </c>
      <c r="K6" s="1" t="s">
        <v>165</v>
      </c>
      <c r="L6" s="1" t="s">
        <v>171</v>
      </c>
    </row>
    <row r="7" spans="1:12" x14ac:dyDescent="0.25">
      <c r="A7" t="s">
        <v>158</v>
      </c>
      <c r="D7" s="1" t="s">
        <v>160</v>
      </c>
      <c r="E7" s="1" t="s">
        <v>162</v>
      </c>
      <c r="F7" s="1" t="s">
        <v>164</v>
      </c>
      <c r="G7" s="1" t="s">
        <v>168</v>
      </c>
      <c r="H7" s="1" t="s">
        <v>167</v>
      </c>
      <c r="I7" s="1" t="s">
        <v>167</v>
      </c>
      <c r="J7" s="1" t="s">
        <v>170</v>
      </c>
      <c r="K7" s="1" t="s">
        <v>166</v>
      </c>
      <c r="L7" s="1" t="s">
        <v>172</v>
      </c>
    </row>
    <row r="8" spans="1:12" x14ac:dyDescent="0.25">
      <c r="A8" t="s">
        <v>16</v>
      </c>
      <c r="D8" s="2">
        <v>8</v>
      </c>
      <c r="E8" s="2">
        <v>6</v>
      </c>
      <c r="F8" s="56">
        <v>5</v>
      </c>
      <c r="G8" s="2">
        <v>4</v>
      </c>
      <c r="H8" s="2">
        <v>8</v>
      </c>
      <c r="I8" s="2">
        <v>8</v>
      </c>
      <c r="J8" s="2">
        <v>4</v>
      </c>
      <c r="K8" s="2">
        <v>5</v>
      </c>
      <c r="L8" s="2">
        <v>5</v>
      </c>
    </row>
    <row r="9" spans="1:12" x14ac:dyDescent="0.25">
      <c r="A9" t="s">
        <v>17</v>
      </c>
      <c r="D9" s="2">
        <f t="shared" ref="D9:G9" si="0">COUNTIF(D13:D32,"yes")</f>
        <v>8</v>
      </c>
      <c r="E9" s="2">
        <f t="shared" si="0"/>
        <v>6</v>
      </c>
      <c r="F9" s="2">
        <f t="shared" si="0"/>
        <v>5</v>
      </c>
      <c r="G9" s="2">
        <f t="shared" si="0"/>
        <v>4</v>
      </c>
      <c r="H9" s="2">
        <f>COUNTIF(H13:H32,"yes")</f>
        <v>8</v>
      </c>
      <c r="I9" s="2">
        <f t="shared" ref="I9:L9" si="1">COUNTIF(I13:I32,"yes")</f>
        <v>8</v>
      </c>
      <c r="J9" s="2">
        <f t="shared" si="1"/>
        <v>4</v>
      </c>
      <c r="K9" s="2">
        <f t="shared" si="1"/>
        <v>5</v>
      </c>
      <c r="L9" s="2">
        <f t="shared" si="1"/>
        <v>5</v>
      </c>
    </row>
    <row r="10" spans="1:12" x14ac:dyDescent="0.25">
      <c r="A10" t="s">
        <v>27</v>
      </c>
      <c r="D10" s="2">
        <f>D8-D9</f>
        <v>0</v>
      </c>
      <c r="E10" s="2">
        <f t="shared" ref="E10:L10" si="2">E8-E9</f>
        <v>0</v>
      </c>
      <c r="F10" s="56">
        <f t="shared" si="2"/>
        <v>0</v>
      </c>
      <c r="G10" s="2">
        <f t="shared" ref="G10" si="3">G8-G9</f>
        <v>0</v>
      </c>
      <c r="H10" s="2">
        <f t="shared" si="2"/>
        <v>0</v>
      </c>
      <c r="I10" s="2">
        <f t="shared" si="2"/>
        <v>0</v>
      </c>
      <c r="J10" s="2">
        <f t="shared" si="2"/>
        <v>0</v>
      </c>
      <c r="K10" s="56">
        <f t="shared" si="2"/>
        <v>0</v>
      </c>
      <c r="L10" s="56">
        <f t="shared" si="2"/>
        <v>0</v>
      </c>
    </row>
    <row r="12" spans="1:12" x14ac:dyDescent="0.25">
      <c r="C12" s="2" t="s">
        <v>18</v>
      </c>
    </row>
    <row r="13" spans="1:12" x14ac:dyDescent="0.25">
      <c r="A13" s="3" t="s">
        <v>24</v>
      </c>
      <c r="B13" s="6" t="s">
        <v>20</v>
      </c>
      <c r="C13" s="6" t="s">
        <v>19</v>
      </c>
    </row>
    <row r="14" spans="1:12" x14ac:dyDescent="0.25">
      <c r="A14" t="s">
        <v>9</v>
      </c>
      <c r="B14" s="2" t="s">
        <v>21</v>
      </c>
      <c r="C14" s="2">
        <f t="shared" ref="C14:C31" si="4">COUNTIF(D14:L14,"yes")</f>
        <v>3</v>
      </c>
      <c r="D14" s="5" t="s">
        <v>11</v>
      </c>
      <c r="E14" s="5"/>
      <c r="F14" s="5"/>
      <c r="G14" s="5"/>
      <c r="H14" s="5"/>
      <c r="I14" s="5" t="s">
        <v>11</v>
      </c>
      <c r="J14" s="5"/>
      <c r="K14" s="5" t="s">
        <v>11</v>
      </c>
      <c r="L14" s="5"/>
    </row>
    <row r="15" spans="1:12" x14ac:dyDescent="0.25">
      <c r="A15" t="s">
        <v>5</v>
      </c>
      <c r="B15" s="2" t="s">
        <v>22</v>
      </c>
      <c r="C15" s="2">
        <f t="shared" si="4"/>
        <v>6</v>
      </c>
      <c r="D15" s="5" t="s">
        <v>11</v>
      </c>
      <c r="E15" s="5" t="s">
        <v>11</v>
      </c>
      <c r="F15" s="5"/>
      <c r="G15" s="5" t="s">
        <v>11</v>
      </c>
      <c r="H15" s="5"/>
      <c r="I15" s="5" t="s">
        <v>11</v>
      </c>
      <c r="J15" s="5"/>
      <c r="K15" s="5" t="s">
        <v>11</v>
      </c>
      <c r="L15" s="5" t="s">
        <v>11</v>
      </c>
    </row>
    <row r="16" spans="1:12" x14ac:dyDescent="0.25">
      <c r="A16" t="s">
        <v>179</v>
      </c>
      <c r="B16" s="2" t="s">
        <v>22</v>
      </c>
      <c r="C16" s="2">
        <f t="shared" si="4"/>
        <v>2</v>
      </c>
      <c r="D16" s="5"/>
      <c r="E16" s="5" t="s">
        <v>11</v>
      </c>
      <c r="F16" s="5"/>
      <c r="G16" s="5"/>
      <c r="H16" s="5"/>
      <c r="I16" s="5" t="s">
        <v>11</v>
      </c>
      <c r="J16" s="5"/>
      <c r="K16" s="5"/>
      <c r="L16" s="5"/>
    </row>
    <row r="17" spans="1:12" x14ac:dyDescent="0.25">
      <c r="A17" t="s">
        <v>0</v>
      </c>
      <c r="B17" s="2" t="s">
        <v>22</v>
      </c>
      <c r="C17" s="2">
        <f t="shared" si="4"/>
        <v>3</v>
      </c>
      <c r="D17" s="5" t="s">
        <v>11</v>
      </c>
      <c r="E17" s="5"/>
      <c r="F17" s="5" t="s">
        <v>11</v>
      </c>
      <c r="G17" s="5" t="s">
        <v>11</v>
      </c>
      <c r="H17" s="5"/>
      <c r="I17" s="5"/>
      <c r="J17" s="5"/>
      <c r="K17" s="5"/>
      <c r="L17" s="5"/>
    </row>
    <row r="18" spans="1:12" x14ac:dyDescent="0.25">
      <c r="A18" t="s">
        <v>4</v>
      </c>
      <c r="B18" s="2" t="s">
        <v>23</v>
      </c>
      <c r="C18" s="2">
        <f t="shared" si="4"/>
        <v>4</v>
      </c>
      <c r="D18" s="5"/>
      <c r="E18" s="5"/>
      <c r="F18" s="5"/>
      <c r="G18" s="5" t="s">
        <v>11</v>
      </c>
      <c r="H18" s="5"/>
      <c r="I18" s="5" t="s">
        <v>11</v>
      </c>
      <c r="J18" s="5" t="s">
        <v>11</v>
      </c>
      <c r="K18" s="5"/>
      <c r="L18" s="5" t="s">
        <v>11</v>
      </c>
    </row>
    <row r="19" spans="1:12" x14ac:dyDescent="0.25">
      <c r="A19" t="s">
        <v>7</v>
      </c>
      <c r="B19" s="2" t="s">
        <v>25</v>
      </c>
      <c r="C19" s="2">
        <f t="shared" si="4"/>
        <v>6</v>
      </c>
      <c r="D19" s="5" t="s">
        <v>11</v>
      </c>
      <c r="E19" s="5"/>
      <c r="F19" s="5" t="s">
        <v>11</v>
      </c>
      <c r="G19" s="5"/>
      <c r="H19" s="5" t="s">
        <v>11</v>
      </c>
      <c r="I19" s="5" t="s">
        <v>11</v>
      </c>
      <c r="J19" s="5"/>
      <c r="K19" s="5" t="s">
        <v>11</v>
      </c>
      <c r="L19" s="5" t="s">
        <v>11</v>
      </c>
    </row>
    <row r="20" spans="1:12" x14ac:dyDescent="0.25">
      <c r="A20" t="s">
        <v>3</v>
      </c>
      <c r="B20" s="2" t="s">
        <v>22</v>
      </c>
      <c r="C20" s="2">
        <f t="shared" si="4"/>
        <v>3</v>
      </c>
      <c r="D20" s="5"/>
      <c r="E20" s="5" t="s">
        <v>11</v>
      </c>
      <c r="F20" s="5"/>
      <c r="G20" s="5"/>
      <c r="H20" s="5" t="s">
        <v>11</v>
      </c>
      <c r="I20" s="5" t="s">
        <v>11</v>
      </c>
      <c r="J20" s="5"/>
      <c r="K20" s="5"/>
      <c r="L20" s="5"/>
    </row>
    <row r="21" spans="1:12" x14ac:dyDescent="0.25">
      <c r="A21" t="s">
        <v>1</v>
      </c>
      <c r="B21" s="2" t="s">
        <v>21</v>
      </c>
      <c r="C21" s="2">
        <f t="shared" si="4"/>
        <v>3</v>
      </c>
      <c r="D21" s="5"/>
      <c r="E21" s="5" t="s">
        <v>11</v>
      </c>
      <c r="F21" s="5"/>
      <c r="G21" s="5"/>
      <c r="H21" s="5" t="s">
        <v>11</v>
      </c>
      <c r="I21" s="5" t="s">
        <v>11</v>
      </c>
      <c r="J21" s="5"/>
      <c r="K21" s="5"/>
      <c r="L21" s="5"/>
    </row>
    <row r="22" spans="1:12" x14ac:dyDescent="0.25">
      <c r="A22" t="s">
        <v>2</v>
      </c>
      <c r="B22" s="2" t="s">
        <v>22</v>
      </c>
      <c r="C22" s="2">
        <f t="shared" si="4"/>
        <v>3</v>
      </c>
      <c r="D22" s="5"/>
      <c r="E22" s="5"/>
      <c r="F22" s="5" t="s">
        <v>11</v>
      </c>
      <c r="G22" s="5"/>
      <c r="H22" s="5" t="s">
        <v>11</v>
      </c>
      <c r="I22" s="5"/>
      <c r="J22" s="5" t="s">
        <v>11</v>
      </c>
      <c r="K22" s="5"/>
      <c r="L22" s="5"/>
    </row>
    <row r="23" spans="1:12" x14ac:dyDescent="0.25">
      <c r="A23" t="s">
        <v>8</v>
      </c>
      <c r="B23" s="2" t="s">
        <v>22</v>
      </c>
      <c r="C23" s="2">
        <f t="shared" si="4"/>
        <v>3</v>
      </c>
      <c r="D23" s="5" t="s">
        <v>11</v>
      </c>
      <c r="E23" s="5" t="s">
        <v>11</v>
      </c>
      <c r="F23" s="5"/>
      <c r="G23" s="5"/>
      <c r="H23" s="5"/>
      <c r="I23" s="5"/>
      <c r="J23" s="5" t="s">
        <v>11</v>
      </c>
      <c r="K23" s="5"/>
      <c r="L23" s="5"/>
    </row>
    <row r="24" spans="1:12" x14ac:dyDescent="0.25">
      <c r="A24" t="s">
        <v>177</v>
      </c>
      <c r="B24" s="2" t="s">
        <v>22</v>
      </c>
      <c r="C24" s="2">
        <f t="shared" si="4"/>
        <v>1</v>
      </c>
      <c r="D24" s="5"/>
      <c r="E24" s="5" t="s">
        <v>11</v>
      </c>
      <c r="F24" s="5"/>
      <c r="G24" s="5"/>
      <c r="H24" s="5"/>
      <c r="I24" s="5"/>
      <c r="J24" s="5"/>
      <c r="K24" s="5"/>
      <c r="L24" s="5"/>
    </row>
    <row r="25" spans="1:12" x14ac:dyDescent="0.25">
      <c r="A25" t="s">
        <v>6</v>
      </c>
      <c r="B25" s="2" t="s">
        <v>22</v>
      </c>
      <c r="C25" s="2">
        <f t="shared" si="4"/>
        <v>4</v>
      </c>
      <c r="D25" s="5" t="s">
        <v>11</v>
      </c>
      <c r="E25" s="5"/>
      <c r="F25" s="5"/>
      <c r="G25" s="5"/>
      <c r="H25" s="5" t="s">
        <v>11</v>
      </c>
      <c r="I25" s="5"/>
      <c r="J25" s="5" t="s">
        <v>11</v>
      </c>
      <c r="K25" s="5" t="s">
        <v>11</v>
      </c>
      <c r="L25" s="5"/>
    </row>
    <row r="26" spans="1:12" x14ac:dyDescent="0.25">
      <c r="A26" t="s">
        <v>12</v>
      </c>
      <c r="B26" s="2" t="s">
        <v>21</v>
      </c>
      <c r="C26" s="2">
        <f t="shared" si="4"/>
        <v>2</v>
      </c>
      <c r="D26" s="5"/>
      <c r="E26" s="5"/>
      <c r="F26" s="5" t="s">
        <v>11</v>
      </c>
      <c r="G26" s="5"/>
      <c r="H26" s="5" t="s">
        <v>11</v>
      </c>
      <c r="I26" s="5"/>
      <c r="J26" s="5"/>
      <c r="K26" s="5"/>
      <c r="L26" s="5"/>
    </row>
    <row r="27" spans="1:12" x14ac:dyDescent="0.25">
      <c r="A27" t="s">
        <v>10</v>
      </c>
      <c r="B27" s="2" t="s">
        <v>23</v>
      </c>
      <c r="C27" s="2">
        <f t="shared" si="4"/>
        <v>3</v>
      </c>
      <c r="D27" s="5" t="s">
        <v>11</v>
      </c>
      <c r="E27" s="5"/>
      <c r="F27" s="5"/>
      <c r="G27" s="5"/>
      <c r="H27" s="5"/>
      <c r="I27" s="5" t="s">
        <v>11</v>
      </c>
      <c r="J27" s="5"/>
      <c r="K27" s="5"/>
      <c r="L27" s="5" t="s">
        <v>11</v>
      </c>
    </row>
    <row r="28" spans="1:12" x14ac:dyDescent="0.25">
      <c r="A28" t="s">
        <v>13</v>
      </c>
      <c r="B28" s="2" t="s">
        <v>25</v>
      </c>
      <c r="C28" s="2">
        <f t="shared" si="4"/>
        <v>3</v>
      </c>
      <c r="D28" s="5" t="s">
        <v>11</v>
      </c>
      <c r="E28" s="5"/>
      <c r="F28" s="5" t="s">
        <v>11</v>
      </c>
      <c r="G28" s="5"/>
      <c r="H28" s="5"/>
      <c r="I28" s="5"/>
      <c r="J28" s="5"/>
      <c r="K28" s="5"/>
      <c r="L28" s="5" t="s">
        <v>11</v>
      </c>
    </row>
    <row r="29" spans="1:12" x14ac:dyDescent="0.25">
      <c r="A29" s="53" t="s">
        <v>134</v>
      </c>
      <c r="B29" s="54" t="s">
        <v>22</v>
      </c>
      <c r="C29" s="55">
        <f t="shared" si="4"/>
        <v>1</v>
      </c>
      <c r="D29" s="5"/>
      <c r="E29" s="5"/>
      <c r="F29" s="5"/>
      <c r="G29" s="5"/>
      <c r="H29" s="5" t="s">
        <v>11</v>
      </c>
      <c r="I29" s="5"/>
      <c r="J29" s="5"/>
      <c r="K29" s="5"/>
      <c r="L29" s="5"/>
    </row>
    <row r="30" spans="1:12" x14ac:dyDescent="0.25">
      <c r="A30" s="67" t="s">
        <v>152</v>
      </c>
      <c r="B30" s="59" t="s">
        <v>21</v>
      </c>
      <c r="C30" s="59">
        <f t="shared" si="4"/>
        <v>0</v>
      </c>
      <c r="D30" s="5"/>
      <c r="E30" s="5"/>
      <c r="F30" s="5"/>
      <c r="G30" s="5"/>
      <c r="H30" s="5"/>
      <c r="I30" s="5"/>
      <c r="J30" s="5"/>
      <c r="K30" s="5"/>
      <c r="L30" s="5"/>
    </row>
    <row r="31" spans="1:12" x14ac:dyDescent="0.25">
      <c r="A31" s="67" t="s">
        <v>175</v>
      </c>
      <c r="B31" s="69" t="s">
        <v>23</v>
      </c>
      <c r="C31" s="69">
        <f t="shared" si="4"/>
        <v>2</v>
      </c>
      <c r="D31" s="5"/>
      <c r="E31" s="5"/>
      <c r="F31" s="5"/>
      <c r="G31" s="5"/>
      <c r="H31" s="5" t="s">
        <v>11</v>
      </c>
      <c r="I31" s="5"/>
      <c r="J31" s="5"/>
      <c r="K31" s="5" t="s">
        <v>11</v>
      </c>
      <c r="L31" s="5"/>
    </row>
    <row r="32" spans="1:12" x14ac:dyDescent="0.25">
      <c r="A32" s="67" t="s">
        <v>211</v>
      </c>
      <c r="B32" s="2" t="s">
        <v>22</v>
      </c>
      <c r="D32" s="5"/>
      <c r="E32" s="5"/>
      <c r="F32" s="5"/>
      <c r="G32" s="5" t="s">
        <v>11</v>
      </c>
      <c r="H32" s="5"/>
      <c r="I32" s="5"/>
      <c r="J32" s="5"/>
      <c r="K32" s="5"/>
      <c r="L32" s="5"/>
    </row>
    <row r="34" spans="1:12" x14ac:dyDescent="0.25">
      <c r="A34" s="123" t="s">
        <v>133</v>
      </c>
      <c r="B34" s="123"/>
      <c r="C34" s="123"/>
      <c r="D34" s="123"/>
      <c r="E34" s="123"/>
      <c r="F34" s="123"/>
      <c r="G34" s="123"/>
      <c r="H34" s="123"/>
      <c r="I34" s="123"/>
      <c r="J34" s="123"/>
      <c r="K34" s="123"/>
      <c r="L34" s="123"/>
    </row>
  </sheetData>
  <mergeCells count="3">
    <mergeCell ref="A34:L34"/>
    <mergeCell ref="A1:L1"/>
    <mergeCell ref="A2:L2"/>
  </mergeCells>
  <pageMargins left="0.7" right="0.7" top="0.75" bottom="0.75" header="0.3" footer="0.3"/>
  <pageSetup scale="8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3"/>
  <sheetViews>
    <sheetView workbookViewId="0">
      <selection sqref="A1:L1"/>
    </sheetView>
  </sheetViews>
  <sheetFormatPr defaultRowHeight="15" x14ac:dyDescent="0.25"/>
  <cols>
    <col min="1" max="1" width="8.85546875" bestFit="1" customWidth="1"/>
    <col min="2" max="2" width="9" bestFit="1" customWidth="1"/>
    <col min="3" max="3" width="7.7109375" style="2" bestFit="1" customWidth="1"/>
    <col min="4" max="4" width="17.28515625" style="2" bestFit="1" customWidth="1"/>
    <col min="5" max="5" width="13.140625" style="2" bestFit="1" customWidth="1"/>
    <col min="6" max="6" width="4.28515625" style="2" bestFit="1" customWidth="1"/>
    <col min="7" max="7" width="4.140625" style="2" bestFit="1" customWidth="1"/>
    <col min="8" max="8" width="3.5703125" style="2" bestFit="1" customWidth="1"/>
    <col min="9" max="9" width="13.140625" style="2" bestFit="1" customWidth="1"/>
    <col min="10" max="10" width="4.28515625" style="2" bestFit="1" customWidth="1"/>
    <col min="11" max="11" width="4.140625" style="2" bestFit="1" customWidth="1"/>
    <col min="12" max="12" width="11.5703125" style="2" bestFit="1" customWidth="1"/>
    <col min="13" max="13" width="4.7109375" customWidth="1"/>
    <col min="14" max="14" width="13.140625" bestFit="1" customWidth="1"/>
    <col min="15" max="21" width="4.7109375" customWidth="1"/>
  </cols>
  <sheetData>
    <row r="1" spans="1:21" ht="15.75" x14ac:dyDescent="0.25">
      <c r="A1" s="122" t="s">
        <v>190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90"/>
      <c r="N1" s="90"/>
      <c r="O1" s="90"/>
      <c r="P1" s="90"/>
      <c r="Q1" s="90"/>
      <c r="R1" s="90"/>
      <c r="S1" s="90"/>
      <c r="T1" s="90"/>
      <c r="U1" s="90"/>
    </row>
    <row r="2" spans="1:21" ht="15.75" x14ac:dyDescent="0.25">
      <c r="A2" s="122" t="s">
        <v>222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90"/>
      <c r="N2" s="90"/>
      <c r="O2" s="90"/>
      <c r="P2" s="90"/>
      <c r="Q2" s="90"/>
      <c r="R2" s="90"/>
      <c r="S2" s="90"/>
      <c r="T2" s="90"/>
      <c r="U2" s="90"/>
    </row>
    <row r="4" spans="1:21" x14ac:dyDescent="0.25">
      <c r="A4" s="124" t="s">
        <v>55</v>
      </c>
      <c r="B4" s="125"/>
      <c r="C4" s="125"/>
      <c r="D4" s="125"/>
      <c r="E4" s="125"/>
      <c r="F4" s="125"/>
      <c r="G4" s="125"/>
      <c r="H4" s="125"/>
      <c r="I4" s="125"/>
      <c r="J4" s="125"/>
      <c r="K4" s="125"/>
      <c r="L4" s="126"/>
    </row>
    <row r="5" spans="1:21" x14ac:dyDescent="0.25">
      <c r="A5" s="8" t="s">
        <v>29</v>
      </c>
      <c r="B5" s="9" t="s">
        <v>30</v>
      </c>
      <c r="C5" s="9" t="s">
        <v>31</v>
      </c>
      <c r="D5" s="9" t="s">
        <v>56</v>
      </c>
      <c r="E5" s="9" t="s">
        <v>32</v>
      </c>
      <c r="F5" s="9" t="s">
        <v>106</v>
      </c>
      <c r="G5" s="9" t="s">
        <v>105</v>
      </c>
      <c r="H5" s="9"/>
      <c r="I5" s="9" t="s">
        <v>33</v>
      </c>
      <c r="J5" s="9" t="s">
        <v>106</v>
      </c>
      <c r="K5" s="9" t="s">
        <v>105</v>
      </c>
      <c r="L5" s="10" t="s">
        <v>74</v>
      </c>
      <c r="N5" s="47" t="s">
        <v>122</v>
      </c>
      <c r="O5" s="48" t="s">
        <v>153</v>
      </c>
      <c r="P5" s="48" t="s">
        <v>154</v>
      </c>
      <c r="Q5" s="48" t="s">
        <v>155</v>
      </c>
      <c r="R5" s="48" t="s">
        <v>125</v>
      </c>
      <c r="S5" s="48" t="s">
        <v>119</v>
      </c>
      <c r="T5" s="48" t="s">
        <v>120</v>
      </c>
      <c r="U5" s="49" t="s">
        <v>121</v>
      </c>
    </row>
    <row r="6" spans="1:21" x14ac:dyDescent="0.25">
      <c r="A6" s="36">
        <v>0.44444444444444442</v>
      </c>
      <c r="B6" s="12" t="s">
        <v>34</v>
      </c>
      <c r="C6" s="12" t="s">
        <v>35</v>
      </c>
      <c r="D6" s="12" t="s">
        <v>122</v>
      </c>
      <c r="E6" s="91" t="s">
        <v>7</v>
      </c>
      <c r="F6" s="5">
        <v>20</v>
      </c>
      <c r="G6" s="5">
        <v>4</v>
      </c>
      <c r="H6" s="91" t="s">
        <v>37</v>
      </c>
      <c r="I6" s="91" t="s">
        <v>4</v>
      </c>
      <c r="J6" s="5">
        <v>10</v>
      </c>
      <c r="K6" s="5">
        <v>2</v>
      </c>
      <c r="L6" s="92" t="s">
        <v>191</v>
      </c>
      <c r="N6" s="50" t="s">
        <v>7</v>
      </c>
      <c r="O6" s="91">
        <v>2</v>
      </c>
      <c r="P6" s="91">
        <v>0</v>
      </c>
      <c r="Q6" s="91">
        <v>0</v>
      </c>
      <c r="R6" s="91">
        <f>3*O6+2*Q6+1*P6</f>
        <v>6</v>
      </c>
      <c r="S6" s="114">
        <f>SUMIF($E$6:$E$14,$N6,$F$6:$F$14)+SUMIF($I$6:$I$14,$N6,$J$6:$J$14)</f>
        <v>50</v>
      </c>
      <c r="T6" s="114">
        <f>SUMIF($E$6:$E$14,N6,$J$6:$J$14)+SUMIF($I$6:$I$14,N6,$F$6:$F$14)</f>
        <v>10</v>
      </c>
      <c r="U6" s="92">
        <f>S6-T6</f>
        <v>40</v>
      </c>
    </row>
    <row r="7" spans="1:21" x14ac:dyDescent="0.25">
      <c r="A7" s="36">
        <v>0.45833333333333331</v>
      </c>
      <c r="B7" s="12" t="s">
        <v>34</v>
      </c>
      <c r="C7" s="12" t="s">
        <v>39</v>
      </c>
      <c r="D7" s="12" t="s">
        <v>123</v>
      </c>
      <c r="E7" s="91" t="s">
        <v>5</v>
      </c>
      <c r="F7" s="5">
        <v>10</v>
      </c>
      <c r="G7" s="5">
        <v>2</v>
      </c>
      <c r="H7" s="91" t="s">
        <v>37</v>
      </c>
      <c r="I7" s="91" t="s">
        <v>9</v>
      </c>
      <c r="J7" s="5">
        <v>27</v>
      </c>
      <c r="K7" s="5">
        <v>5</v>
      </c>
      <c r="L7" s="92" t="s">
        <v>191</v>
      </c>
      <c r="N7" s="50" t="s">
        <v>4</v>
      </c>
      <c r="O7" s="91">
        <v>1</v>
      </c>
      <c r="P7" s="91">
        <v>1</v>
      </c>
      <c r="Q7" s="91">
        <v>0</v>
      </c>
      <c r="R7" s="91">
        <f t="shared" ref="R7:R8" si="0">3*O7+2*Q7+1*P7</f>
        <v>4</v>
      </c>
      <c r="S7" s="114">
        <f t="shared" ref="S7:S8" si="1">SUMIF($E$6:$E$14,$N7,$F$6:$F$14)+SUMIF($I$6:$I$14,$N7,$J$6:$J$14)</f>
        <v>39</v>
      </c>
      <c r="T7" s="114">
        <f t="shared" ref="T7:T8" si="2">SUMIF($E$6:$E$14,N7,$J$6:$J$14)+SUMIF($I$6:$I$14,N7,$F$6:$F$14)</f>
        <v>20</v>
      </c>
      <c r="U7" s="92">
        <f t="shared" ref="U7:U8" si="3">S7-T7</f>
        <v>19</v>
      </c>
    </row>
    <row r="8" spans="1:21" x14ac:dyDescent="0.25">
      <c r="A8" s="37">
        <v>0.47222222222222227</v>
      </c>
      <c r="B8" s="16" t="s">
        <v>34</v>
      </c>
      <c r="C8" s="133" t="s">
        <v>218</v>
      </c>
      <c r="D8" s="133"/>
      <c r="E8" s="133"/>
      <c r="F8" s="133"/>
      <c r="G8" s="133"/>
      <c r="H8" s="133"/>
      <c r="I8" s="133"/>
      <c r="J8" s="133"/>
      <c r="K8" s="133"/>
      <c r="L8" s="134"/>
      <c r="N8" s="51" t="s">
        <v>10</v>
      </c>
      <c r="O8" s="93">
        <v>0</v>
      </c>
      <c r="P8" s="93">
        <v>2</v>
      </c>
      <c r="Q8" s="93">
        <v>0</v>
      </c>
      <c r="R8" s="93">
        <f t="shared" si="0"/>
        <v>2</v>
      </c>
      <c r="S8" s="116">
        <f t="shared" si="1"/>
        <v>0</v>
      </c>
      <c r="T8" s="116">
        <f t="shared" si="2"/>
        <v>59</v>
      </c>
      <c r="U8" s="94">
        <f t="shared" si="3"/>
        <v>-59</v>
      </c>
    </row>
    <row r="9" spans="1:21" x14ac:dyDescent="0.25">
      <c r="A9" s="36">
        <v>0.47916666666666669</v>
      </c>
      <c r="B9" s="12" t="s">
        <v>43</v>
      </c>
      <c r="C9" s="12" t="s">
        <v>44</v>
      </c>
      <c r="D9" s="12" t="s">
        <v>122</v>
      </c>
      <c r="E9" s="114" t="s">
        <v>4</v>
      </c>
      <c r="F9" s="5">
        <v>29</v>
      </c>
      <c r="G9" s="5">
        <v>5</v>
      </c>
      <c r="H9" s="114" t="s">
        <v>37</v>
      </c>
      <c r="I9" s="114" t="s">
        <v>10</v>
      </c>
      <c r="J9" s="5">
        <v>0</v>
      </c>
      <c r="K9" s="5">
        <v>0</v>
      </c>
      <c r="L9" s="115" t="s">
        <v>191</v>
      </c>
    </row>
    <row r="10" spans="1:21" x14ac:dyDescent="0.25">
      <c r="A10" s="36">
        <v>0.49305555555555558</v>
      </c>
      <c r="B10" s="12" t="s">
        <v>43</v>
      </c>
      <c r="C10" s="12" t="s">
        <v>45</v>
      </c>
      <c r="D10" s="12" t="s">
        <v>123</v>
      </c>
      <c r="E10" s="91" t="s">
        <v>1</v>
      </c>
      <c r="F10" s="5">
        <v>5</v>
      </c>
      <c r="G10" s="5">
        <v>1</v>
      </c>
      <c r="H10" s="91" t="s">
        <v>37</v>
      </c>
      <c r="I10" s="91" t="s">
        <v>9</v>
      </c>
      <c r="J10" s="5">
        <v>31</v>
      </c>
      <c r="K10" s="5">
        <v>5</v>
      </c>
      <c r="L10" s="92" t="s">
        <v>191</v>
      </c>
      <c r="N10" s="47" t="s">
        <v>123</v>
      </c>
      <c r="O10" s="48" t="s">
        <v>153</v>
      </c>
      <c r="P10" s="48" t="s">
        <v>154</v>
      </c>
      <c r="Q10" s="48" t="s">
        <v>155</v>
      </c>
      <c r="R10" s="48" t="s">
        <v>125</v>
      </c>
      <c r="S10" s="48" t="s">
        <v>119</v>
      </c>
      <c r="T10" s="48" t="s">
        <v>120</v>
      </c>
      <c r="U10" s="49" t="s">
        <v>121</v>
      </c>
    </row>
    <row r="11" spans="1:21" x14ac:dyDescent="0.25">
      <c r="A11" s="37">
        <v>0.50694444444444442</v>
      </c>
      <c r="B11" s="16" t="s">
        <v>43</v>
      </c>
      <c r="C11" s="133" t="s">
        <v>218</v>
      </c>
      <c r="D11" s="133"/>
      <c r="E11" s="133"/>
      <c r="F11" s="133"/>
      <c r="G11" s="133"/>
      <c r="H11" s="133"/>
      <c r="I11" s="133"/>
      <c r="J11" s="133"/>
      <c r="K11" s="133"/>
      <c r="L11" s="134"/>
      <c r="N11" s="50" t="s">
        <v>1</v>
      </c>
      <c r="O11" s="120">
        <v>1</v>
      </c>
      <c r="P11" s="120">
        <v>1</v>
      </c>
      <c r="Q11" s="120">
        <v>0</v>
      </c>
      <c r="R11" s="120">
        <f t="shared" ref="R11:R12" si="4">3*O11+2*Q11+1*P11</f>
        <v>4</v>
      </c>
      <c r="S11" s="120">
        <f t="shared" ref="S11:S12" si="5">SUMIF($E$6:$E$14,$N11,$F$6:$F$14)+SUMIF($I$6:$I$14,$N11,$J$6:$J$14)</f>
        <v>30</v>
      </c>
      <c r="T11" s="120">
        <f>SUMIF($E$6:$E$14,N11,$J$6:$J$14)+SUMIF($I$6:$I$14,N11,$F$6:$F$14)</f>
        <v>48</v>
      </c>
      <c r="U11" s="121">
        <f t="shared" ref="U11:U12" si="6">S11-T11</f>
        <v>-18</v>
      </c>
    </row>
    <row r="12" spans="1:21" x14ac:dyDescent="0.25">
      <c r="A12" s="36">
        <v>0.51388888888888895</v>
      </c>
      <c r="B12" s="12" t="s">
        <v>46</v>
      </c>
      <c r="C12" s="12" t="s">
        <v>47</v>
      </c>
      <c r="D12" s="12" t="s">
        <v>122</v>
      </c>
      <c r="E12" s="91" t="s">
        <v>7</v>
      </c>
      <c r="F12" s="77">
        <v>30</v>
      </c>
      <c r="G12" s="77">
        <v>6</v>
      </c>
      <c r="H12" s="91" t="s">
        <v>37</v>
      </c>
      <c r="I12" s="91" t="s">
        <v>10</v>
      </c>
      <c r="J12" s="77">
        <v>0</v>
      </c>
      <c r="K12" s="77">
        <v>0</v>
      </c>
      <c r="L12" s="92" t="s">
        <v>191</v>
      </c>
      <c r="N12" s="50" t="s">
        <v>9</v>
      </c>
      <c r="O12" s="120">
        <v>2</v>
      </c>
      <c r="P12" s="120">
        <v>0</v>
      </c>
      <c r="Q12" s="120">
        <v>0</v>
      </c>
      <c r="R12" s="120">
        <f t="shared" si="4"/>
        <v>6</v>
      </c>
      <c r="S12" s="120">
        <f t="shared" si="5"/>
        <v>58</v>
      </c>
      <c r="T12" s="120">
        <f t="shared" ref="T11:T12" si="7">SUMIF($E$6:$E$14,N12,$J$6:$J$14)+SUMIF($I$6:$I$14,N12,$F$6:$F$14)</f>
        <v>15</v>
      </c>
      <c r="U12" s="121">
        <f t="shared" si="6"/>
        <v>43</v>
      </c>
    </row>
    <row r="13" spans="1:21" x14ac:dyDescent="0.25">
      <c r="A13" s="36">
        <v>0.52777777777777779</v>
      </c>
      <c r="B13" s="12" t="s">
        <v>46</v>
      </c>
      <c r="C13" s="12" t="s">
        <v>48</v>
      </c>
      <c r="D13" s="12" t="s">
        <v>123</v>
      </c>
      <c r="E13" s="114" t="s">
        <v>5</v>
      </c>
      <c r="F13" s="5">
        <v>17</v>
      </c>
      <c r="G13" s="5">
        <v>3</v>
      </c>
      <c r="H13" s="114" t="s">
        <v>37</v>
      </c>
      <c r="I13" s="114" t="s">
        <v>1</v>
      </c>
      <c r="J13" s="5">
        <v>25</v>
      </c>
      <c r="K13" s="5">
        <v>5</v>
      </c>
      <c r="L13" s="115" t="s">
        <v>191</v>
      </c>
      <c r="N13" s="51" t="s">
        <v>5</v>
      </c>
      <c r="O13" s="118">
        <v>0</v>
      </c>
      <c r="P13" s="118">
        <v>2</v>
      </c>
      <c r="Q13" s="118">
        <v>0</v>
      </c>
      <c r="R13" s="118">
        <f>3*O13+2*Q13+1*P13</f>
        <v>2</v>
      </c>
      <c r="S13" s="118">
        <f>SUMIF($E$6:$E$14,$N13,$F$6:$F$14)+SUMIF($I$6:$I$14,$N13,$J$6:$J$14)</f>
        <v>27</v>
      </c>
      <c r="T13" s="118">
        <f>SUMIF($E$6:$E$14,N13,$J$6:$J$14)+SUMIF($I$6:$I$14,N13,$F$6:$F$14)</f>
        <v>52</v>
      </c>
      <c r="U13" s="119">
        <f>S13-T13</f>
        <v>-25</v>
      </c>
    </row>
    <row r="14" spans="1:21" x14ac:dyDescent="0.25">
      <c r="A14" s="37">
        <v>0.54166666666666663</v>
      </c>
      <c r="B14" s="16" t="s">
        <v>46</v>
      </c>
      <c r="C14" s="133" t="s">
        <v>219</v>
      </c>
      <c r="D14" s="133"/>
      <c r="E14" s="133"/>
      <c r="F14" s="133"/>
      <c r="G14" s="133"/>
      <c r="H14" s="133"/>
      <c r="I14" s="133"/>
      <c r="J14" s="133"/>
      <c r="K14" s="133"/>
      <c r="L14" s="134"/>
    </row>
    <row r="15" spans="1:21" x14ac:dyDescent="0.25">
      <c r="A15" s="36">
        <v>0.55555555555555558</v>
      </c>
      <c r="B15" s="12" t="s">
        <v>49</v>
      </c>
      <c r="C15" s="12" t="s">
        <v>50</v>
      </c>
      <c r="D15" s="12" t="s">
        <v>181</v>
      </c>
      <c r="E15" s="91" t="s">
        <v>1</v>
      </c>
      <c r="F15" s="5">
        <v>10</v>
      </c>
      <c r="G15" s="154"/>
      <c r="H15" s="91" t="s">
        <v>37</v>
      </c>
      <c r="I15" s="91" t="s">
        <v>10</v>
      </c>
      <c r="J15" s="5">
        <v>20</v>
      </c>
      <c r="K15" s="154"/>
      <c r="L15" s="92" t="s">
        <v>191</v>
      </c>
      <c r="N15" s="127" t="s">
        <v>104</v>
      </c>
      <c r="O15" s="128"/>
      <c r="P15" s="129"/>
    </row>
    <row r="16" spans="1:21" x14ac:dyDescent="0.25">
      <c r="A16" s="36">
        <v>0.56944444444444442</v>
      </c>
      <c r="B16" s="12" t="s">
        <v>49</v>
      </c>
      <c r="C16" s="12" t="s">
        <v>52</v>
      </c>
      <c r="D16" s="12" t="s">
        <v>182</v>
      </c>
      <c r="E16" s="91" t="s">
        <v>4</v>
      </c>
      <c r="F16" s="5">
        <v>12</v>
      </c>
      <c r="G16" s="20"/>
      <c r="H16" s="91" t="s">
        <v>37</v>
      </c>
      <c r="I16" s="91" t="s">
        <v>5</v>
      </c>
      <c r="J16" s="5">
        <v>42</v>
      </c>
      <c r="K16" s="20"/>
      <c r="L16" s="92" t="s">
        <v>191</v>
      </c>
      <c r="N16" s="38" t="s">
        <v>115</v>
      </c>
      <c r="O16" s="39"/>
      <c r="P16" s="40" t="s">
        <v>125</v>
      </c>
      <c r="Q16" s="39"/>
      <c r="R16" s="39"/>
      <c r="S16" s="39"/>
      <c r="T16" s="39"/>
    </row>
    <row r="17" spans="1:20" x14ac:dyDescent="0.25">
      <c r="A17" s="37">
        <v>0.58333333333333337</v>
      </c>
      <c r="B17" s="16" t="s">
        <v>49</v>
      </c>
      <c r="C17" s="133" t="s">
        <v>218</v>
      </c>
      <c r="D17" s="133"/>
      <c r="E17" s="133"/>
      <c r="F17" s="133"/>
      <c r="G17" s="133"/>
      <c r="H17" s="133"/>
      <c r="I17" s="133"/>
      <c r="J17" s="133"/>
      <c r="K17" s="133"/>
      <c r="L17" s="134"/>
      <c r="N17" s="50" t="s">
        <v>5</v>
      </c>
      <c r="O17" s="91" t="s">
        <v>107</v>
      </c>
      <c r="P17" s="92">
        <v>6</v>
      </c>
      <c r="Q17" s="91"/>
      <c r="R17" s="91"/>
      <c r="S17" s="91"/>
      <c r="T17" s="91"/>
    </row>
    <row r="18" spans="1:20" x14ac:dyDescent="0.25">
      <c r="A18" s="36">
        <v>0.59027777777777779</v>
      </c>
      <c r="B18" s="12" t="s">
        <v>65</v>
      </c>
      <c r="C18" s="12" t="s">
        <v>57</v>
      </c>
      <c r="D18" s="12" t="s">
        <v>220</v>
      </c>
      <c r="E18" s="91" t="s">
        <v>7</v>
      </c>
      <c r="F18" s="5">
        <v>38</v>
      </c>
      <c r="G18" s="91"/>
      <c r="H18" s="91" t="s">
        <v>37</v>
      </c>
      <c r="I18" s="91" t="s">
        <v>10</v>
      </c>
      <c r="J18" s="5">
        <v>0</v>
      </c>
      <c r="K18" s="91"/>
      <c r="L18" s="92" t="s">
        <v>191</v>
      </c>
      <c r="N18" s="50" t="s">
        <v>7</v>
      </c>
      <c r="O18" s="91" t="s">
        <v>108</v>
      </c>
      <c r="P18" s="92">
        <v>5</v>
      </c>
      <c r="Q18" s="91"/>
      <c r="R18" s="91"/>
      <c r="S18" s="91"/>
      <c r="T18" s="91"/>
    </row>
    <row r="19" spans="1:20" x14ac:dyDescent="0.25">
      <c r="A19" s="37">
        <v>0.60416666666666663</v>
      </c>
      <c r="B19" s="16" t="s">
        <v>65</v>
      </c>
      <c r="C19" s="16" t="s">
        <v>58</v>
      </c>
      <c r="D19" s="16" t="s">
        <v>221</v>
      </c>
      <c r="E19" s="116" t="s">
        <v>9</v>
      </c>
      <c r="F19" s="5">
        <v>5</v>
      </c>
      <c r="G19" s="116"/>
      <c r="H19" s="116" t="s">
        <v>37</v>
      </c>
      <c r="I19" s="116" t="s">
        <v>5</v>
      </c>
      <c r="J19" s="5">
        <v>29</v>
      </c>
      <c r="K19" s="116"/>
      <c r="L19" s="117" t="s">
        <v>191</v>
      </c>
      <c r="N19" s="50" t="s">
        <v>9</v>
      </c>
      <c r="O19" s="52" t="s">
        <v>109</v>
      </c>
      <c r="P19" s="92">
        <v>4</v>
      </c>
      <c r="Q19" s="91"/>
      <c r="R19" s="91"/>
      <c r="S19" s="91"/>
      <c r="T19" s="91"/>
    </row>
    <row r="20" spans="1:20" x14ac:dyDescent="0.25">
      <c r="A20" s="36">
        <v>0.61805555555555558</v>
      </c>
      <c r="B20" s="12" t="s">
        <v>84</v>
      </c>
      <c r="C20" s="12" t="s">
        <v>59</v>
      </c>
      <c r="D20" s="91" t="s">
        <v>184</v>
      </c>
      <c r="E20" s="91" t="s">
        <v>1</v>
      </c>
      <c r="F20" s="77">
        <v>0</v>
      </c>
      <c r="G20" s="91"/>
      <c r="H20" s="91" t="s">
        <v>37</v>
      </c>
      <c r="I20" s="91" t="s">
        <v>4</v>
      </c>
      <c r="J20" s="77">
        <v>60</v>
      </c>
      <c r="K20" s="91"/>
      <c r="L20" s="92" t="s">
        <v>223</v>
      </c>
      <c r="N20" s="50" t="s">
        <v>10</v>
      </c>
      <c r="O20" s="52" t="s">
        <v>110</v>
      </c>
      <c r="P20" s="92">
        <v>3</v>
      </c>
      <c r="Q20" s="91"/>
      <c r="R20" s="91"/>
      <c r="S20" s="91"/>
      <c r="T20" s="91"/>
    </row>
    <row r="21" spans="1:20" x14ac:dyDescent="0.25">
      <c r="A21" s="36">
        <v>0.63194444444444442</v>
      </c>
      <c r="B21" s="12" t="s">
        <v>84</v>
      </c>
      <c r="C21" s="12" t="s">
        <v>60</v>
      </c>
      <c r="D21" s="114" t="s">
        <v>173</v>
      </c>
      <c r="E21" s="115" t="s">
        <v>10</v>
      </c>
      <c r="F21" s="5">
        <v>0</v>
      </c>
      <c r="G21" s="20"/>
      <c r="H21" s="114" t="s">
        <v>37</v>
      </c>
      <c r="I21" s="115" t="s">
        <v>9</v>
      </c>
      <c r="J21" s="5">
        <v>37</v>
      </c>
      <c r="K21" s="20"/>
      <c r="L21" s="115" t="s">
        <v>191</v>
      </c>
      <c r="N21" s="50" t="s">
        <v>4</v>
      </c>
      <c r="O21" s="52" t="s">
        <v>111</v>
      </c>
      <c r="P21" s="92">
        <v>2</v>
      </c>
      <c r="Q21" s="91"/>
      <c r="R21" s="91"/>
      <c r="S21" s="91"/>
      <c r="T21" s="91"/>
    </row>
    <row r="22" spans="1:20" x14ac:dyDescent="0.25">
      <c r="A22" s="36">
        <v>0.64583333333333337</v>
      </c>
      <c r="B22" s="12" t="s">
        <v>84</v>
      </c>
      <c r="C22" s="12" t="s">
        <v>61</v>
      </c>
      <c r="D22" s="91" t="s">
        <v>174</v>
      </c>
      <c r="E22" s="91" t="s">
        <v>7</v>
      </c>
      <c r="F22" s="5">
        <v>10</v>
      </c>
      <c r="G22" s="91"/>
      <c r="H22" s="91" t="s">
        <v>37</v>
      </c>
      <c r="I22" s="91" t="s">
        <v>5</v>
      </c>
      <c r="J22" s="5">
        <v>15</v>
      </c>
      <c r="K22" s="91"/>
      <c r="L22" s="92" t="s">
        <v>191</v>
      </c>
      <c r="N22" s="51" t="s">
        <v>1</v>
      </c>
      <c r="O22" s="93" t="s">
        <v>112</v>
      </c>
      <c r="P22" s="94">
        <v>1</v>
      </c>
      <c r="Q22" s="91"/>
      <c r="R22" s="91"/>
      <c r="S22" s="91"/>
      <c r="T22" s="91"/>
    </row>
    <row r="23" spans="1:20" x14ac:dyDescent="0.25">
      <c r="A23" s="37">
        <v>0.65972222222222221</v>
      </c>
      <c r="B23" s="130" t="s">
        <v>54</v>
      </c>
      <c r="C23" s="130"/>
      <c r="D23" s="130"/>
      <c r="E23" s="130"/>
      <c r="F23" s="131"/>
      <c r="G23" s="130"/>
      <c r="H23" s="130"/>
      <c r="I23" s="130"/>
      <c r="J23" s="131"/>
      <c r="K23" s="130"/>
      <c r="L23" s="132"/>
    </row>
  </sheetData>
  <mergeCells count="9">
    <mergeCell ref="A1:L1"/>
    <mergeCell ref="A2:L2"/>
    <mergeCell ref="A4:L4"/>
    <mergeCell ref="N15:P15"/>
    <mergeCell ref="B23:L23"/>
    <mergeCell ref="C8:L8"/>
    <mergeCell ref="C11:L11"/>
    <mergeCell ref="C14:L14"/>
    <mergeCell ref="C17:L17"/>
  </mergeCells>
  <pageMargins left="0.7" right="0.7" top="0.75" bottom="0.75" header="0.3" footer="0.3"/>
  <pageSetup scale="8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6"/>
  <sheetViews>
    <sheetView workbookViewId="0">
      <selection sqref="A1:L1"/>
    </sheetView>
  </sheetViews>
  <sheetFormatPr defaultRowHeight="15" x14ac:dyDescent="0.25"/>
  <cols>
    <col min="1" max="1" width="8.85546875" bestFit="1" customWidth="1"/>
    <col min="2" max="2" width="9" bestFit="1" customWidth="1"/>
    <col min="3" max="3" width="7.7109375" style="2" bestFit="1" customWidth="1"/>
    <col min="4" max="4" width="17.28515625" style="2" bestFit="1" customWidth="1"/>
    <col min="5" max="5" width="13.140625" style="2" bestFit="1" customWidth="1"/>
    <col min="6" max="6" width="4.28515625" style="2" bestFit="1" customWidth="1"/>
    <col min="7" max="7" width="4.140625" style="2" bestFit="1" customWidth="1"/>
    <col min="8" max="8" width="3.5703125" style="2" bestFit="1" customWidth="1"/>
    <col min="9" max="9" width="13.140625" style="2" bestFit="1" customWidth="1"/>
    <col min="10" max="10" width="4.28515625" style="2" bestFit="1" customWidth="1"/>
    <col min="11" max="11" width="4.140625" style="2" bestFit="1" customWidth="1"/>
    <col min="12" max="12" width="11.5703125" style="2" bestFit="1" customWidth="1"/>
    <col min="13" max="13" width="4.7109375" customWidth="1"/>
    <col min="14" max="14" width="13.140625" bestFit="1" customWidth="1"/>
    <col min="15" max="21" width="4.7109375" customWidth="1"/>
  </cols>
  <sheetData>
    <row r="1" spans="1:21" ht="15.75" x14ac:dyDescent="0.25">
      <c r="A1" s="122" t="s">
        <v>189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78"/>
      <c r="N1" s="78"/>
      <c r="O1" s="78"/>
      <c r="P1" s="78"/>
      <c r="Q1" s="78"/>
      <c r="R1" s="78"/>
      <c r="S1" s="78"/>
      <c r="T1" s="78"/>
      <c r="U1" s="78"/>
    </row>
    <row r="2" spans="1:21" ht="15.75" x14ac:dyDescent="0.25">
      <c r="A2" s="122" t="s">
        <v>213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78"/>
      <c r="N2" s="78"/>
      <c r="O2" s="78"/>
      <c r="P2" s="78"/>
      <c r="Q2" s="78"/>
      <c r="R2" s="78"/>
      <c r="S2" s="78"/>
      <c r="T2" s="78"/>
      <c r="U2" s="78"/>
    </row>
    <row r="4" spans="1:21" x14ac:dyDescent="0.25">
      <c r="A4" s="124" t="s">
        <v>55</v>
      </c>
      <c r="B4" s="125"/>
      <c r="C4" s="125"/>
      <c r="D4" s="125"/>
      <c r="E4" s="125"/>
      <c r="F4" s="125"/>
      <c r="G4" s="125"/>
      <c r="H4" s="125"/>
      <c r="I4" s="125"/>
      <c r="J4" s="125"/>
      <c r="K4" s="125"/>
      <c r="L4" s="126"/>
    </row>
    <row r="5" spans="1:21" x14ac:dyDescent="0.25">
      <c r="A5" s="8" t="s">
        <v>29</v>
      </c>
      <c r="B5" s="9" t="s">
        <v>30</v>
      </c>
      <c r="C5" s="9" t="s">
        <v>31</v>
      </c>
      <c r="D5" s="9" t="s">
        <v>56</v>
      </c>
      <c r="E5" s="9" t="s">
        <v>32</v>
      </c>
      <c r="F5" s="9" t="s">
        <v>106</v>
      </c>
      <c r="G5" s="9" t="s">
        <v>105</v>
      </c>
      <c r="H5" s="9"/>
      <c r="I5" s="9" t="s">
        <v>33</v>
      </c>
      <c r="J5" s="9" t="s">
        <v>106</v>
      </c>
      <c r="K5" s="9" t="s">
        <v>105</v>
      </c>
      <c r="L5" s="10" t="s">
        <v>74</v>
      </c>
      <c r="N5" s="47" t="s">
        <v>122</v>
      </c>
      <c r="O5" s="48" t="s">
        <v>153</v>
      </c>
      <c r="P5" s="48" t="s">
        <v>154</v>
      </c>
      <c r="Q5" s="48" t="s">
        <v>155</v>
      </c>
      <c r="R5" s="48" t="s">
        <v>125</v>
      </c>
      <c r="S5" s="48" t="s">
        <v>119</v>
      </c>
      <c r="T5" s="48" t="s">
        <v>120</v>
      </c>
      <c r="U5" s="49" t="s">
        <v>121</v>
      </c>
    </row>
    <row r="6" spans="1:21" x14ac:dyDescent="0.25">
      <c r="A6" s="36">
        <v>0.41666666666666669</v>
      </c>
      <c r="B6" s="12" t="s">
        <v>34</v>
      </c>
      <c r="C6" s="12" t="s">
        <v>35</v>
      </c>
      <c r="D6" s="12" t="s">
        <v>122</v>
      </c>
      <c r="E6" s="79" t="s">
        <v>6</v>
      </c>
      <c r="F6" s="5">
        <v>0</v>
      </c>
      <c r="G6" s="5">
        <v>0</v>
      </c>
      <c r="H6" s="79" t="s">
        <v>37</v>
      </c>
      <c r="I6" s="79" t="s">
        <v>12</v>
      </c>
      <c r="J6" s="5">
        <v>46</v>
      </c>
      <c r="K6" s="5">
        <v>8</v>
      </c>
      <c r="L6" s="80" t="s">
        <v>75</v>
      </c>
      <c r="N6" s="50" t="s">
        <v>2</v>
      </c>
      <c r="O6" s="79">
        <v>3</v>
      </c>
      <c r="P6" s="79">
        <v>0</v>
      </c>
      <c r="Q6" s="79">
        <v>0</v>
      </c>
      <c r="R6" s="79">
        <f>3*O6+2*Q6+1*P6</f>
        <v>9</v>
      </c>
      <c r="S6" s="79">
        <f>SUMIF($E$6:$E$17,$N6,$F$6:$F$17)+SUMIF($I$6:$I$17,$N6,$J$6:$J$17)</f>
        <v>68</v>
      </c>
      <c r="T6" s="79">
        <f>SUMIF($E$6:$E$17,N6,$J$6:$J$17)+SUMIF($I$6:$I$17,N6,$F$6:$F$17)</f>
        <v>17</v>
      </c>
      <c r="U6" s="80">
        <f>S6-T6</f>
        <v>51</v>
      </c>
    </row>
    <row r="7" spans="1:21" x14ac:dyDescent="0.25">
      <c r="A7" s="36">
        <v>0.43055555555555558</v>
      </c>
      <c r="B7" s="12" t="s">
        <v>34</v>
      </c>
      <c r="C7" s="12" t="s">
        <v>39</v>
      </c>
      <c r="D7" s="12" t="s">
        <v>122</v>
      </c>
      <c r="E7" s="79" t="s">
        <v>2</v>
      </c>
      <c r="F7" s="5">
        <v>24</v>
      </c>
      <c r="G7" s="5">
        <v>4</v>
      </c>
      <c r="H7" s="79" t="s">
        <v>37</v>
      </c>
      <c r="I7" s="79" t="s">
        <v>175</v>
      </c>
      <c r="J7" s="5">
        <v>0</v>
      </c>
      <c r="K7" s="5">
        <v>0</v>
      </c>
      <c r="L7" s="80" t="s">
        <v>192</v>
      </c>
      <c r="N7" s="50" t="s">
        <v>12</v>
      </c>
      <c r="O7" s="79">
        <v>2</v>
      </c>
      <c r="P7" s="79">
        <v>1</v>
      </c>
      <c r="Q7" s="79">
        <v>0</v>
      </c>
      <c r="R7" s="79">
        <f>3*O7+2*Q7+1*P7</f>
        <v>7</v>
      </c>
      <c r="S7" s="79">
        <f>SUMIF($E$6:$E$17,$N7,$F$6:$F$17)+SUMIF($I$6:$I$17,$N7,$J$6:$J$17)</f>
        <v>100</v>
      </c>
      <c r="T7" s="79">
        <f>SUMIF($E$6:$E$17,N7,$J$6:$J$17)+SUMIF($I$6:$I$17,N7,$F$6:$F$17)</f>
        <v>20</v>
      </c>
      <c r="U7" s="80">
        <f>S7-T7</f>
        <v>80</v>
      </c>
    </row>
    <row r="8" spans="1:21" x14ac:dyDescent="0.25">
      <c r="A8" s="36">
        <v>0.44444444444444442</v>
      </c>
      <c r="B8" s="12" t="s">
        <v>34</v>
      </c>
      <c r="C8" s="12" t="s">
        <v>44</v>
      </c>
      <c r="D8" s="12" t="s">
        <v>123</v>
      </c>
      <c r="E8" s="79" t="s">
        <v>7</v>
      </c>
      <c r="F8" s="5">
        <v>14</v>
      </c>
      <c r="G8" s="5">
        <v>2</v>
      </c>
      <c r="H8" s="79" t="s">
        <v>37</v>
      </c>
      <c r="I8" s="79" t="s">
        <v>134</v>
      </c>
      <c r="J8" s="5">
        <v>12</v>
      </c>
      <c r="K8" s="5">
        <v>2</v>
      </c>
      <c r="L8" s="80" t="s">
        <v>192</v>
      </c>
      <c r="N8" s="50" t="s">
        <v>6</v>
      </c>
      <c r="O8" s="79">
        <v>1</v>
      </c>
      <c r="P8" s="79">
        <v>2</v>
      </c>
      <c r="Q8" s="79">
        <v>0</v>
      </c>
      <c r="R8" s="79">
        <f t="shared" ref="R8:R9" si="0">3*O8+2*Q8+1*P8</f>
        <v>5</v>
      </c>
      <c r="S8" s="79">
        <f t="shared" ref="S8:S9" si="1">SUMIF($E$6:$E$17,$N8,$F$6:$F$17)+SUMIF($I$6:$I$17,$N8,$J$6:$J$17)</f>
        <v>17</v>
      </c>
      <c r="T8" s="79">
        <f t="shared" ref="T8:T9" si="2">SUMIF($E$6:$E$17,N8,$J$6:$J$17)+SUMIF($I$6:$I$17,N8,$F$6:$F$17)</f>
        <v>75</v>
      </c>
      <c r="U8" s="80">
        <f t="shared" ref="U8:U9" si="3">S8-T8</f>
        <v>-58</v>
      </c>
    </row>
    <row r="9" spans="1:21" x14ac:dyDescent="0.25">
      <c r="A9" s="37">
        <v>0.45833333333333331</v>
      </c>
      <c r="B9" s="16" t="s">
        <v>34</v>
      </c>
      <c r="C9" s="16" t="s">
        <v>45</v>
      </c>
      <c r="D9" s="16" t="s">
        <v>123</v>
      </c>
      <c r="E9" s="81" t="s">
        <v>1</v>
      </c>
      <c r="F9" s="5">
        <v>37</v>
      </c>
      <c r="G9" s="5">
        <v>7</v>
      </c>
      <c r="H9" s="81" t="s">
        <v>37</v>
      </c>
      <c r="I9" s="81" t="s">
        <v>3</v>
      </c>
      <c r="J9" s="5">
        <v>15</v>
      </c>
      <c r="K9" s="5">
        <v>3</v>
      </c>
      <c r="L9" s="82" t="s">
        <v>75</v>
      </c>
      <c r="N9" s="51" t="s">
        <v>175</v>
      </c>
      <c r="O9" s="81">
        <v>0</v>
      </c>
      <c r="P9" s="81">
        <v>3</v>
      </c>
      <c r="Q9" s="81">
        <v>0</v>
      </c>
      <c r="R9" s="81">
        <f t="shared" si="0"/>
        <v>3</v>
      </c>
      <c r="S9" s="81">
        <f t="shared" si="1"/>
        <v>5</v>
      </c>
      <c r="T9" s="81">
        <f t="shared" si="2"/>
        <v>78</v>
      </c>
      <c r="U9" s="82">
        <f t="shared" si="3"/>
        <v>-73</v>
      </c>
    </row>
    <row r="10" spans="1:21" x14ac:dyDescent="0.25">
      <c r="A10" s="36">
        <v>0.47222222222222227</v>
      </c>
      <c r="B10" s="12" t="s">
        <v>43</v>
      </c>
      <c r="C10" s="12" t="s">
        <v>47</v>
      </c>
      <c r="D10" s="12" t="s">
        <v>122</v>
      </c>
      <c r="E10" s="79" t="s">
        <v>12</v>
      </c>
      <c r="F10" s="5">
        <v>42</v>
      </c>
      <c r="G10" s="5">
        <v>6</v>
      </c>
      <c r="H10" s="79" t="s">
        <v>37</v>
      </c>
      <c r="I10" s="79" t="s">
        <v>175</v>
      </c>
      <c r="J10" s="5">
        <v>0</v>
      </c>
      <c r="K10" s="5">
        <v>0</v>
      </c>
      <c r="L10" s="80" t="s">
        <v>75</v>
      </c>
    </row>
    <row r="11" spans="1:21" x14ac:dyDescent="0.25">
      <c r="A11" s="36">
        <v>0.4861111111111111</v>
      </c>
      <c r="B11" s="12" t="s">
        <v>43</v>
      </c>
      <c r="C11" s="12" t="s">
        <v>48</v>
      </c>
      <c r="D11" s="12" t="s">
        <v>122</v>
      </c>
      <c r="E11" s="79" t="s">
        <v>2</v>
      </c>
      <c r="F11" s="5">
        <v>24</v>
      </c>
      <c r="G11" s="5">
        <v>4</v>
      </c>
      <c r="H11" s="79" t="s">
        <v>37</v>
      </c>
      <c r="I11" s="79" t="s">
        <v>6</v>
      </c>
      <c r="J11" s="5">
        <v>5</v>
      </c>
      <c r="K11" s="5">
        <v>1</v>
      </c>
      <c r="L11" s="80" t="s">
        <v>192</v>
      </c>
      <c r="N11" s="47" t="s">
        <v>123</v>
      </c>
      <c r="O11" s="48" t="s">
        <v>153</v>
      </c>
      <c r="P11" s="48" t="s">
        <v>154</v>
      </c>
      <c r="Q11" s="48" t="s">
        <v>155</v>
      </c>
      <c r="R11" s="48" t="s">
        <v>125</v>
      </c>
      <c r="S11" s="48" t="s">
        <v>119</v>
      </c>
      <c r="T11" s="48" t="s">
        <v>120</v>
      </c>
      <c r="U11" s="49" t="s">
        <v>121</v>
      </c>
    </row>
    <row r="12" spans="1:21" x14ac:dyDescent="0.25">
      <c r="A12" s="36">
        <v>0.5</v>
      </c>
      <c r="B12" s="12" t="s">
        <v>43</v>
      </c>
      <c r="C12" s="12" t="s">
        <v>50</v>
      </c>
      <c r="D12" s="12" t="s">
        <v>123</v>
      </c>
      <c r="E12" s="79" t="s">
        <v>7</v>
      </c>
      <c r="F12" s="5">
        <v>36</v>
      </c>
      <c r="G12" s="5">
        <v>6</v>
      </c>
      <c r="H12" s="79" t="s">
        <v>37</v>
      </c>
      <c r="I12" s="79" t="s">
        <v>3</v>
      </c>
      <c r="J12" s="5">
        <v>5</v>
      </c>
      <c r="K12" s="5">
        <v>1</v>
      </c>
      <c r="L12" s="80" t="s">
        <v>192</v>
      </c>
      <c r="N12" s="50" t="s">
        <v>7</v>
      </c>
      <c r="O12" s="79">
        <v>3</v>
      </c>
      <c r="P12" s="79">
        <v>0</v>
      </c>
      <c r="Q12" s="79">
        <v>0</v>
      </c>
      <c r="R12" s="79">
        <f>3*O12+2*Q12+1*P12</f>
        <v>9</v>
      </c>
      <c r="S12" s="111">
        <f t="shared" ref="S12:S15" si="4">SUMIF($E$6:$E$17,$N12,$F$6:$F$17)+SUMIF($I$6:$I$17,$N12,$J$6:$J$17)</f>
        <v>86</v>
      </c>
      <c r="T12" s="111">
        <f t="shared" ref="T12:T15" si="5">SUMIF($E$6:$E$17,N12,$J$6:$J$17)+SUMIF($I$6:$I$17,N12,$F$6:$F$17)</f>
        <v>27</v>
      </c>
      <c r="U12" s="80">
        <f>S12-T12</f>
        <v>59</v>
      </c>
    </row>
    <row r="13" spans="1:21" x14ac:dyDescent="0.25">
      <c r="A13" s="37">
        <v>0.51388888888888895</v>
      </c>
      <c r="B13" s="16" t="s">
        <v>43</v>
      </c>
      <c r="C13" s="16" t="s">
        <v>52</v>
      </c>
      <c r="D13" s="16" t="s">
        <v>123</v>
      </c>
      <c r="E13" s="81" t="s">
        <v>1</v>
      </c>
      <c r="F13" s="5">
        <v>5</v>
      </c>
      <c r="G13" s="5">
        <v>1</v>
      </c>
      <c r="H13" s="81" t="s">
        <v>37</v>
      </c>
      <c r="I13" s="81" t="s">
        <v>134</v>
      </c>
      <c r="J13" s="5">
        <v>27</v>
      </c>
      <c r="K13" s="5">
        <v>5</v>
      </c>
      <c r="L13" s="82" t="s">
        <v>75</v>
      </c>
      <c r="N13" s="50" t="s">
        <v>134</v>
      </c>
      <c r="O13" s="79">
        <v>2</v>
      </c>
      <c r="P13" s="79">
        <v>1</v>
      </c>
      <c r="Q13" s="79">
        <v>0</v>
      </c>
      <c r="R13" s="79">
        <f>3*O13+2*Q13+1*P13</f>
        <v>7</v>
      </c>
      <c r="S13" s="111">
        <f>SUMIF($E$6:$E$17,$N13,$F$6:$F$17)+SUMIF($I$6:$I$17,$N13,$J$6:$J$17)</f>
        <v>64</v>
      </c>
      <c r="T13" s="111">
        <f>SUMIF($E$6:$E$17,N13,$J$6:$J$17)+SUMIF($I$6:$I$17,N13,$F$6:$F$17)</f>
        <v>31</v>
      </c>
      <c r="U13" s="80">
        <f>S13-T13</f>
        <v>33</v>
      </c>
    </row>
    <row r="14" spans="1:21" x14ac:dyDescent="0.25">
      <c r="A14" s="36">
        <v>0.52777777777777779</v>
      </c>
      <c r="B14" s="12" t="s">
        <v>46</v>
      </c>
      <c r="C14" s="12" t="s">
        <v>57</v>
      </c>
      <c r="D14" s="12" t="s">
        <v>122</v>
      </c>
      <c r="E14" s="79" t="s">
        <v>6</v>
      </c>
      <c r="F14" s="5">
        <v>12</v>
      </c>
      <c r="G14" s="5">
        <v>2</v>
      </c>
      <c r="H14" s="79" t="s">
        <v>37</v>
      </c>
      <c r="I14" s="79" t="s">
        <v>175</v>
      </c>
      <c r="J14" s="5">
        <v>5</v>
      </c>
      <c r="K14" s="5">
        <v>1</v>
      </c>
      <c r="L14" s="80" t="s">
        <v>75</v>
      </c>
      <c r="N14" s="50" t="s">
        <v>1</v>
      </c>
      <c r="O14" s="79">
        <v>1</v>
      </c>
      <c r="P14" s="79">
        <v>2</v>
      </c>
      <c r="Q14" s="79">
        <v>0</v>
      </c>
      <c r="R14" s="79">
        <f t="shared" ref="R14:R15" si="6">3*O14+2*Q14+1*P14</f>
        <v>5</v>
      </c>
      <c r="S14" s="111">
        <f t="shared" si="4"/>
        <v>52</v>
      </c>
      <c r="T14" s="111">
        <f t="shared" si="5"/>
        <v>78</v>
      </c>
      <c r="U14" s="80">
        <f t="shared" ref="U14:U15" si="7">S14-T14</f>
        <v>-26</v>
      </c>
    </row>
    <row r="15" spans="1:21" x14ac:dyDescent="0.25">
      <c r="A15" s="36">
        <v>0.54166666666666663</v>
      </c>
      <c r="B15" s="12" t="s">
        <v>46</v>
      </c>
      <c r="C15" s="12" t="s">
        <v>58</v>
      </c>
      <c r="D15" s="12" t="s">
        <v>122</v>
      </c>
      <c r="E15" s="79" t="s">
        <v>12</v>
      </c>
      <c r="F15" s="5">
        <v>12</v>
      </c>
      <c r="G15" s="5">
        <v>2</v>
      </c>
      <c r="H15" s="79" t="s">
        <v>37</v>
      </c>
      <c r="I15" s="79" t="s">
        <v>2</v>
      </c>
      <c r="J15" s="5">
        <v>20</v>
      </c>
      <c r="K15" s="5">
        <v>4</v>
      </c>
      <c r="L15" s="80" t="s">
        <v>192</v>
      </c>
      <c r="N15" s="51" t="s">
        <v>3</v>
      </c>
      <c r="O15" s="81">
        <v>0</v>
      </c>
      <c r="P15" s="81">
        <v>3</v>
      </c>
      <c r="Q15" s="81">
        <v>0</v>
      </c>
      <c r="R15" s="81">
        <f t="shared" si="6"/>
        <v>3</v>
      </c>
      <c r="S15" s="112">
        <f t="shared" si="4"/>
        <v>32</v>
      </c>
      <c r="T15" s="112">
        <f t="shared" si="5"/>
        <v>98</v>
      </c>
      <c r="U15" s="82">
        <f t="shared" si="7"/>
        <v>-66</v>
      </c>
    </row>
    <row r="16" spans="1:21" x14ac:dyDescent="0.25">
      <c r="A16" s="36">
        <v>0.55555555555555558</v>
      </c>
      <c r="B16" s="12" t="s">
        <v>46</v>
      </c>
      <c r="C16" s="12" t="s">
        <v>59</v>
      </c>
      <c r="D16" s="12" t="s">
        <v>123</v>
      </c>
      <c r="E16" s="79" t="s">
        <v>134</v>
      </c>
      <c r="F16" s="5">
        <v>25</v>
      </c>
      <c r="G16" s="5">
        <v>5</v>
      </c>
      <c r="H16" s="79" t="s">
        <v>37</v>
      </c>
      <c r="I16" s="79" t="s">
        <v>3</v>
      </c>
      <c r="J16" s="5">
        <v>12</v>
      </c>
      <c r="K16" s="5">
        <v>2</v>
      </c>
      <c r="L16" s="80" t="s">
        <v>192</v>
      </c>
    </row>
    <row r="17" spans="1:20" x14ac:dyDescent="0.25">
      <c r="A17" s="36">
        <v>0.56944444444444442</v>
      </c>
      <c r="B17" s="12" t="s">
        <v>46</v>
      </c>
      <c r="C17" s="12" t="s">
        <v>60</v>
      </c>
      <c r="D17" s="12" t="s">
        <v>123</v>
      </c>
      <c r="E17" s="79" t="s">
        <v>7</v>
      </c>
      <c r="F17" s="5">
        <v>36</v>
      </c>
      <c r="G17" s="5">
        <v>6</v>
      </c>
      <c r="H17" s="79" t="s">
        <v>37</v>
      </c>
      <c r="I17" s="79" t="s">
        <v>1</v>
      </c>
      <c r="J17" s="5">
        <v>10</v>
      </c>
      <c r="K17" s="5">
        <v>2</v>
      </c>
      <c r="L17" s="80" t="s">
        <v>75</v>
      </c>
      <c r="N17" s="127" t="s">
        <v>104</v>
      </c>
      <c r="O17" s="128"/>
      <c r="P17" s="129"/>
    </row>
    <row r="18" spans="1:20" x14ac:dyDescent="0.25">
      <c r="A18" s="36">
        <v>0.58333333333333337</v>
      </c>
      <c r="B18" s="12" t="s">
        <v>49</v>
      </c>
      <c r="C18" s="12" t="s">
        <v>61</v>
      </c>
      <c r="D18" s="79" t="s">
        <v>124</v>
      </c>
      <c r="E18" s="79" t="s">
        <v>6</v>
      </c>
      <c r="F18" s="5">
        <v>27</v>
      </c>
      <c r="G18" s="79"/>
      <c r="H18" s="79" t="s">
        <v>37</v>
      </c>
      <c r="I18" s="79" t="s">
        <v>3</v>
      </c>
      <c r="J18" s="5">
        <v>5</v>
      </c>
      <c r="K18" s="79"/>
      <c r="L18" s="80" t="s">
        <v>75</v>
      </c>
      <c r="N18" s="38" t="s">
        <v>115</v>
      </c>
      <c r="O18" s="39"/>
      <c r="P18" s="40" t="s">
        <v>125</v>
      </c>
      <c r="Q18" s="39"/>
      <c r="R18" s="39"/>
      <c r="S18" s="39"/>
      <c r="T18" s="39"/>
    </row>
    <row r="19" spans="1:20" x14ac:dyDescent="0.25">
      <c r="A19" s="36">
        <v>0.59722222222222221</v>
      </c>
      <c r="B19" s="12" t="s">
        <v>49</v>
      </c>
      <c r="C19" s="12" t="s">
        <v>62</v>
      </c>
      <c r="D19" s="79" t="s">
        <v>126</v>
      </c>
      <c r="E19" s="79" t="s">
        <v>1</v>
      </c>
      <c r="F19" s="5">
        <v>32</v>
      </c>
      <c r="G19" s="79"/>
      <c r="H19" s="79" t="s">
        <v>37</v>
      </c>
      <c r="I19" s="79" t="s">
        <v>175</v>
      </c>
      <c r="J19" s="5">
        <v>7</v>
      </c>
      <c r="K19" s="79"/>
      <c r="L19" s="80" t="s">
        <v>192</v>
      </c>
      <c r="N19" s="50" t="s">
        <v>12</v>
      </c>
      <c r="O19" s="79" t="s">
        <v>107</v>
      </c>
      <c r="P19" s="80">
        <v>8</v>
      </c>
      <c r="Q19" s="79"/>
      <c r="R19" s="79"/>
      <c r="S19" s="79"/>
      <c r="T19" s="79"/>
    </row>
    <row r="20" spans="1:20" x14ac:dyDescent="0.25">
      <c r="A20" s="36">
        <v>0.61111111111111105</v>
      </c>
      <c r="B20" s="12" t="s">
        <v>49</v>
      </c>
      <c r="C20" s="12" t="s">
        <v>63</v>
      </c>
      <c r="D20" s="79" t="s">
        <v>127</v>
      </c>
      <c r="E20" s="79" t="s">
        <v>2</v>
      </c>
      <c r="F20" s="5">
        <v>29</v>
      </c>
      <c r="G20" s="79"/>
      <c r="H20" s="79" t="s">
        <v>37</v>
      </c>
      <c r="I20" s="79" t="s">
        <v>134</v>
      </c>
      <c r="J20" s="5">
        <v>12</v>
      </c>
      <c r="K20" s="79"/>
      <c r="L20" s="80" t="s">
        <v>192</v>
      </c>
      <c r="N20" s="50" t="s">
        <v>2</v>
      </c>
      <c r="O20" s="79" t="s">
        <v>108</v>
      </c>
      <c r="P20" s="80">
        <v>7</v>
      </c>
      <c r="Q20" s="79"/>
      <c r="R20" s="79"/>
      <c r="S20" s="79"/>
      <c r="T20" s="79"/>
    </row>
    <row r="21" spans="1:20" x14ac:dyDescent="0.25">
      <c r="A21" s="37">
        <v>0.625</v>
      </c>
      <c r="B21" s="16" t="s">
        <v>49</v>
      </c>
      <c r="C21" s="16" t="s">
        <v>64</v>
      </c>
      <c r="D21" s="81" t="s">
        <v>128</v>
      </c>
      <c r="E21" s="81" t="s">
        <v>7</v>
      </c>
      <c r="F21" s="5">
        <v>5</v>
      </c>
      <c r="G21" s="81"/>
      <c r="H21" s="81" t="s">
        <v>37</v>
      </c>
      <c r="I21" s="81" t="s">
        <v>12</v>
      </c>
      <c r="J21" s="5">
        <v>12</v>
      </c>
      <c r="K21" s="81"/>
      <c r="L21" s="82" t="s">
        <v>75</v>
      </c>
      <c r="N21" s="50" t="s">
        <v>7</v>
      </c>
      <c r="O21" s="52" t="s">
        <v>109</v>
      </c>
      <c r="P21" s="80">
        <v>6</v>
      </c>
      <c r="Q21" s="79"/>
      <c r="R21" s="79"/>
      <c r="S21" s="79"/>
      <c r="T21" s="79"/>
    </row>
    <row r="22" spans="1:20" x14ac:dyDescent="0.25">
      <c r="A22" s="36">
        <v>0.63888888888888895</v>
      </c>
      <c r="B22" s="12" t="s">
        <v>65</v>
      </c>
      <c r="C22" s="12" t="s">
        <v>66</v>
      </c>
      <c r="D22" s="79" t="s">
        <v>129</v>
      </c>
      <c r="E22" s="79" t="s">
        <v>3</v>
      </c>
      <c r="F22" s="5">
        <v>27</v>
      </c>
      <c r="G22" s="79"/>
      <c r="H22" s="79" t="s">
        <v>37</v>
      </c>
      <c r="I22" s="79" t="s">
        <v>175</v>
      </c>
      <c r="J22" s="5">
        <v>29</v>
      </c>
      <c r="K22" s="79"/>
      <c r="L22" s="80" t="s">
        <v>75</v>
      </c>
      <c r="N22" s="50" t="s">
        <v>134</v>
      </c>
      <c r="O22" s="52" t="s">
        <v>110</v>
      </c>
      <c r="P22" s="80">
        <v>5</v>
      </c>
      <c r="Q22" s="79"/>
      <c r="R22" s="79"/>
      <c r="S22" s="79"/>
      <c r="T22" s="79"/>
    </row>
    <row r="23" spans="1:20" x14ac:dyDescent="0.25">
      <c r="A23" s="36">
        <v>0.65277777777777779</v>
      </c>
      <c r="B23" s="12" t="s">
        <v>65</v>
      </c>
      <c r="C23" s="12" t="s">
        <v>68</v>
      </c>
      <c r="D23" s="79" t="s">
        <v>130</v>
      </c>
      <c r="E23" s="79" t="s">
        <v>6</v>
      </c>
      <c r="F23" s="5">
        <v>14</v>
      </c>
      <c r="G23" s="79"/>
      <c r="H23" s="79" t="s">
        <v>37</v>
      </c>
      <c r="I23" s="79" t="s">
        <v>1</v>
      </c>
      <c r="J23" s="5">
        <v>15</v>
      </c>
      <c r="K23" s="79"/>
      <c r="L23" s="80" t="s">
        <v>192</v>
      </c>
      <c r="N23" s="50" t="s">
        <v>1</v>
      </c>
      <c r="O23" s="52" t="s">
        <v>111</v>
      </c>
      <c r="P23" s="80">
        <v>4</v>
      </c>
      <c r="Q23" s="79"/>
      <c r="R23" s="79"/>
      <c r="S23" s="79"/>
      <c r="T23" s="79"/>
    </row>
    <row r="24" spans="1:20" x14ac:dyDescent="0.25">
      <c r="A24" s="36">
        <v>0.66666666666666663</v>
      </c>
      <c r="B24" s="12" t="s">
        <v>65</v>
      </c>
      <c r="C24" s="12" t="s">
        <v>70</v>
      </c>
      <c r="D24" s="79" t="s">
        <v>131</v>
      </c>
      <c r="E24" s="79" t="s">
        <v>134</v>
      </c>
      <c r="F24" s="5">
        <v>17</v>
      </c>
      <c r="G24" s="79"/>
      <c r="H24" s="79" t="s">
        <v>37</v>
      </c>
      <c r="I24" s="79" t="s">
        <v>7</v>
      </c>
      <c r="J24" s="5">
        <v>19</v>
      </c>
      <c r="K24" s="79"/>
      <c r="L24" s="80" t="s">
        <v>192</v>
      </c>
      <c r="N24" s="50" t="s">
        <v>6</v>
      </c>
      <c r="O24" s="52" t="s">
        <v>112</v>
      </c>
      <c r="P24" s="80">
        <v>3</v>
      </c>
      <c r="Q24" s="79"/>
      <c r="R24" s="79"/>
      <c r="S24" s="79"/>
      <c r="T24" s="79"/>
    </row>
    <row r="25" spans="1:20" x14ac:dyDescent="0.25">
      <c r="A25" s="36">
        <v>0.68055555555555547</v>
      </c>
      <c r="B25" s="12" t="s">
        <v>65</v>
      </c>
      <c r="C25" s="12" t="s">
        <v>72</v>
      </c>
      <c r="D25" s="79" t="s">
        <v>132</v>
      </c>
      <c r="E25" s="80" t="s">
        <v>2</v>
      </c>
      <c r="F25" s="5">
        <v>0</v>
      </c>
      <c r="G25" s="20"/>
      <c r="H25" s="79" t="s">
        <v>37</v>
      </c>
      <c r="I25" s="80" t="s">
        <v>12</v>
      </c>
      <c r="J25" s="5">
        <v>38</v>
      </c>
      <c r="K25" s="20"/>
      <c r="L25" s="80" t="s">
        <v>75</v>
      </c>
      <c r="N25" s="50" t="s">
        <v>175</v>
      </c>
      <c r="O25" s="52" t="s">
        <v>113</v>
      </c>
      <c r="P25" s="80">
        <v>2</v>
      </c>
      <c r="Q25" s="79"/>
      <c r="R25" s="79"/>
      <c r="S25" s="79"/>
      <c r="T25" s="79"/>
    </row>
    <row r="26" spans="1:20" x14ac:dyDescent="0.25">
      <c r="A26" s="37">
        <v>0.69444444444444453</v>
      </c>
      <c r="B26" s="130" t="s">
        <v>54</v>
      </c>
      <c r="C26" s="130"/>
      <c r="D26" s="130"/>
      <c r="E26" s="130"/>
      <c r="F26" s="131"/>
      <c r="G26" s="130"/>
      <c r="H26" s="130"/>
      <c r="I26" s="130"/>
      <c r="J26" s="131"/>
      <c r="K26" s="130"/>
      <c r="L26" s="132"/>
      <c r="N26" s="51" t="s">
        <v>3</v>
      </c>
      <c r="O26" s="81" t="s">
        <v>114</v>
      </c>
      <c r="P26" s="82">
        <v>1</v>
      </c>
      <c r="Q26" s="79"/>
      <c r="R26" s="79"/>
      <c r="S26" s="79"/>
      <c r="T26" s="79"/>
    </row>
  </sheetData>
  <mergeCells count="5">
    <mergeCell ref="A1:L1"/>
    <mergeCell ref="A2:L2"/>
    <mergeCell ref="A4:L4"/>
    <mergeCell ref="N17:P17"/>
    <mergeCell ref="B26:L26"/>
  </mergeCells>
  <pageMargins left="0.7" right="0.7" top="0.75" bottom="0.75" header="0.3" footer="0.3"/>
  <pageSetup scale="8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6"/>
  <sheetViews>
    <sheetView workbookViewId="0">
      <selection sqref="A1:L1"/>
    </sheetView>
  </sheetViews>
  <sheetFormatPr defaultRowHeight="15" x14ac:dyDescent="0.25"/>
  <cols>
    <col min="1" max="1" width="8.85546875" bestFit="1" customWidth="1"/>
    <col min="2" max="2" width="9" style="2" bestFit="1" customWidth="1"/>
    <col min="3" max="3" width="7.7109375" style="2" bestFit="1" customWidth="1"/>
    <col min="4" max="4" width="9.5703125" style="2" bestFit="1" customWidth="1"/>
    <col min="5" max="5" width="16" style="2" bestFit="1" customWidth="1"/>
    <col min="6" max="6" width="4.28515625" style="2" bestFit="1" customWidth="1"/>
    <col min="7" max="7" width="4.140625" style="2" bestFit="1" customWidth="1"/>
    <col min="8" max="8" width="2.85546875" style="2" customWidth="1"/>
    <col min="9" max="9" width="16.140625" style="2" bestFit="1" customWidth="1"/>
    <col min="10" max="10" width="4.28515625" style="2" bestFit="1" customWidth="1"/>
    <col min="11" max="11" width="4.140625" style="2" bestFit="1" customWidth="1"/>
    <col min="12" max="12" width="10.42578125" style="2" customWidth="1"/>
    <col min="13" max="13" width="3.7109375" customWidth="1"/>
    <col min="14" max="14" width="16.140625" bestFit="1" customWidth="1"/>
    <col min="15" max="21" width="4.7109375" customWidth="1"/>
  </cols>
  <sheetData>
    <row r="1" spans="1:22" ht="15.75" x14ac:dyDescent="0.25">
      <c r="A1" s="122" t="s">
        <v>188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90"/>
      <c r="N1" s="90"/>
      <c r="O1" s="90"/>
      <c r="P1" s="90"/>
      <c r="Q1" s="90"/>
      <c r="R1" s="90"/>
      <c r="S1" s="90"/>
      <c r="T1" s="90"/>
      <c r="U1" s="90"/>
    </row>
    <row r="2" spans="1:22" ht="15.75" x14ac:dyDescent="0.25">
      <c r="A2" s="122" t="s">
        <v>210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90"/>
      <c r="N2" s="90"/>
      <c r="O2" s="90"/>
      <c r="P2" s="90"/>
      <c r="Q2" s="90"/>
      <c r="R2" s="90"/>
      <c r="S2" s="90"/>
      <c r="T2" s="90"/>
      <c r="U2" s="90"/>
    </row>
    <row r="4" spans="1:22" x14ac:dyDescent="0.25">
      <c r="A4" s="124" t="s">
        <v>88</v>
      </c>
      <c r="B4" s="125"/>
      <c r="C4" s="125"/>
      <c r="D4" s="125"/>
      <c r="E4" s="125"/>
      <c r="F4" s="125"/>
      <c r="G4" s="125"/>
      <c r="H4" s="125"/>
      <c r="I4" s="125"/>
      <c r="J4" s="125"/>
      <c r="K4" s="125"/>
      <c r="L4" s="126"/>
    </row>
    <row r="5" spans="1:22" x14ac:dyDescent="0.25">
      <c r="A5" s="8" t="s">
        <v>29</v>
      </c>
      <c r="B5" s="9" t="s">
        <v>30</v>
      </c>
      <c r="C5" s="9" t="s">
        <v>31</v>
      </c>
      <c r="D5" s="9" t="s">
        <v>56</v>
      </c>
      <c r="E5" s="9" t="s">
        <v>32</v>
      </c>
      <c r="F5" s="9" t="s">
        <v>106</v>
      </c>
      <c r="G5" s="9" t="s">
        <v>105</v>
      </c>
      <c r="H5" s="9"/>
      <c r="I5" s="9" t="s">
        <v>33</v>
      </c>
      <c r="J5" s="9" t="s">
        <v>106</v>
      </c>
      <c r="K5" s="9" t="s">
        <v>105</v>
      </c>
      <c r="L5" s="10" t="s">
        <v>74</v>
      </c>
      <c r="N5" s="47" t="s">
        <v>122</v>
      </c>
      <c r="O5" s="48" t="s">
        <v>153</v>
      </c>
      <c r="P5" s="48" t="s">
        <v>154</v>
      </c>
      <c r="Q5" s="48" t="s">
        <v>155</v>
      </c>
      <c r="R5" s="48" t="s">
        <v>125</v>
      </c>
      <c r="S5" s="48" t="s">
        <v>119</v>
      </c>
      <c r="T5" s="48" t="s">
        <v>120</v>
      </c>
      <c r="U5" s="49" t="s">
        <v>121</v>
      </c>
    </row>
    <row r="6" spans="1:22" x14ac:dyDescent="0.25">
      <c r="A6" s="36">
        <v>0.79166666666666663</v>
      </c>
      <c r="B6" s="12" t="s">
        <v>34</v>
      </c>
      <c r="C6" s="110" t="s">
        <v>35</v>
      </c>
      <c r="D6" s="12" t="s">
        <v>122</v>
      </c>
      <c r="E6" s="91" t="s">
        <v>180</v>
      </c>
      <c r="F6" s="5">
        <v>15</v>
      </c>
      <c r="G6" s="5">
        <v>3</v>
      </c>
      <c r="H6" s="91" t="s">
        <v>37</v>
      </c>
      <c r="I6" s="91" t="s">
        <v>209</v>
      </c>
      <c r="J6" s="5">
        <v>5</v>
      </c>
      <c r="K6" s="5">
        <v>1</v>
      </c>
      <c r="L6" s="92" t="s">
        <v>192</v>
      </c>
      <c r="N6" s="50" t="s">
        <v>180</v>
      </c>
      <c r="O6" s="91">
        <v>3</v>
      </c>
      <c r="P6" s="91">
        <v>0</v>
      </c>
      <c r="Q6" s="91">
        <v>0</v>
      </c>
      <c r="R6" s="91">
        <f>3*O6+2*Q6+1*P6</f>
        <v>9</v>
      </c>
      <c r="S6" s="91">
        <f>SUMIF($E$6:$E$14,$N6,$F$6:$F$14)+SUMIF($I$6:$I$14,$N6,$J$6:$J$14)</f>
        <v>54</v>
      </c>
      <c r="T6" s="91">
        <f>SUMIF($E$6:$E$14,N6,$J$6:$J$14)+SUMIF($I$6:$I$14,N6,$F$6:$F$14)</f>
        <v>10</v>
      </c>
      <c r="U6" s="92">
        <f>S6-T6</f>
        <v>44</v>
      </c>
    </row>
    <row r="7" spans="1:22" x14ac:dyDescent="0.25">
      <c r="A7" s="36">
        <v>0.80555555555555547</v>
      </c>
      <c r="B7" s="12" t="s">
        <v>34</v>
      </c>
      <c r="C7" s="110" t="s">
        <v>39</v>
      </c>
      <c r="D7" s="12" t="s">
        <v>122</v>
      </c>
      <c r="E7" s="91" t="s">
        <v>4</v>
      </c>
      <c r="F7" s="5">
        <v>14</v>
      </c>
      <c r="G7" s="5">
        <v>2</v>
      </c>
      <c r="H7" s="91" t="s">
        <v>37</v>
      </c>
      <c r="I7" s="91" t="s">
        <v>208</v>
      </c>
      <c r="J7" s="5">
        <v>5</v>
      </c>
      <c r="K7" s="5">
        <v>1</v>
      </c>
      <c r="L7" s="92" t="s">
        <v>192</v>
      </c>
      <c r="N7" s="50" t="s">
        <v>209</v>
      </c>
      <c r="O7" s="91">
        <v>2</v>
      </c>
      <c r="P7" s="91">
        <v>1</v>
      </c>
      <c r="Q7" s="91">
        <v>0</v>
      </c>
      <c r="R7" s="91">
        <f t="shared" ref="R7" si="0">3*O7+2*Q7+1*P7</f>
        <v>7</v>
      </c>
      <c r="S7" s="91">
        <f>SUMIF($E$6:$E$14,$N7,$F$6:$F$14)+SUMIF($I$6:$I$14,$N7,$J$6:$J$14)</f>
        <v>42</v>
      </c>
      <c r="T7" s="91">
        <f>SUMIF($E$6:$E$14,N7,$J$6:$J$14)+SUMIF($I$6:$I$14,N7,$F$6:$F$14)</f>
        <v>25</v>
      </c>
      <c r="U7" s="92">
        <f t="shared" ref="U7" si="1">S7-T7</f>
        <v>17</v>
      </c>
    </row>
    <row r="8" spans="1:22" x14ac:dyDescent="0.25">
      <c r="A8" s="37">
        <v>0.81944444444444453</v>
      </c>
      <c r="B8" s="16" t="s">
        <v>34</v>
      </c>
      <c r="C8" s="99" t="s">
        <v>44</v>
      </c>
      <c r="D8" s="99" t="s">
        <v>123</v>
      </c>
      <c r="E8" s="99" t="s">
        <v>207</v>
      </c>
      <c r="F8" s="5">
        <v>5</v>
      </c>
      <c r="G8" s="5">
        <v>1</v>
      </c>
      <c r="H8" s="99" t="s">
        <v>37</v>
      </c>
      <c r="I8" s="99" t="s">
        <v>206</v>
      </c>
      <c r="J8" s="5">
        <v>14</v>
      </c>
      <c r="K8" s="5">
        <v>2</v>
      </c>
      <c r="L8" s="100" t="s">
        <v>75</v>
      </c>
      <c r="N8" s="50" t="s">
        <v>4</v>
      </c>
      <c r="O8" s="91">
        <v>1</v>
      </c>
      <c r="P8" s="91">
        <v>2</v>
      </c>
      <c r="Q8" s="91">
        <v>0</v>
      </c>
      <c r="R8" s="91">
        <f>3*O8+2*Q8+1*P8</f>
        <v>5</v>
      </c>
      <c r="S8" s="91">
        <f>SUMIF($E$6:$E$14,$N8,$F$6:$F$14)+SUMIF($I$6:$I$14,$N8,$J$6:$J$14)</f>
        <v>29</v>
      </c>
      <c r="T8" s="91">
        <f>SUMIF($E$6:$E$14,N8,$J$6:$J$14)+SUMIF($I$6:$I$14,N8,$F$6:$F$14)</f>
        <v>30</v>
      </c>
      <c r="U8" s="92">
        <f>S8-T8</f>
        <v>-1</v>
      </c>
    </row>
    <row r="9" spans="1:22" x14ac:dyDescent="0.25">
      <c r="A9" s="36">
        <v>0.83333333333333337</v>
      </c>
      <c r="B9" s="12" t="s">
        <v>43</v>
      </c>
      <c r="C9" s="110" t="s">
        <v>45</v>
      </c>
      <c r="D9" s="110" t="s">
        <v>122</v>
      </c>
      <c r="E9" s="91" t="s">
        <v>180</v>
      </c>
      <c r="F9" s="5">
        <v>10</v>
      </c>
      <c r="G9" s="5">
        <v>2</v>
      </c>
      <c r="H9" s="91" t="s">
        <v>37</v>
      </c>
      <c r="I9" s="91" t="s">
        <v>4</v>
      </c>
      <c r="J9" s="5">
        <v>5</v>
      </c>
      <c r="K9" s="5">
        <v>1</v>
      </c>
      <c r="L9" s="92" t="s">
        <v>192</v>
      </c>
      <c r="N9" s="51" t="s">
        <v>208</v>
      </c>
      <c r="O9" s="93">
        <v>0</v>
      </c>
      <c r="P9" s="93">
        <v>3</v>
      </c>
      <c r="Q9" s="93">
        <v>0</v>
      </c>
      <c r="R9" s="93">
        <f>3*O9+2*Q9+1*P9</f>
        <v>3</v>
      </c>
      <c r="S9" s="93">
        <f>SUMIF($E$6:$E$14,$N9,$F$6:$F$14)+SUMIF($I$6:$I$14,$N9,$J$6:$J$14)</f>
        <v>5</v>
      </c>
      <c r="T9" s="93">
        <f>SUMIF($E$6:$E$14,N9,$J$6:$J$14)+SUMIF($I$6:$I$14,N9,$F$6:$F$14)</f>
        <v>65</v>
      </c>
      <c r="U9" s="94">
        <f>S9-T9</f>
        <v>-60</v>
      </c>
      <c r="V9" s="75"/>
    </row>
    <row r="10" spans="1:22" x14ac:dyDescent="0.25">
      <c r="A10" s="36">
        <v>0.84722222222222221</v>
      </c>
      <c r="B10" s="12" t="s">
        <v>43</v>
      </c>
      <c r="C10" s="110" t="s">
        <v>47</v>
      </c>
      <c r="D10" s="110" t="s">
        <v>122</v>
      </c>
      <c r="E10" s="91" t="s">
        <v>209</v>
      </c>
      <c r="F10" s="5">
        <v>22</v>
      </c>
      <c r="G10" s="5">
        <v>4</v>
      </c>
      <c r="H10" s="91" t="s">
        <v>37</v>
      </c>
      <c r="I10" s="91" t="s">
        <v>208</v>
      </c>
      <c r="J10" s="5">
        <v>0</v>
      </c>
      <c r="K10" s="5">
        <v>0</v>
      </c>
      <c r="L10" s="92" t="s">
        <v>192</v>
      </c>
      <c r="N10" s="31"/>
      <c r="O10" s="91"/>
      <c r="P10" s="91"/>
      <c r="Q10" s="91"/>
      <c r="R10" s="91"/>
      <c r="S10" s="91"/>
      <c r="T10" s="91"/>
      <c r="U10" s="91"/>
    </row>
    <row r="11" spans="1:22" x14ac:dyDescent="0.25">
      <c r="A11" s="37">
        <v>0.86111111111111116</v>
      </c>
      <c r="B11" s="16" t="s">
        <v>43</v>
      </c>
      <c r="C11" s="99" t="s">
        <v>48</v>
      </c>
      <c r="D11" s="99" t="s">
        <v>123</v>
      </c>
      <c r="E11" s="99" t="s">
        <v>206</v>
      </c>
      <c r="F11" s="5">
        <v>41</v>
      </c>
      <c r="G11" s="5">
        <v>7</v>
      </c>
      <c r="H11" s="99" t="s">
        <v>37</v>
      </c>
      <c r="I11" s="99" t="s">
        <v>179</v>
      </c>
      <c r="J11" s="5">
        <v>0</v>
      </c>
      <c r="K11" s="5">
        <v>0</v>
      </c>
      <c r="L11" s="100" t="s">
        <v>75</v>
      </c>
      <c r="N11" s="47" t="s">
        <v>123</v>
      </c>
      <c r="O11" s="48" t="s">
        <v>153</v>
      </c>
      <c r="P11" s="48" t="s">
        <v>154</v>
      </c>
      <c r="Q11" s="48" t="s">
        <v>155</v>
      </c>
      <c r="R11" s="48" t="s">
        <v>125</v>
      </c>
      <c r="S11" s="48" t="s">
        <v>119</v>
      </c>
      <c r="T11" s="48" t="s">
        <v>120</v>
      </c>
      <c r="U11" s="49" t="s">
        <v>121</v>
      </c>
    </row>
    <row r="12" spans="1:22" x14ac:dyDescent="0.25">
      <c r="A12" s="36">
        <v>0.875</v>
      </c>
      <c r="B12" s="12" t="s">
        <v>46</v>
      </c>
      <c r="C12" s="110" t="s">
        <v>50</v>
      </c>
      <c r="D12" s="110" t="s">
        <v>122</v>
      </c>
      <c r="E12" s="91" t="s">
        <v>180</v>
      </c>
      <c r="F12" s="5">
        <v>29</v>
      </c>
      <c r="G12" s="5">
        <v>5</v>
      </c>
      <c r="H12" s="91" t="s">
        <v>37</v>
      </c>
      <c r="I12" s="91" t="s">
        <v>208</v>
      </c>
      <c r="J12" s="5">
        <v>0</v>
      </c>
      <c r="K12" s="5">
        <v>0</v>
      </c>
      <c r="L12" s="92" t="s">
        <v>192</v>
      </c>
      <c r="N12" s="50" t="s">
        <v>206</v>
      </c>
      <c r="O12" s="97">
        <v>2</v>
      </c>
      <c r="P12" s="97">
        <v>0</v>
      </c>
      <c r="Q12" s="97">
        <v>0</v>
      </c>
      <c r="R12" s="97">
        <f t="shared" ref="R12" si="2">3*O12+2*Q12+1*P12</f>
        <v>6</v>
      </c>
      <c r="S12" s="97">
        <f>SUMIF($E$6:$E$14,$N12,$F$6:$F$14)+SUMIF($I$6:$I$14,$N12,$J$6:$J$14)</f>
        <v>55</v>
      </c>
      <c r="T12" s="97">
        <f>SUMIF($E$6:$E$14,N12,$J$6:$J$14)+SUMIF($I$6:$I$14,N12,$F$6:$F$14)</f>
        <v>5</v>
      </c>
      <c r="U12" s="98">
        <f t="shared" ref="U12" si="3">S12-T12</f>
        <v>50</v>
      </c>
    </row>
    <row r="13" spans="1:22" x14ac:dyDescent="0.25">
      <c r="A13" s="36">
        <v>0.88888888888888884</v>
      </c>
      <c r="B13" s="12" t="s">
        <v>46</v>
      </c>
      <c r="C13" s="110" t="s">
        <v>52</v>
      </c>
      <c r="D13" s="110" t="s">
        <v>122</v>
      </c>
      <c r="E13" s="91" t="s">
        <v>209</v>
      </c>
      <c r="F13" s="5">
        <v>15</v>
      </c>
      <c r="G13" s="5">
        <v>3</v>
      </c>
      <c r="H13" s="91" t="s">
        <v>37</v>
      </c>
      <c r="I13" s="91" t="s">
        <v>4</v>
      </c>
      <c r="J13" s="5">
        <v>10</v>
      </c>
      <c r="K13" s="5">
        <v>2</v>
      </c>
      <c r="L13" s="92" t="s">
        <v>192</v>
      </c>
      <c r="N13" s="50" t="s">
        <v>179</v>
      </c>
      <c r="O13" s="97">
        <v>1</v>
      </c>
      <c r="P13" s="97">
        <v>1</v>
      </c>
      <c r="Q13" s="97">
        <v>0</v>
      </c>
      <c r="R13" s="97">
        <f>3*O13+2*Q13+1*P13</f>
        <v>4</v>
      </c>
      <c r="S13" s="97">
        <f>SUMIF($E$6:$E$14,$N13,$F$6:$F$14)+SUMIF($I$6:$I$14,$N13,$J$6:$J$14)</f>
        <v>10</v>
      </c>
      <c r="T13" s="97">
        <f>SUMIF($E$6:$E$14,N13,$J$6:$J$14)+SUMIF($I$6:$I$14,N13,$F$6:$F$14)</f>
        <v>41</v>
      </c>
      <c r="U13" s="98">
        <f>S13-T13</f>
        <v>-31</v>
      </c>
    </row>
    <row r="14" spans="1:22" x14ac:dyDescent="0.25">
      <c r="A14" s="37">
        <v>0.90277777777777779</v>
      </c>
      <c r="B14" s="16" t="s">
        <v>46</v>
      </c>
      <c r="C14" s="99" t="s">
        <v>57</v>
      </c>
      <c r="D14" s="99" t="s">
        <v>123</v>
      </c>
      <c r="E14" s="99" t="s">
        <v>179</v>
      </c>
      <c r="F14" s="5">
        <v>10</v>
      </c>
      <c r="G14" s="5">
        <v>2</v>
      </c>
      <c r="H14" s="99" t="s">
        <v>37</v>
      </c>
      <c r="I14" s="99" t="s">
        <v>207</v>
      </c>
      <c r="J14" s="5">
        <v>0</v>
      </c>
      <c r="K14" s="5">
        <v>0</v>
      </c>
      <c r="L14" s="100" t="s">
        <v>75</v>
      </c>
      <c r="N14" s="51" t="s">
        <v>207</v>
      </c>
      <c r="O14" s="95">
        <v>0</v>
      </c>
      <c r="P14" s="95">
        <v>2</v>
      </c>
      <c r="Q14" s="95">
        <v>0</v>
      </c>
      <c r="R14" s="95">
        <f>3*O14+2*Q14+1*P14</f>
        <v>2</v>
      </c>
      <c r="S14" s="95">
        <f>SUMIF($E$6:$E$14,$N14,$F$6:$F$14)+SUMIF($I$6:$I$14,$N14,$J$6:$J$14)</f>
        <v>5</v>
      </c>
      <c r="T14" s="95">
        <f>SUMIF($E$6:$E$14,N14,$J$6:$J$14)+SUMIF($I$6:$I$14,N14,$F$6:$F$14)</f>
        <v>24</v>
      </c>
      <c r="U14" s="96">
        <f>S14-T14</f>
        <v>-19</v>
      </c>
    </row>
    <row r="15" spans="1:22" x14ac:dyDescent="0.25">
      <c r="A15" s="36">
        <v>0.91666666666666663</v>
      </c>
      <c r="B15" s="12" t="s">
        <v>49</v>
      </c>
      <c r="C15" s="12" t="s">
        <v>58</v>
      </c>
      <c r="D15" s="12" t="s">
        <v>173</v>
      </c>
      <c r="E15" s="91" t="s">
        <v>4</v>
      </c>
      <c r="F15" s="77">
        <v>22</v>
      </c>
      <c r="G15" s="91"/>
      <c r="H15" s="91" t="s">
        <v>37</v>
      </c>
      <c r="I15" s="91" t="s">
        <v>208</v>
      </c>
      <c r="J15" s="77">
        <v>0</v>
      </c>
      <c r="K15" s="91"/>
      <c r="L15" s="92" t="s">
        <v>192</v>
      </c>
      <c r="Q15" s="91"/>
      <c r="R15" s="91"/>
      <c r="S15" s="91"/>
      <c r="T15" s="91"/>
      <c r="U15" s="91"/>
    </row>
    <row r="16" spans="1:22" x14ac:dyDescent="0.25">
      <c r="A16" s="36">
        <v>0.93055555555555547</v>
      </c>
      <c r="B16" s="12" t="s">
        <v>49</v>
      </c>
      <c r="C16" s="12" t="s">
        <v>59</v>
      </c>
      <c r="D16" s="12" t="s">
        <v>174</v>
      </c>
      <c r="E16" s="91" t="s">
        <v>180</v>
      </c>
      <c r="F16" s="5">
        <v>0</v>
      </c>
      <c r="G16" s="91"/>
      <c r="H16" s="91" t="s">
        <v>37</v>
      </c>
      <c r="I16" s="91" t="s">
        <v>209</v>
      </c>
      <c r="J16" s="5">
        <v>10</v>
      </c>
      <c r="K16" s="91"/>
      <c r="L16" s="92" t="s">
        <v>192</v>
      </c>
      <c r="N16" s="127" t="s">
        <v>104</v>
      </c>
      <c r="O16" s="128"/>
      <c r="P16" s="129"/>
      <c r="Q16" s="91"/>
      <c r="R16" s="91"/>
      <c r="S16" s="91"/>
      <c r="T16" s="91"/>
      <c r="U16" s="91"/>
    </row>
    <row r="17" spans="1:21" x14ac:dyDescent="0.25">
      <c r="A17" s="37">
        <v>0.94444444444444453</v>
      </c>
      <c r="B17" s="130" t="s">
        <v>54</v>
      </c>
      <c r="C17" s="130"/>
      <c r="D17" s="130"/>
      <c r="E17" s="130"/>
      <c r="F17" s="131"/>
      <c r="G17" s="130"/>
      <c r="H17" s="130"/>
      <c r="I17" s="130"/>
      <c r="J17" s="131"/>
      <c r="K17" s="130"/>
      <c r="L17" s="132"/>
      <c r="N17" s="38" t="s">
        <v>115</v>
      </c>
      <c r="O17" s="39"/>
      <c r="P17" s="40" t="s">
        <v>125</v>
      </c>
      <c r="R17" s="91"/>
      <c r="S17" s="91"/>
      <c r="T17" s="91"/>
      <c r="U17" s="91"/>
    </row>
    <row r="18" spans="1:21" x14ac:dyDescent="0.25">
      <c r="N18" s="50" t="s">
        <v>209</v>
      </c>
      <c r="O18" s="91" t="s">
        <v>107</v>
      </c>
      <c r="P18" s="92">
        <v>4</v>
      </c>
    </row>
    <row r="19" spans="1:21" x14ac:dyDescent="0.25">
      <c r="N19" s="50" t="s">
        <v>180</v>
      </c>
      <c r="O19" s="91" t="s">
        <v>108</v>
      </c>
      <c r="P19" s="92">
        <v>3</v>
      </c>
      <c r="Q19" s="91"/>
      <c r="R19" s="91"/>
      <c r="S19" s="91"/>
      <c r="T19" s="91"/>
    </row>
    <row r="20" spans="1:21" x14ac:dyDescent="0.25">
      <c r="N20" s="50" t="s">
        <v>4</v>
      </c>
      <c r="O20" s="52" t="s">
        <v>109</v>
      </c>
      <c r="P20" s="92">
        <v>2</v>
      </c>
      <c r="Q20" s="91"/>
      <c r="R20" s="91"/>
      <c r="S20" s="91"/>
      <c r="T20" s="91"/>
    </row>
    <row r="21" spans="1:21" x14ac:dyDescent="0.25">
      <c r="N21" s="51" t="s">
        <v>208</v>
      </c>
      <c r="O21" s="93" t="s">
        <v>110</v>
      </c>
      <c r="P21" s="94">
        <v>1</v>
      </c>
      <c r="Q21" s="91"/>
      <c r="R21" s="91"/>
      <c r="S21" s="91"/>
      <c r="T21" s="91"/>
    </row>
    <row r="22" spans="1:21" x14ac:dyDescent="0.25">
      <c r="R22" s="91"/>
      <c r="S22" s="91"/>
      <c r="T22" s="91"/>
    </row>
    <row r="23" spans="1:21" x14ac:dyDescent="0.25">
      <c r="R23" s="91"/>
      <c r="S23" s="91"/>
      <c r="T23" s="91"/>
    </row>
    <row r="24" spans="1:21" x14ac:dyDescent="0.25">
      <c r="T24" s="91"/>
    </row>
    <row r="25" spans="1:21" x14ac:dyDescent="0.25">
      <c r="T25" s="91"/>
    </row>
    <row r="26" spans="1:21" x14ac:dyDescent="0.25">
      <c r="T26" s="91"/>
    </row>
  </sheetData>
  <mergeCells count="5">
    <mergeCell ref="N16:P16"/>
    <mergeCell ref="B17:L17"/>
    <mergeCell ref="A1:L1"/>
    <mergeCell ref="A2:L2"/>
    <mergeCell ref="A4:L4"/>
  </mergeCells>
  <pageMargins left="0.7" right="0.7" top="0.75" bottom="0.75" header="0.3" footer="0.3"/>
  <pageSetup scale="8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9"/>
  <sheetViews>
    <sheetView workbookViewId="0">
      <selection sqref="A1:L1"/>
    </sheetView>
  </sheetViews>
  <sheetFormatPr defaultRowHeight="15" x14ac:dyDescent="0.25"/>
  <cols>
    <col min="1" max="1" width="8.85546875" bestFit="1" customWidth="1"/>
    <col min="2" max="2" width="9" style="2" bestFit="1" customWidth="1"/>
    <col min="3" max="3" width="7.7109375" style="2" bestFit="1" customWidth="1"/>
    <col min="4" max="4" width="9.5703125" style="2" bestFit="1" customWidth="1"/>
    <col min="5" max="5" width="13.28515625" style="2" bestFit="1" customWidth="1"/>
    <col min="6" max="6" width="4.28515625" style="2" bestFit="1" customWidth="1"/>
    <col min="7" max="7" width="4.140625" style="2" bestFit="1" customWidth="1"/>
    <col min="8" max="8" width="2.85546875" style="2" customWidth="1"/>
    <col min="9" max="9" width="13.28515625" style="2" bestFit="1" customWidth="1"/>
    <col min="10" max="10" width="4.28515625" style="2" bestFit="1" customWidth="1"/>
    <col min="11" max="11" width="4.140625" style="2" bestFit="1" customWidth="1"/>
    <col min="12" max="12" width="10.42578125" style="2" customWidth="1"/>
    <col min="13" max="13" width="4.7109375" customWidth="1"/>
    <col min="14" max="14" width="13.28515625" bestFit="1" customWidth="1"/>
    <col min="15" max="21" width="4.7109375" customWidth="1"/>
  </cols>
  <sheetData>
    <row r="1" spans="1:22" ht="15.75" x14ac:dyDescent="0.25">
      <c r="A1" s="122" t="s">
        <v>186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78"/>
      <c r="N1" s="78"/>
      <c r="O1" s="78"/>
      <c r="P1" s="78"/>
      <c r="Q1" s="78"/>
      <c r="R1" s="78"/>
      <c r="S1" s="78"/>
      <c r="T1" s="78"/>
      <c r="U1" s="78"/>
    </row>
    <row r="2" spans="1:22" ht="15.75" x14ac:dyDescent="0.25">
      <c r="A2" s="122" t="s">
        <v>187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78"/>
      <c r="N2" s="78"/>
      <c r="O2" s="78"/>
      <c r="P2" s="78"/>
      <c r="Q2" s="78"/>
      <c r="R2" s="78"/>
      <c r="S2" s="78"/>
      <c r="T2" s="78"/>
      <c r="U2" s="78"/>
    </row>
    <row r="4" spans="1:22" x14ac:dyDescent="0.25">
      <c r="A4" s="124" t="s">
        <v>88</v>
      </c>
      <c r="B4" s="125"/>
      <c r="C4" s="125"/>
      <c r="D4" s="125"/>
      <c r="E4" s="125"/>
      <c r="F4" s="125"/>
      <c r="G4" s="125"/>
      <c r="H4" s="125"/>
      <c r="I4" s="125"/>
      <c r="J4" s="125"/>
      <c r="K4" s="125"/>
      <c r="L4" s="126"/>
    </row>
    <row r="5" spans="1:22" x14ac:dyDescent="0.25">
      <c r="A5" s="8" t="s">
        <v>29</v>
      </c>
      <c r="B5" s="9" t="s">
        <v>30</v>
      </c>
      <c r="C5" s="9" t="s">
        <v>31</v>
      </c>
      <c r="D5" s="9" t="s">
        <v>56</v>
      </c>
      <c r="E5" s="9" t="s">
        <v>32</v>
      </c>
      <c r="F5" s="9" t="s">
        <v>106</v>
      </c>
      <c r="G5" s="9" t="s">
        <v>105</v>
      </c>
      <c r="H5" s="9"/>
      <c r="I5" s="9" t="s">
        <v>33</v>
      </c>
      <c r="J5" s="9" t="s">
        <v>106</v>
      </c>
      <c r="K5" s="9" t="s">
        <v>105</v>
      </c>
      <c r="L5" s="10" t="s">
        <v>74</v>
      </c>
      <c r="N5" s="47" t="s">
        <v>122</v>
      </c>
      <c r="O5" s="48" t="s">
        <v>153</v>
      </c>
      <c r="P5" s="48" t="s">
        <v>154</v>
      </c>
      <c r="Q5" s="48" t="s">
        <v>155</v>
      </c>
      <c r="R5" s="48" t="s">
        <v>125</v>
      </c>
      <c r="S5" s="48" t="s">
        <v>119</v>
      </c>
      <c r="T5" s="48" t="s">
        <v>120</v>
      </c>
      <c r="U5" s="49" t="s">
        <v>121</v>
      </c>
    </row>
    <row r="6" spans="1:22" x14ac:dyDescent="0.25">
      <c r="A6" s="36">
        <v>0.75</v>
      </c>
      <c r="B6" s="12" t="s">
        <v>34</v>
      </c>
      <c r="C6" s="12" t="s">
        <v>35</v>
      </c>
      <c r="D6" s="12" t="s">
        <v>122</v>
      </c>
      <c r="E6" s="79" t="s">
        <v>2</v>
      </c>
      <c r="F6" s="5">
        <v>17</v>
      </c>
      <c r="G6" s="5">
        <v>3</v>
      </c>
      <c r="H6" s="79" t="s">
        <v>37</v>
      </c>
      <c r="I6" s="79" t="s">
        <v>0</v>
      </c>
      <c r="J6" s="5">
        <v>29</v>
      </c>
      <c r="K6" s="5">
        <v>5</v>
      </c>
      <c r="L6" s="80" t="s">
        <v>75</v>
      </c>
      <c r="N6" s="50" t="s">
        <v>0</v>
      </c>
      <c r="O6" s="86">
        <v>4</v>
      </c>
      <c r="P6" s="86">
        <v>0</v>
      </c>
      <c r="Q6" s="86">
        <v>0</v>
      </c>
      <c r="R6" s="86">
        <f>3*O6+2*Q6+1*P6</f>
        <v>12</v>
      </c>
      <c r="S6" s="86">
        <f>SUMIF($E$6:$E$19,$N6,$F$6:$F$19)+SUMIF($I$6:$I$19,$N6,$J$6:$J$19)</f>
        <v>107</v>
      </c>
      <c r="T6" s="86">
        <f>SUMIF($E$6:$E$19,N6,$J$6:$J$19)+SUMIF($I$6:$I$19,N6,$F$6:$F$19)</f>
        <v>51</v>
      </c>
      <c r="U6" s="87">
        <f>S6-T6</f>
        <v>56</v>
      </c>
    </row>
    <row r="7" spans="1:22" x14ac:dyDescent="0.25">
      <c r="A7" s="36">
        <v>0.76388888888888884</v>
      </c>
      <c r="B7" s="12" t="s">
        <v>34</v>
      </c>
      <c r="C7" s="12" t="s">
        <v>39</v>
      </c>
      <c r="D7" s="12" t="s">
        <v>122</v>
      </c>
      <c r="E7" s="79" t="s">
        <v>13</v>
      </c>
      <c r="F7" s="5">
        <v>10</v>
      </c>
      <c r="G7" s="5">
        <v>2</v>
      </c>
      <c r="H7" s="79" t="s">
        <v>37</v>
      </c>
      <c r="I7" s="79" t="s">
        <v>7</v>
      </c>
      <c r="J7" s="5">
        <v>24</v>
      </c>
      <c r="K7" s="5">
        <v>4</v>
      </c>
      <c r="L7" s="80" t="s">
        <v>75</v>
      </c>
      <c r="N7" s="50" t="s">
        <v>7</v>
      </c>
      <c r="O7" s="86">
        <v>2</v>
      </c>
      <c r="P7" s="86">
        <v>1</v>
      </c>
      <c r="Q7" s="86">
        <v>1</v>
      </c>
      <c r="R7" s="86">
        <f t="shared" ref="R7" si="0">3*O7+2*Q7+1*P7</f>
        <v>9</v>
      </c>
      <c r="S7" s="86">
        <f>SUMIF($E$6:$E$19,$N7,$F$6:$F$19)+SUMIF($I$6:$I$19,$N7,$J$6:$J$19)</f>
        <v>98</v>
      </c>
      <c r="T7" s="86">
        <f t="shared" ref="T7:T10" si="1">SUMIF($E$6:$E$19,N7,$J$6:$J$19)+SUMIF($I$6:$I$19,N7,$F$6:$F$19)</f>
        <v>51</v>
      </c>
      <c r="U7" s="87">
        <f t="shared" ref="U7" si="2">S7-T7</f>
        <v>47</v>
      </c>
    </row>
    <row r="8" spans="1:22" x14ac:dyDescent="0.25">
      <c r="A8" s="37">
        <v>0.77777777777777779</v>
      </c>
      <c r="B8" s="130" t="s">
        <v>183</v>
      </c>
      <c r="C8" s="130"/>
      <c r="D8" s="130"/>
      <c r="E8" s="130"/>
      <c r="F8" s="130"/>
      <c r="G8" s="130"/>
      <c r="H8" s="130"/>
      <c r="I8" s="130"/>
      <c r="J8" s="130"/>
      <c r="K8" s="130"/>
      <c r="L8" s="132"/>
      <c r="N8" s="50" t="s">
        <v>12</v>
      </c>
      <c r="O8" s="86">
        <v>2</v>
      </c>
      <c r="P8" s="86">
        <v>1</v>
      </c>
      <c r="Q8" s="86">
        <v>1</v>
      </c>
      <c r="R8" s="86">
        <f>3*O8+2*Q8+1*P8</f>
        <v>9</v>
      </c>
      <c r="S8" s="86">
        <f t="shared" ref="S8:S10" si="3">SUMIF($E$6:$E$19,$N8,$F$6:$F$19)+SUMIF($I$6:$I$19,$N8,$J$6:$J$19)</f>
        <v>74</v>
      </c>
      <c r="T8" s="86">
        <f t="shared" si="1"/>
        <v>53</v>
      </c>
      <c r="U8" s="87">
        <f>S8-T8</f>
        <v>21</v>
      </c>
    </row>
    <row r="9" spans="1:22" x14ac:dyDescent="0.25">
      <c r="A9" s="36">
        <v>0.78472222222222221</v>
      </c>
      <c r="B9" s="12" t="s">
        <v>43</v>
      </c>
      <c r="C9" s="12" t="s">
        <v>44</v>
      </c>
      <c r="D9" s="12" t="s">
        <v>122</v>
      </c>
      <c r="E9" s="79" t="s">
        <v>12</v>
      </c>
      <c r="F9" s="5">
        <v>20</v>
      </c>
      <c r="G9" s="5">
        <v>4</v>
      </c>
      <c r="H9" s="79" t="s">
        <v>37</v>
      </c>
      <c r="I9" s="79" t="s">
        <v>2</v>
      </c>
      <c r="J9" s="5">
        <v>12</v>
      </c>
      <c r="K9" s="5">
        <v>2</v>
      </c>
      <c r="L9" s="80" t="s">
        <v>176</v>
      </c>
      <c r="N9" s="50" t="s">
        <v>2</v>
      </c>
      <c r="O9" s="86">
        <v>1</v>
      </c>
      <c r="P9" s="86">
        <v>3</v>
      </c>
      <c r="Q9" s="86">
        <v>0</v>
      </c>
      <c r="R9" s="86">
        <f t="shared" ref="R9" si="4">3*O9+2*Q9+1*P9</f>
        <v>6</v>
      </c>
      <c r="S9" s="86">
        <f t="shared" si="3"/>
        <v>56</v>
      </c>
      <c r="T9" s="86">
        <f t="shared" si="1"/>
        <v>106</v>
      </c>
      <c r="U9" s="87">
        <f t="shared" ref="U9" si="5">S9-T9</f>
        <v>-50</v>
      </c>
      <c r="V9" s="75"/>
    </row>
    <row r="10" spans="1:22" x14ac:dyDescent="0.25">
      <c r="A10" s="36">
        <v>0.79861111111111116</v>
      </c>
      <c r="B10" s="12" t="s">
        <v>43</v>
      </c>
      <c r="C10" s="12" t="s">
        <v>45</v>
      </c>
      <c r="D10" s="12" t="s">
        <v>122</v>
      </c>
      <c r="E10" s="79" t="s">
        <v>0</v>
      </c>
      <c r="F10" s="5">
        <v>25</v>
      </c>
      <c r="G10" s="5">
        <v>5</v>
      </c>
      <c r="H10" s="79" t="s">
        <v>37</v>
      </c>
      <c r="I10" s="79" t="s">
        <v>13</v>
      </c>
      <c r="J10" s="5">
        <v>0</v>
      </c>
      <c r="K10" s="5">
        <v>0</v>
      </c>
      <c r="L10" s="80" t="s">
        <v>176</v>
      </c>
      <c r="N10" s="51" t="s">
        <v>13</v>
      </c>
      <c r="O10" s="88">
        <v>0</v>
      </c>
      <c r="P10" s="88">
        <v>4</v>
      </c>
      <c r="Q10" s="88">
        <v>0</v>
      </c>
      <c r="R10" s="88">
        <f>3*O10+2*Q10+1*P10</f>
        <v>4</v>
      </c>
      <c r="S10" s="88">
        <f t="shared" si="3"/>
        <v>22</v>
      </c>
      <c r="T10" s="88">
        <f t="shared" si="1"/>
        <v>96</v>
      </c>
      <c r="U10" s="89">
        <f>S10-T10</f>
        <v>-74</v>
      </c>
    </row>
    <row r="11" spans="1:22" x14ac:dyDescent="0.25">
      <c r="A11" s="37">
        <v>0.8125</v>
      </c>
      <c r="B11" s="130" t="s">
        <v>183</v>
      </c>
      <c r="C11" s="130"/>
      <c r="D11" s="130"/>
      <c r="E11" s="130"/>
      <c r="F11" s="130"/>
      <c r="G11" s="130"/>
      <c r="H11" s="130"/>
      <c r="I11" s="130"/>
      <c r="J11" s="130"/>
      <c r="K11" s="130"/>
      <c r="L11" s="132"/>
      <c r="N11" s="31"/>
      <c r="O11" s="79"/>
      <c r="P11" s="79"/>
      <c r="Q11" s="79"/>
      <c r="R11" s="79"/>
      <c r="S11" s="79"/>
      <c r="T11" s="79"/>
      <c r="U11" s="79"/>
    </row>
    <row r="12" spans="1:22" x14ac:dyDescent="0.25">
      <c r="A12" s="36">
        <v>0.81944444444444453</v>
      </c>
      <c r="B12" s="12" t="s">
        <v>46</v>
      </c>
      <c r="C12" s="12" t="s">
        <v>47</v>
      </c>
      <c r="D12" s="12" t="s">
        <v>122</v>
      </c>
      <c r="E12" s="79" t="s">
        <v>7</v>
      </c>
      <c r="F12" s="5">
        <v>12</v>
      </c>
      <c r="G12" s="5">
        <v>2</v>
      </c>
      <c r="H12" s="79" t="s">
        <v>37</v>
      </c>
      <c r="I12" s="79" t="s">
        <v>12</v>
      </c>
      <c r="J12" s="5">
        <v>12</v>
      </c>
      <c r="K12" s="5">
        <v>2</v>
      </c>
      <c r="L12" s="80" t="s">
        <v>75</v>
      </c>
      <c r="Q12" s="79"/>
      <c r="R12" s="79"/>
      <c r="S12" s="79"/>
      <c r="T12" s="79"/>
      <c r="U12" s="79"/>
    </row>
    <row r="13" spans="1:22" x14ac:dyDescent="0.25">
      <c r="A13" s="36">
        <v>0.83333333333333337</v>
      </c>
      <c r="B13" s="12" t="s">
        <v>46</v>
      </c>
      <c r="C13" s="12" t="s">
        <v>48</v>
      </c>
      <c r="D13" s="12" t="s">
        <v>122</v>
      </c>
      <c r="E13" s="79" t="s">
        <v>2</v>
      </c>
      <c r="F13" s="5">
        <v>22</v>
      </c>
      <c r="G13" s="5">
        <v>4</v>
      </c>
      <c r="H13" s="79" t="s">
        <v>37</v>
      </c>
      <c r="I13" s="79" t="s">
        <v>13</v>
      </c>
      <c r="J13" s="5">
        <v>12</v>
      </c>
      <c r="K13" s="5">
        <v>2</v>
      </c>
      <c r="L13" s="80" t="s">
        <v>75</v>
      </c>
      <c r="Q13" s="79"/>
      <c r="R13" s="79"/>
      <c r="S13" s="79"/>
      <c r="T13" s="79"/>
      <c r="U13" s="79"/>
    </row>
    <row r="14" spans="1:22" x14ac:dyDescent="0.25">
      <c r="A14" s="37">
        <v>0.84722222222222221</v>
      </c>
      <c r="B14" s="130" t="s">
        <v>183</v>
      </c>
      <c r="C14" s="130"/>
      <c r="D14" s="130"/>
      <c r="E14" s="130"/>
      <c r="F14" s="130"/>
      <c r="G14" s="130"/>
      <c r="H14" s="130"/>
      <c r="I14" s="130"/>
      <c r="J14" s="130"/>
      <c r="K14" s="130"/>
      <c r="L14" s="132"/>
      <c r="R14" s="79"/>
      <c r="S14" s="79"/>
      <c r="T14" s="79"/>
      <c r="U14" s="79"/>
    </row>
    <row r="15" spans="1:22" x14ac:dyDescent="0.25">
      <c r="A15" s="36">
        <v>0.85416666666666663</v>
      </c>
      <c r="B15" s="12" t="s">
        <v>49</v>
      </c>
      <c r="C15" s="12" t="s">
        <v>50</v>
      </c>
      <c r="D15" s="12" t="s">
        <v>122</v>
      </c>
      <c r="E15" s="79" t="s">
        <v>0</v>
      </c>
      <c r="F15" s="5">
        <v>29</v>
      </c>
      <c r="G15" s="5">
        <v>5</v>
      </c>
      <c r="H15" s="79" t="s">
        <v>37</v>
      </c>
      <c r="I15" s="79" t="s">
        <v>12</v>
      </c>
      <c r="J15" s="5">
        <v>17</v>
      </c>
      <c r="K15" s="5">
        <v>3</v>
      </c>
      <c r="L15" s="80" t="s">
        <v>176</v>
      </c>
    </row>
    <row r="16" spans="1:22" x14ac:dyDescent="0.25">
      <c r="A16" s="36">
        <v>0.86805555555555547</v>
      </c>
      <c r="B16" s="12" t="s">
        <v>49</v>
      </c>
      <c r="C16" s="12" t="s">
        <v>52</v>
      </c>
      <c r="D16" s="12" t="s">
        <v>122</v>
      </c>
      <c r="E16" s="79" t="s">
        <v>7</v>
      </c>
      <c r="F16" s="5">
        <v>45</v>
      </c>
      <c r="G16" s="5">
        <v>7</v>
      </c>
      <c r="H16" s="79" t="s">
        <v>37</v>
      </c>
      <c r="I16" s="79" t="s">
        <v>2</v>
      </c>
      <c r="J16" s="5">
        <v>5</v>
      </c>
      <c r="K16" s="5">
        <v>1</v>
      </c>
      <c r="L16" s="80" t="s">
        <v>176</v>
      </c>
    </row>
    <row r="17" spans="1:20" x14ac:dyDescent="0.25">
      <c r="A17" s="37">
        <v>0.88194444444444453</v>
      </c>
      <c r="B17" s="130" t="s">
        <v>183</v>
      </c>
      <c r="C17" s="130"/>
      <c r="D17" s="130"/>
      <c r="E17" s="130"/>
      <c r="F17" s="130"/>
      <c r="G17" s="130"/>
      <c r="H17" s="130"/>
      <c r="I17" s="130"/>
      <c r="J17" s="130"/>
      <c r="K17" s="130"/>
      <c r="L17" s="132"/>
      <c r="N17" s="127" t="s">
        <v>104</v>
      </c>
      <c r="O17" s="128"/>
      <c r="P17" s="129"/>
      <c r="Q17" s="68"/>
    </row>
    <row r="18" spans="1:20" x14ac:dyDescent="0.25">
      <c r="A18" s="36">
        <v>0.88888888888888884</v>
      </c>
      <c r="B18" s="12" t="s">
        <v>65</v>
      </c>
      <c r="C18" s="12" t="s">
        <v>57</v>
      </c>
      <c r="D18" s="12" t="s">
        <v>122</v>
      </c>
      <c r="E18" s="79" t="s">
        <v>13</v>
      </c>
      <c r="F18" s="77">
        <v>0</v>
      </c>
      <c r="G18" s="5">
        <v>0</v>
      </c>
      <c r="H18" s="79" t="s">
        <v>37</v>
      </c>
      <c r="I18" s="79" t="s">
        <v>12</v>
      </c>
      <c r="J18" s="77">
        <v>25</v>
      </c>
      <c r="K18" s="5">
        <v>5</v>
      </c>
      <c r="L18" s="80" t="s">
        <v>75</v>
      </c>
      <c r="N18" s="38" t="s">
        <v>115</v>
      </c>
      <c r="O18" s="39"/>
      <c r="P18" s="40" t="s">
        <v>125</v>
      </c>
      <c r="Q18" s="39"/>
      <c r="R18" s="68"/>
      <c r="S18" s="68"/>
      <c r="T18" s="68"/>
    </row>
    <row r="19" spans="1:20" x14ac:dyDescent="0.25">
      <c r="A19" s="36">
        <v>0.90277777777777779</v>
      </c>
      <c r="B19" s="12" t="s">
        <v>65</v>
      </c>
      <c r="C19" s="12" t="s">
        <v>58</v>
      </c>
      <c r="D19" s="12" t="s">
        <v>122</v>
      </c>
      <c r="E19" s="83" t="s">
        <v>0</v>
      </c>
      <c r="F19" s="85">
        <v>24</v>
      </c>
      <c r="G19" s="85">
        <v>4</v>
      </c>
      <c r="H19" s="83" t="s">
        <v>37</v>
      </c>
      <c r="I19" s="83" t="s">
        <v>7</v>
      </c>
      <c r="J19" s="85">
        <v>17</v>
      </c>
      <c r="K19" s="85">
        <v>3</v>
      </c>
      <c r="L19" s="84" t="s">
        <v>75</v>
      </c>
      <c r="N19" s="50" t="str">
        <f>IF(F22&gt;J22,E22,I22)</f>
        <v>Bryant</v>
      </c>
      <c r="O19" s="79" t="s">
        <v>107</v>
      </c>
      <c r="P19" s="80">
        <v>5</v>
      </c>
      <c r="Q19" s="79"/>
      <c r="R19" s="39"/>
      <c r="S19" s="39"/>
      <c r="T19" s="39"/>
    </row>
    <row r="20" spans="1:20" x14ac:dyDescent="0.25">
      <c r="A20" s="37">
        <v>0.91666666666666663</v>
      </c>
      <c r="B20" s="130" t="s">
        <v>183</v>
      </c>
      <c r="C20" s="130"/>
      <c r="D20" s="130"/>
      <c r="E20" s="130"/>
      <c r="F20" s="130"/>
      <c r="G20" s="130"/>
      <c r="H20" s="130"/>
      <c r="I20" s="130"/>
      <c r="J20" s="130"/>
      <c r="K20" s="130"/>
      <c r="L20" s="132"/>
      <c r="N20" s="50" t="str">
        <f>IF(F22&gt;J22,I22,E22)</f>
        <v>Endicott</v>
      </c>
      <c r="O20" s="79" t="s">
        <v>108</v>
      </c>
      <c r="P20" s="80">
        <v>4</v>
      </c>
      <c r="Q20" s="83"/>
      <c r="R20" s="39"/>
      <c r="S20" s="39"/>
      <c r="T20" s="39"/>
    </row>
    <row r="21" spans="1:20" x14ac:dyDescent="0.25">
      <c r="A21" s="36">
        <v>0.92361111111111116</v>
      </c>
      <c r="B21" s="12" t="s">
        <v>84</v>
      </c>
      <c r="C21" s="12" t="s">
        <v>59</v>
      </c>
      <c r="D21" s="12" t="s">
        <v>173</v>
      </c>
      <c r="E21" s="79" t="str">
        <f>N8</f>
        <v>UNH</v>
      </c>
      <c r="F21" s="77">
        <v>20</v>
      </c>
      <c r="G21" s="79"/>
      <c r="H21" s="79" t="s">
        <v>37</v>
      </c>
      <c r="I21" s="79" t="str">
        <f>N9</f>
        <v>Providence</v>
      </c>
      <c r="J21" s="77">
        <v>10</v>
      </c>
      <c r="K21" s="79"/>
      <c r="L21" s="80" t="s">
        <v>176</v>
      </c>
      <c r="N21" s="50" t="str">
        <f>IF(F21&gt;J21,E21,I21)</f>
        <v>UNH</v>
      </c>
      <c r="O21" s="52" t="s">
        <v>109</v>
      </c>
      <c r="P21" s="80">
        <v>3</v>
      </c>
      <c r="Q21" s="79"/>
      <c r="R21" s="79"/>
      <c r="S21" s="79"/>
      <c r="T21" s="79"/>
    </row>
    <row r="22" spans="1:20" x14ac:dyDescent="0.25">
      <c r="A22" s="36">
        <v>0.9375</v>
      </c>
      <c r="B22" s="12" t="s">
        <v>84</v>
      </c>
      <c r="C22" s="12" t="s">
        <v>60</v>
      </c>
      <c r="D22" s="12" t="s">
        <v>174</v>
      </c>
      <c r="E22" s="79" t="str">
        <f>N6</f>
        <v>Bryant</v>
      </c>
      <c r="F22" s="5">
        <v>12</v>
      </c>
      <c r="G22" s="79"/>
      <c r="H22" s="79" t="s">
        <v>37</v>
      </c>
      <c r="I22" s="79" t="str">
        <f>N7</f>
        <v>Endicott</v>
      </c>
      <c r="J22" s="5">
        <v>10</v>
      </c>
      <c r="K22" s="79"/>
      <c r="L22" s="80" t="s">
        <v>176</v>
      </c>
      <c r="N22" s="50" t="str">
        <f>IF(F21&gt;J21,I21,E21)</f>
        <v>Providence</v>
      </c>
      <c r="O22" s="52" t="s">
        <v>110</v>
      </c>
      <c r="P22" s="80">
        <v>2</v>
      </c>
      <c r="Q22" s="79"/>
      <c r="R22" s="79"/>
      <c r="S22" s="79"/>
      <c r="T22" s="79"/>
    </row>
    <row r="23" spans="1:20" x14ac:dyDescent="0.25">
      <c r="A23" s="37">
        <v>0.95138888888888884</v>
      </c>
      <c r="B23" s="130" t="s">
        <v>54</v>
      </c>
      <c r="C23" s="130"/>
      <c r="D23" s="130"/>
      <c r="E23" s="130"/>
      <c r="F23" s="131"/>
      <c r="G23" s="130"/>
      <c r="H23" s="130"/>
      <c r="I23" s="130"/>
      <c r="J23" s="131"/>
      <c r="K23" s="130"/>
      <c r="L23" s="132"/>
      <c r="N23" s="51" t="str">
        <f>N10</f>
        <v>Wheaton</v>
      </c>
      <c r="O23" s="81" t="s">
        <v>111</v>
      </c>
      <c r="P23" s="82">
        <v>1</v>
      </c>
      <c r="Q23" s="79"/>
      <c r="R23" s="79"/>
      <c r="S23" s="79"/>
      <c r="T23" s="79"/>
    </row>
    <row r="24" spans="1:20" x14ac:dyDescent="0.25">
      <c r="Q24" s="79"/>
      <c r="R24" s="79"/>
      <c r="S24" s="79"/>
      <c r="T24" s="79"/>
    </row>
    <row r="25" spans="1:20" x14ac:dyDescent="0.25">
      <c r="R25" s="79"/>
      <c r="S25" s="79"/>
      <c r="T25" s="79"/>
    </row>
    <row r="26" spans="1:20" x14ac:dyDescent="0.25">
      <c r="R26" s="79"/>
      <c r="S26" s="79"/>
      <c r="T26" s="79"/>
    </row>
    <row r="27" spans="1:20" x14ac:dyDescent="0.25">
      <c r="T27" s="79"/>
    </row>
    <row r="28" spans="1:20" x14ac:dyDescent="0.25">
      <c r="T28" s="79"/>
    </row>
    <row r="29" spans="1:20" x14ac:dyDescent="0.25">
      <c r="T29" s="79"/>
    </row>
  </sheetData>
  <mergeCells count="10">
    <mergeCell ref="N17:P17"/>
    <mergeCell ref="B17:L17"/>
    <mergeCell ref="B23:L23"/>
    <mergeCell ref="A1:L1"/>
    <mergeCell ref="A2:L2"/>
    <mergeCell ref="A4:L4"/>
    <mergeCell ref="B8:L8"/>
    <mergeCell ref="B11:L11"/>
    <mergeCell ref="B14:L14"/>
    <mergeCell ref="B20:L20"/>
  </mergeCells>
  <pageMargins left="0.7" right="0.7" top="0.75" bottom="0.75" header="0.3" footer="0.3"/>
  <pageSetup scale="8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7"/>
  <sheetViews>
    <sheetView workbookViewId="0">
      <selection activeCell="D18" sqref="D18:D19"/>
    </sheetView>
  </sheetViews>
  <sheetFormatPr defaultRowHeight="15" x14ac:dyDescent="0.25"/>
  <cols>
    <col min="1" max="1" width="7.85546875" bestFit="1" customWidth="1"/>
    <col min="2" max="2" width="9" style="2" bestFit="1" customWidth="1"/>
    <col min="3" max="3" width="7.7109375" style="2" bestFit="1" customWidth="1"/>
    <col min="4" max="4" width="10.42578125" style="2" bestFit="1" customWidth="1"/>
    <col min="5" max="5" width="13.28515625" style="2" bestFit="1" customWidth="1"/>
    <col min="6" max="6" width="4.28515625" style="2" bestFit="1" customWidth="1"/>
    <col min="7" max="7" width="4.140625" style="2" bestFit="1" customWidth="1"/>
    <col min="8" max="8" width="2.85546875" style="2" customWidth="1"/>
    <col min="9" max="9" width="13.28515625" style="2" bestFit="1" customWidth="1"/>
    <col min="10" max="10" width="4.28515625" style="2" bestFit="1" customWidth="1"/>
    <col min="11" max="11" width="4.140625" style="2" bestFit="1" customWidth="1"/>
    <col min="12" max="12" width="10.42578125" style="2" customWidth="1"/>
    <col min="13" max="13" width="4.7109375" customWidth="1"/>
    <col min="14" max="14" width="13.28515625" bestFit="1" customWidth="1"/>
    <col min="15" max="21" width="4.7109375" customWidth="1"/>
  </cols>
  <sheetData>
    <row r="1" spans="1:22" ht="15.75" x14ac:dyDescent="0.25">
      <c r="A1" s="122" t="s">
        <v>102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7"/>
      <c r="N1" s="62"/>
      <c r="O1" s="62"/>
      <c r="P1" s="62"/>
      <c r="Q1" s="62"/>
      <c r="R1" s="62"/>
      <c r="S1" s="62"/>
      <c r="T1" s="62"/>
      <c r="U1" s="62"/>
    </row>
    <row r="2" spans="1:22" ht="15.75" x14ac:dyDescent="0.25">
      <c r="A2" s="122" t="s">
        <v>185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7"/>
      <c r="N2" s="62"/>
      <c r="O2" s="62"/>
      <c r="P2" s="62"/>
      <c r="Q2" s="62"/>
      <c r="R2" s="62"/>
      <c r="S2" s="62"/>
      <c r="T2" s="62"/>
      <c r="U2" s="62"/>
    </row>
    <row r="4" spans="1:22" x14ac:dyDescent="0.25">
      <c r="A4" s="124" t="s">
        <v>77</v>
      </c>
      <c r="B4" s="125"/>
      <c r="C4" s="125"/>
      <c r="D4" s="125"/>
      <c r="E4" s="125"/>
      <c r="F4" s="125"/>
      <c r="G4" s="125"/>
      <c r="H4" s="125"/>
      <c r="I4" s="125"/>
      <c r="J4" s="125"/>
      <c r="K4" s="125"/>
      <c r="L4" s="126"/>
    </row>
    <row r="5" spans="1:22" x14ac:dyDescent="0.25">
      <c r="A5" s="8" t="s">
        <v>29</v>
      </c>
      <c r="B5" s="9" t="s">
        <v>30</v>
      </c>
      <c r="C5" s="9" t="s">
        <v>31</v>
      </c>
      <c r="D5" s="9" t="s">
        <v>56</v>
      </c>
      <c r="E5" s="9" t="s">
        <v>32</v>
      </c>
      <c r="F5" s="9" t="s">
        <v>106</v>
      </c>
      <c r="G5" s="9" t="s">
        <v>105</v>
      </c>
      <c r="H5" s="9"/>
      <c r="I5" s="9" t="s">
        <v>33</v>
      </c>
      <c r="J5" s="9" t="s">
        <v>106</v>
      </c>
      <c r="K5" s="9" t="s">
        <v>105</v>
      </c>
      <c r="L5" s="10" t="s">
        <v>74</v>
      </c>
      <c r="N5" s="47" t="s">
        <v>122</v>
      </c>
      <c r="O5" s="48" t="s">
        <v>153</v>
      </c>
      <c r="P5" s="48" t="s">
        <v>154</v>
      </c>
      <c r="Q5" s="48" t="s">
        <v>155</v>
      </c>
      <c r="R5" s="48" t="s">
        <v>125</v>
      </c>
      <c r="S5" s="48" t="s">
        <v>119</v>
      </c>
      <c r="T5" s="48" t="s">
        <v>120</v>
      </c>
      <c r="U5" s="49" t="s">
        <v>121</v>
      </c>
    </row>
    <row r="6" spans="1:22" x14ac:dyDescent="0.25">
      <c r="A6" s="36">
        <v>0.58333333333333337</v>
      </c>
      <c r="B6" s="12" t="s">
        <v>34</v>
      </c>
      <c r="C6" s="12" t="s">
        <v>35</v>
      </c>
      <c r="D6" s="12" t="s">
        <v>122</v>
      </c>
      <c r="E6" s="63" t="s">
        <v>1</v>
      </c>
      <c r="F6" s="5">
        <v>15</v>
      </c>
      <c r="G6" s="5">
        <v>3</v>
      </c>
      <c r="H6" s="63" t="s">
        <v>37</v>
      </c>
      <c r="I6" s="63" t="s">
        <v>177</v>
      </c>
      <c r="J6" s="5">
        <v>5</v>
      </c>
      <c r="K6" s="5">
        <v>1</v>
      </c>
      <c r="L6" s="66" t="s">
        <v>176</v>
      </c>
      <c r="N6" s="50" t="s">
        <v>180</v>
      </c>
      <c r="O6" s="63">
        <v>2</v>
      </c>
      <c r="P6" s="63">
        <v>0</v>
      </c>
      <c r="Q6" s="63">
        <v>0</v>
      </c>
      <c r="R6" s="63">
        <f>3*O6+2*Q6+1*P6</f>
        <v>6</v>
      </c>
      <c r="S6" s="71">
        <f>SUMIF($E$6:$E$14,$N6,$F$6:$F$14)+SUMIF($I$6:$I$14,$N6,$J$6:$J$14)</f>
        <v>77</v>
      </c>
      <c r="T6" s="71">
        <f>SUMIF($E$6:$E$14,N6,$J$6:$J$14)+SUMIF($I$6:$I$14,N6,$F$6:$F$14)</f>
        <v>0</v>
      </c>
      <c r="U6" s="66">
        <f>S6-T6</f>
        <v>77</v>
      </c>
    </row>
    <row r="7" spans="1:22" x14ac:dyDescent="0.25">
      <c r="A7" s="36">
        <v>0.59722222222222221</v>
      </c>
      <c r="B7" s="12" t="s">
        <v>34</v>
      </c>
      <c r="C7" s="12" t="s">
        <v>39</v>
      </c>
      <c r="D7" s="12" t="s">
        <v>123</v>
      </c>
      <c r="E7" s="63" t="s">
        <v>178</v>
      </c>
      <c r="F7" s="5">
        <v>32</v>
      </c>
      <c r="G7" s="5">
        <v>6</v>
      </c>
      <c r="H7" s="63" t="s">
        <v>37</v>
      </c>
      <c r="I7" s="63" t="s">
        <v>3</v>
      </c>
      <c r="J7" s="5">
        <v>0</v>
      </c>
      <c r="K7" s="5">
        <v>0</v>
      </c>
      <c r="L7" s="66" t="s">
        <v>176</v>
      </c>
      <c r="N7" s="50" t="s">
        <v>1</v>
      </c>
      <c r="O7" s="63">
        <v>1</v>
      </c>
      <c r="P7" s="63">
        <v>1</v>
      </c>
      <c r="Q7" s="63">
        <v>0</v>
      </c>
      <c r="R7" s="63">
        <f t="shared" ref="R7" si="0">3*O7+2*Q7+1*P7</f>
        <v>4</v>
      </c>
      <c r="S7" s="71">
        <f t="shared" ref="S7:S8" si="1">SUMIF($E$6:$E$14,$N7,$F$6:$F$14)+SUMIF($I$6:$I$14,$N7,$J$6:$J$14)</f>
        <v>15</v>
      </c>
      <c r="T7" s="71">
        <f t="shared" ref="T7:T8" si="2">SUMIF($E$6:$E$14,N7,$J$6:$J$14)+SUMIF($I$6:$I$14,N7,$F$6:$F$14)</f>
        <v>40</v>
      </c>
      <c r="U7" s="66">
        <f t="shared" ref="U7" si="3">S7-T7</f>
        <v>-25</v>
      </c>
    </row>
    <row r="8" spans="1:22" x14ac:dyDescent="0.25">
      <c r="A8" s="37">
        <v>0.61111111111111105</v>
      </c>
      <c r="B8" s="130" t="s">
        <v>183</v>
      </c>
      <c r="C8" s="130"/>
      <c r="D8" s="130"/>
      <c r="E8" s="130"/>
      <c r="F8" s="130"/>
      <c r="G8" s="130"/>
      <c r="H8" s="130"/>
      <c r="I8" s="130"/>
      <c r="J8" s="130"/>
      <c r="K8" s="130"/>
      <c r="L8" s="132"/>
      <c r="N8" s="51" t="s">
        <v>177</v>
      </c>
      <c r="O8" s="64">
        <v>0</v>
      </c>
      <c r="P8" s="64">
        <v>2</v>
      </c>
      <c r="Q8" s="64">
        <v>0</v>
      </c>
      <c r="R8" s="64">
        <f>3*O8+2*Q8+1*P8</f>
        <v>2</v>
      </c>
      <c r="S8" s="73">
        <f t="shared" si="1"/>
        <v>5</v>
      </c>
      <c r="T8" s="73">
        <f t="shared" si="2"/>
        <v>57</v>
      </c>
      <c r="U8" s="65">
        <f>S8-T8</f>
        <v>-52</v>
      </c>
    </row>
    <row r="9" spans="1:22" x14ac:dyDescent="0.25">
      <c r="A9" s="36">
        <v>0.61805555555555558</v>
      </c>
      <c r="B9" s="12" t="s">
        <v>43</v>
      </c>
      <c r="C9" s="12" t="s">
        <v>44</v>
      </c>
      <c r="D9" s="12" t="s">
        <v>122</v>
      </c>
      <c r="E9" s="63" t="s">
        <v>180</v>
      </c>
      <c r="F9" s="5">
        <v>42</v>
      </c>
      <c r="G9" s="5">
        <v>8</v>
      </c>
      <c r="H9" s="63" t="s">
        <v>37</v>
      </c>
      <c r="I9" s="63" t="s">
        <v>177</v>
      </c>
      <c r="J9" s="5">
        <v>0</v>
      </c>
      <c r="K9" s="5">
        <v>0</v>
      </c>
      <c r="L9" s="66" t="s">
        <v>75</v>
      </c>
      <c r="N9" s="76"/>
      <c r="O9" s="63"/>
      <c r="P9" s="63"/>
      <c r="Q9" s="63"/>
      <c r="R9" s="63"/>
      <c r="S9" s="63"/>
      <c r="T9" s="63"/>
      <c r="U9" s="71"/>
      <c r="V9" s="75"/>
    </row>
    <row r="10" spans="1:22" x14ac:dyDescent="0.25">
      <c r="A10" s="36">
        <v>0.63194444444444442</v>
      </c>
      <c r="B10" s="12" t="s">
        <v>43</v>
      </c>
      <c r="C10" s="12" t="s">
        <v>45</v>
      </c>
      <c r="D10" s="12" t="s">
        <v>123</v>
      </c>
      <c r="E10" s="70" t="s">
        <v>3</v>
      </c>
      <c r="F10" s="5">
        <v>10</v>
      </c>
      <c r="G10" s="5">
        <v>2</v>
      </c>
      <c r="H10" s="63" t="s">
        <v>37</v>
      </c>
      <c r="I10" s="70" t="s">
        <v>179</v>
      </c>
      <c r="J10" s="5">
        <v>32</v>
      </c>
      <c r="K10" s="5">
        <v>6</v>
      </c>
      <c r="L10" s="66" t="s">
        <v>75</v>
      </c>
      <c r="N10" s="47" t="s">
        <v>123</v>
      </c>
      <c r="O10" s="48" t="s">
        <v>153</v>
      </c>
      <c r="P10" s="48" t="s">
        <v>154</v>
      </c>
      <c r="Q10" s="48" t="s">
        <v>155</v>
      </c>
      <c r="R10" s="48" t="s">
        <v>125</v>
      </c>
      <c r="S10" s="48" t="s">
        <v>119</v>
      </c>
      <c r="T10" s="48" t="s">
        <v>120</v>
      </c>
      <c r="U10" s="49" t="s">
        <v>121</v>
      </c>
    </row>
    <row r="11" spans="1:22" x14ac:dyDescent="0.25">
      <c r="A11" s="37">
        <v>0.64583333333333337</v>
      </c>
      <c r="B11" s="130" t="s">
        <v>183</v>
      </c>
      <c r="C11" s="130"/>
      <c r="D11" s="130"/>
      <c r="E11" s="130"/>
      <c r="F11" s="130"/>
      <c r="G11" s="130"/>
      <c r="H11" s="130"/>
      <c r="I11" s="130"/>
      <c r="J11" s="130"/>
      <c r="K11" s="130"/>
      <c r="L11" s="132"/>
      <c r="N11" s="50" t="s">
        <v>178</v>
      </c>
      <c r="O11" s="71">
        <v>2</v>
      </c>
      <c r="P11" s="71">
        <v>0</v>
      </c>
      <c r="Q11" s="71">
        <v>0</v>
      </c>
      <c r="R11" s="71">
        <f>3*O11+2*Q11+1*P11</f>
        <v>6</v>
      </c>
      <c r="S11" s="71">
        <f>SUMIF($E$6:$E$14,$N11,$F$6:$F$14)+SUMIF($I$6:$I$14,$N11,$J$6:$J$14)</f>
        <v>64</v>
      </c>
      <c r="T11" s="71">
        <f>SUMIF($E$6:$E$14,N11,$J$6:$J$14)+SUMIF($I$6:$I$14,N11,$F$6:$F$14)</f>
        <v>0</v>
      </c>
      <c r="U11" s="72">
        <f>S11-T11</f>
        <v>64</v>
      </c>
    </row>
    <row r="12" spans="1:22" x14ac:dyDescent="0.25">
      <c r="A12" s="36">
        <v>0.65277777777777779</v>
      </c>
      <c r="B12" s="12" t="s">
        <v>46</v>
      </c>
      <c r="C12" s="12" t="s">
        <v>47</v>
      </c>
      <c r="D12" s="12" t="s">
        <v>122</v>
      </c>
      <c r="E12" s="63" t="s">
        <v>180</v>
      </c>
      <c r="F12" s="5">
        <v>35</v>
      </c>
      <c r="G12" s="5">
        <v>7</v>
      </c>
      <c r="H12" s="63" t="s">
        <v>37</v>
      </c>
      <c r="I12" s="63" t="s">
        <v>1</v>
      </c>
      <c r="J12" s="5">
        <v>0</v>
      </c>
      <c r="K12" s="5">
        <v>0</v>
      </c>
      <c r="L12" s="66" t="s">
        <v>176</v>
      </c>
      <c r="N12" s="50" t="s">
        <v>179</v>
      </c>
      <c r="O12" s="71">
        <v>1</v>
      </c>
      <c r="P12" s="71">
        <v>1</v>
      </c>
      <c r="Q12" s="71">
        <v>0</v>
      </c>
      <c r="R12" s="71">
        <f t="shared" ref="R12" si="4">3*O12+2*Q12+1*P12</f>
        <v>4</v>
      </c>
      <c r="S12" s="71">
        <f t="shared" ref="S12:S13" si="5">SUMIF($E$6:$E$14,$N12,$F$6:$F$14)+SUMIF($I$6:$I$14,$N12,$J$6:$J$14)</f>
        <v>32</v>
      </c>
      <c r="T12" s="71">
        <f t="shared" ref="T12:T13" si="6">SUMIF($E$6:$E$14,N12,$J$6:$J$14)+SUMIF($I$6:$I$14,N12,$F$6:$F$14)</f>
        <v>42</v>
      </c>
      <c r="U12" s="72">
        <f t="shared" ref="U12" si="7">S12-T12</f>
        <v>-10</v>
      </c>
    </row>
    <row r="13" spans="1:22" x14ac:dyDescent="0.25">
      <c r="A13" s="36">
        <v>0.66666666666666663</v>
      </c>
      <c r="B13" s="12" t="s">
        <v>46</v>
      </c>
      <c r="C13" s="12" t="s">
        <v>48</v>
      </c>
      <c r="D13" s="12" t="s">
        <v>123</v>
      </c>
      <c r="E13" s="70" t="s">
        <v>178</v>
      </c>
      <c r="F13" s="5">
        <v>32</v>
      </c>
      <c r="G13" s="5">
        <v>6</v>
      </c>
      <c r="H13" s="63" t="s">
        <v>37</v>
      </c>
      <c r="I13" s="63" t="s">
        <v>179</v>
      </c>
      <c r="J13" s="5">
        <v>0</v>
      </c>
      <c r="K13" s="5">
        <v>0</v>
      </c>
      <c r="L13" s="66" t="s">
        <v>176</v>
      </c>
      <c r="N13" s="51" t="s">
        <v>3</v>
      </c>
      <c r="O13" s="73">
        <v>0</v>
      </c>
      <c r="P13" s="73">
        <v>2</v>
      </c>
      <c r="Q13" s="73">
        <v>0</v>
      </c>
      <c r="R13" s="73">
        <f>3*O13+2*Q13+1*P13</f>
        <v>2</v>
      </c>
      <c r="S13" s="73">
        <f t="shared" si="5"/>
        <v>10</v>
      </c>
      <c r="T13" s="73">
        <f t="shared" si="6"/>
        <v>64</v>
      </c>
      <c r="U13" s="74">
        <f>S13-T13</f>
        <v>-54</v>
      </c>
    </row>
    <row r="14" spans="1:22" x14ac:dyDescent="0.25">
      <c r="A14" s="37">
        <v>0.68055555555555547</v>
      </c>
      <c r="B14" s="130" t="s">
        <v>183</v>
      </c>
      <c r="C14" s="130"/>
      <c r="D14" s="130"/>
      <c r="E14" s="130"/>
      <c r="F14" s="130"/>
      <c r="G14" s="130"/>
      <c r="H14" s="130"/>
      <c r="I14" s="130"/>
      <c r="J14" s="130"/>
      <c r="K14" s="130"/>
      <c r="L14" s="132"/>
    </row>
    <row r="15" spans="1:22" x14ac:dyDescent="0.25">
      <c r="A15" s="36">
        <v>0.6875</v>
      </c>
      <c r="B15" s="12" t="s">
        <v>49</v>
      </c>
      <c r="C15" s="12" t="s">
        <v>50</v>
      </c>
      <c r="D15" s="12" t="s">
        <v>181</v>
      </c>
      <c r="E15" s="63" t="str">
        <f>N12</f>
        <v>Bentley B</v>
      </c>
      <c r="F15" s="5">
        <v>15</v>
      </c>
      <c r="G15" s="71"/>
      <c r="H15" s="63" t="s">
        <v>37</v>
      </c>
      <c r="I15" s="70" t="str">
        <f>N8</f>
        <v>Stonehill B</v>
      </c>
      <c r="J15" s="5">
        <v>27</v>
      </c>
      <c r="K15" s="71"/>
      <c r="L15" s="66" t="s">
        <v>75</v>
      </c>
    </row>
    <row r="16" spans="1:22" x14ac:dyDescent="0.25">
      <c r="A16" s="36">
        <v>0.70138888888888884</v>
      </c>
      <c r="B16" s="12" t="s">
        <v>49</v>
      </c>
      <c r="C16" s="12" t="s">
        <v>52</v>
      </c>
      <c r="D16" s="12" t="s">
        <v>182</v>
      </c>
      <c r="E16" s="63" t="str">
        <f>N7</f>
        <v>MIT</v>
      </c>
      <c r="F16" s="5">
        <v>25</v>
      </c>
      <c r="G16" s="71"/>
      <c r="H16" s="63" t="s">
        <v>37</v>
      </c>
      <c r="I16" s="63" t="str">
        <f>N13</f>
        <v>Holy Cross</v>
      </c>
      <c r="J16" s="5">
        <v>15</v>
      </c>
      <c r="K16" s="71"/>
      <c r="L16" s="66" t="s">
        <v>75</v>
      </c>
      <c r="N16" s="127" t="s">
        <v>104</v>
      </c>
      <c r="O16" s="128"/>
      <c r="P16" s="129"/>
    </row>
    <row r="17" spans="1:20" x14ac:dyDescent="0.25">
      <c r="A17" s="37">
        <v>0.71527777777777779</v>
      </c>
      <c r="B17" s="130" t="s">
        <v>183</v>
      </c>
      <c r="C17" s="130"/>
      <c r="D17" s="130"/>
      <c r="E17" s="130"/>
      <c r="F17" s="130"/>
      <c r="G17" s="130"/>
      <c r="H17" s="130"/>
      <c r="I17" s="130"/>
      <c r="J17" s="130"/>
      <c r="K17" s="130"/>
      <c r="L17" s="132"/>
      <c r="N17" s="38" t="s">
        <v>115</v>
      </c>
      <c r="O17" s="39"/>
      <c r="P17" s="40" t="s">
        <v>125</v>
      </c>
      <c r="Q17" s="68"/>
      <c r="R17" s="68"/>
      <c r="S17" s="68"/>
      <c r="T17" s="68"/>
    </row>
    <row r="18" spans="1:20" x14ac:dyDescent="0.25">
      <c r="A18" s="36">
        <v>0.72222222222222221</v>
      </c>
      <c r="B18" s="12" t="s">
        <v>65</v>
      </c>
      <c r="C18" s="12" t="s">
        <v>57</v>
      </c>
      <c r="D18" s="12" t="s">
        <v>220</v>
      </c>
      <c r="E18" s="70" t="str">
        <f>N6</f>
        <v>Bentley A</v>
      </c>
      <c r="F18" s="77">
        <v>53</v>
      </c>
      <c r="G18" s="71"/>
      <c r="H18" s="63" t="s">
        <v>37</v>
      </c>
      <c r="I18" s="63" t="str">
        <f>IF(F15&gt;J15,E15,I15)</f>
        <v>Stonehill B</v>
      </c>
      <c r="J18" s="77">
        <v>0</v>
      </c>
      <c r="K18" s="71"/>
      <c r="L18" s="66" t="s">
        <v>176</v>
      </c>
      <c r="N18" s="50" t="str">
        <f>IF(F22&gt;J22,E22,I22)</f>
        <v>Bentley A</v>
      </c>
      <c r="O18" s="71" t="s">
        <v>107</v>
      </c>
      <c r="P18" s="72">
        <v>6</v>
      </c>
      <c r="Q18" s="39"/>
      <c r="R18" s="39"/>
      <c r="S18" s="39"/>
      <c r="T18" s="39"/>
    </row>
    <row r="19" spans="1:20" x14ac:dyDescent="0.25">
      <c r="A19" s="37">
        <v>0.73611111111111116</v>
      </c>
      <c r="B19" s="16" t="s">
        <v>65</v>
      </c>
      <c r="C19" s="16" t="s">
        <v>58</v>
      </c>
      <c r="D19" s="16" t="s">
        <v>221</v>
      </c>
      <c r="E19" s="73" t="str">
        <f>N11</f>
        <v>Stonehill A</v>
      </c>
      <c r="F19" s="5">
        <v>36</v>
      </c>
      <c r="G19" s="73"/>
      <c r="H19" s="73" t="s">
        <v>37</v>
      </c>
      <c r="I19" s="73" t="str">
        <f>IF(F16&gt;J16,E16,I16)</f>
        <v>MIT</v>
      </c>
      <c r="J19" s="5">
        <v>0</v>
      </c>
      <c r="K19" s="73"/>
      <c r="L19" s="74" t="s">
        <v>176</v>
      </c>
      <c r="N19" s="50" t="str">
        <f>IF(F22&gt;J22,I22,E22)</f>
        <v>Stonehill A</v>
      </c>
      <c r="O19" s="71" t="s">
        <v>108</v>
      </c>
      <c r="P19" s="72">
        <v>5</v>
      </c>
      <c r="Q19" s="63"/>
      <c r="R19" s="63"/>
      <c r="S19" s="63"/>
      <c r="T19" s="63"/>
    </row>
    <row r="20" spans="1:20" x14ac:dyDescent="0.25">
      <c r="A20" s="36">
        <v>0.75</v>
      </c>
      <c r="B20" s="12" t="s">
        <v>84</v>
      </c>
      <c r="C20" s="12" t="s">
        <v>59</v>
      </c>
      <c r="D20" s="12" t="s">
        <v>184</v>
      </c>
      <c r="E20" s="71" t="str">
        <f>IF(F15&gt;J15,I15,E15)</f>
        <v>Bentley B</v>
      </c>
      <c r="F20" s="77">
        <v>17</v>
      </c>
      <c r="G20" s="71"/>
      <c r="H20" s="71" t="s">
        <v>37</v>
      </c>
      <c r="I20" s="71" t="str">
        <f>IF(F16&gt;J16,I16,E16)</f>
        <v>Holy Cross</v>
      </c>
      <c r="J20" s="77">
        <v>5</v>
      </c>
      <c r="K20" s="63"/>
      <c r="L20" s="66" t="s">
        <v>176</v>
      </c>
      <c r="N20" s="50" t="str">
        <f>IF(F21&gt;J21,E21,I21)</f>
        <v>MIT</v>
      </c>
      <c r="O20" s="52" t="s">
        <v>109</v>
      </c>
      <c r="P20" s="72">
        <v>4</v>
      </c>
      <c r="Q20" s="63"/>
      <c r="R20" s="63"/>
      <c r="S20" s="63"/>
      <c r="T20" s="63"/>
    </row>
    <row r="21" spans="1:20" x14ac:dyDescent="0.25">
      <c r="A21" s="36">
        <v>0.76388888888888884</v>
      </c>
      <c r="B21" s="12" t="s">
        <v>84</v>
      </c>
      <c r="C21" s="12" t="s">
        <v>60</v>
      </c>
      <c r="D21" s="12" t="s">
        <v>173</v>
      </c>
      <c r="E21" s="71" t="str">
        <f>IF(F18&gt;J18,I18,E18)</f>
        <v>Stonehill B</v>
      </c>
      <c r="F21" s="5">
        <v>10</v>
      </c>
      <c r="G21" s="71"/>
      <c r="H21" s="71" t="s">
        <v>37</v>
      </c>
      <c r="I21" s="71" t="str">
        <f>IF(F19&gt;J19,I19,E19)</f>
        <v>MIT</v>
      </c>
      <c r="J21" s="5">
        <v>25</v>
      </c>
      <c r="K21" s="71"/>
      <c r="L21" s="72" t="s">
        <v>75</v>
      </c>
      <c r="N21" s="50" t="str">
        <f>IF(F21&gt;J21,I21,E21)</f>
        <v>Stonehill B</v>
      </c>
      <c r="O21" s="52" t="s">
        <v>110</v>
      </c>
      <c r="P21" s="72">
        <v>3</v>
      </c>
      <c r="Q21" s="63"/>
      <c r="R21" s="63"/>
      <c r="S21" s="63"/>
      <c r="T21" s="63"/>
    </row>
    <row r="22" spans="1:20" x14ac:dyDescent="0.25">
      <c r="A22" s="36">
        <v>0.77777777777777779</v>
      </c>
      <c r="B22" s="12" t="s">
        <v>84</v>
      </c>
      <c r="C22" s="12" t="s">
        <v>61</v>
      </c>
      <c r="D22" s="12" t="s">
        <v>174</v>
      </c>
      <c r="E22" s="63" t="str">
        <f>IF(F18&gt;J18,E18,I18)</f>
        <v>Bentley A</v>
      </c>
      <c r="F22" s="5">
        <v>27</v>
      </c>
      <c r="G22" s="63"/>
      <c r="H22" s="63" t="s">
        <v>37</v>
      </c>
      <c r="I22" s="63" t="str">
        <f>IF(F19&gt;J19,E19,I19)</f>
        <v>Stonehill A</v>
      </c>
      <c r="J22" s="5">
        <v>12</v>
      </c>
      <c r="K22" s="63"/>
      <c r="L22" s="66" t="s">
        <v>75</v>
      </c>
      <c r="N22" s="50" t="str">
        <f>IF(F20&gt;J20,E20,I20)</f>
        <v>Bentley B</v>
      </c>
      <c r="O22" s="52" t="s">
        <v>111</v>
      </c>
      <c r="P22" s="72">
        <v>2</v>
      </c>
      <c r="Q22" s="71"/>
      <c r="R22" s="71"/>
      <c r="S22" s="71"/>
      <c r="T22" s="71"/>
    </row>
    <row r="23" spans="1:20" x14ac:dyDescent="0.25">
      <c r="A23" s="37">
        <v>0.79166666666666663</v>
      </c>
      <c r="B23" s="130" t="s">
        <v>54</v>
      </c>
      <c r="C23" s="130"/>
      <c r="D23" s="130"/>
      <c r="E23" s="130"/>
      <c r="F23" s="131"/>
      <c r="G23" s="130"/>
      <c r="H23" s="130"/>
      <c r="I23" s="130"/>
      <c r="J23" s="131"/>
      <c r="K23" s="130"/>
      <c r="L23" s="132"/>
      <c r="N23" s="51" t="str">
        <f>IF(F20&gt;J20,I20,E20)</f>
        <v>Holy Cross</v>
      </c>
      <c r="O23" s="64" t="s">
        <v>112</v>
      </c>
      <c r="P23" s="65">
        <v>1</v>
      </c>
      <c r="Q23" s="63"/>
      <c r="R23" s="63"/>
      <c r="S23" s="63"/>
      <c r="T23" s="63"/>
    </row>
    <row r="24" spans="1:20" x14ac:dyDescent="0.25">
      <c r="Q24" s="63"/>
      <c r="R24" s="63"/>
      <c r="S24" s="63"/>
      <c r="T24" s="63"/>
    </row>
    <row r="25" spans="1:20" x14ac:dyDescent="0.25">
      <c r="T25" s="63"/>
    </row>
    <row r="26" spans="1:20" x14ac:dyDescent="0.25">
      <c r="T26" s="63"/>
    </row>
    <row r="27" spans="1:20" x14ac:dyDescent="0.25">
      <c r="T27" s="63"/>
    </row>
  </sheetData>
  <mergeCells count="9">
    <mergeCell ref="B17:L17"/>
    <mergeCell ref="B23:L23"/>
    <mergeCell ref="N16:P16"/>
    <mergeCell ref="A1:L1"/>
    <mergeCell ref="A2:L2"/>
    <mergeCell ref="B8:L8"/>
    <mergeCell ref="B11:L11"/>
    <mergeCell ref="B14:L14"/>
    <mergeCell ref="A4:L4"/>
  </mergeCells>
  <pageMargins left="0.7" right="0.7" top="0.75" bottom="0.75" header="0.3" footer="0.3"/>
  <pageSetup scale="86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7"/>
  <sheetViews>
    <sheetView workbookViewId="0">
      <selection sqref="A1:L1"/>
    </sheetView>
  </sheetViews>
  <sheetFormatPr defaultRowHeight="15" x14ac:dyDescent="0.25"/>
  <cols>
    <col min="1" max="1" width="8.85546875" bestFit="1" customWidth="1"/>
    <col min="2" max="2" width="9" bestFit="1" customWidth="1"/>
    <col min="3" max="3" width="7.7109375" style="2" bestFit="1" customWidth="1"/>
    <col min="4" max="4" width="17.28515625" style="2" bestFit="1" customWidth="1"/>
    <col min="5" max="5" width="13.140625" style="2" bestFit="1" customWidth="1"/>
    <col min="6" max="6" width="4.28515625" style="2" bestFit="1" customWidth="1"/>
    <col min="7" max="7" width="4.140625" style="2" bestFit="1" customWidth="1"/>
    <col min="8" max="8" width="3.5703125" style="2" bestFit="1" customWidth="1"/>
    <col min="9" max="9" width="13.140625" style="2" bestFit="1" customWidth="1"/>
    <col min="10" max="10" width="4.28515625" style="2" bestFit="1" customWidth="1"/>
    <col min="11" max="11" width="4.140625" style="2" bestFit="1" customWidth="1"/>
    <col min="12" max="12" width="10.42578125" style="2" bestFit="1" customWidth="1"/>
    <col min="13" max="13" width="4.7109375" customWidth="1"/>
    <col min="14" max="14" width="13.140625" bestFit="1" customWidth="1"/>
    <col min="15" max="21" width="4.7109375" customWidth="1"/>
  </cols>
  <sheetData>
    <row r="1" spans="1:21" ht="15.75" x14ac:dyDescent="0.25">
      <c r="A1" s="122" t="s">
        <v>103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42"/>
      <c r="N1" s="42"/>
      <c r="O1" s="42"/>
      <c r="P1" s="42"/>
      <c r="Q1" s="57"/>
      <c r="R1" s="57"/>
      <c r="S1" s="57"/>
      <c r="T1" s="57"/>
      <c r="U1" s="42"/>
    </row>
    <row r="2" spans="1:21" ht="15.75" x14ac:dyDescent="0.25">
      <c r="A2" s="122" t="s">
        <v>156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42"/>
      <c r="N2" s="42"/>
      <c r="O2" s="42"/>
      <c r="P2" s="42"/>
      <c r="Q2" s="57"/>
      <c r="R2" s="57"/>
      <c r="S2" s="57"/>
      <c r="T2" s="57"/>
      <c r="U2" s="42"/>
    </row>
    <row r="4" spans="1:21" x14ac:dyDescent="0.25">
      <c r="A4" s="124" t="s">
        <v>55</v>
      </c>
      <c r="B4" s="125"/>
      <c r="C4" s="125"/>
      <c r="D4" s="125"/>
      <c r="E4" s="125"/>
      <c r="F4" s="125"/>
      <c r="G4" s="125"/>
      <c r="H4" s="125"/>
      <c r="I4" s="125"/>
      <c r="J4" s="125"/>
      <c r="K4" s="125"/>
      <c r="L4" s="126"/>
    </row>
    <row r="5" spans="1:21" x14ac:dyDescent="0.25">
      <c r="A5" s="8" t="s">
        <v>29</v>
      </c>
      <c r="B5" s="9" t="s">
        <v>30</v>
      </c>
      <c r="C5" s="9" t="s">
        <v>31</v>
      </c>
      <c r="D5" s="9" t="s">
        <v>56</v>
      </c>
      <c r="E5" s="9" t="s">
        <v>32</v>
      </c>
      <c r="F5" s="9" t="s">
        <v>106</v>
      </c>
      <c r="G5" s="9" t="s">
        <v>105</v>
      </c>
      <c r="H5" s="9"/>
      <c r="I5" s="9" t="s">
        <v>33</v>
      </c>
      <c r="J5" s="9" t="s">
        <v>106</v>
      </c>
      <c r="K5" s="9" t="s">
        <v>105</v>
      </c>
      <c r="L5" s="10" t="s">
        <v>74</v>
      </c>
      <c r="N5" s="47" t="s">
        <v>122</v>
      </c>
      <c r="O5" s="48" t="s">
        <v>153</v>
      </c>
      <c r="P5" s="48" t="s">
        <v>154</v>
      </c>
      <c r="Q5" s="48" t="s">
        <v>155</v>
      </c>
      <c r="R5" s="48" t="s">
        <v>125</v>
      </c>
      <c r="S5" s="48" t="s">
        <v>119</v>
      </c>
      <c r="T5" s="48" t="s">
        <v>120</v>
      </c>
      <c r="U5" s="49" t="s">
        <v>121</v>
      </c>
    </row>
    <row r="6" spans="1:21" x14ac:dyDescent="0.25">
      <c r="A6" s="36">
        <v>0.6875</v>
      </c>
      <c r="B6" s="12" t="s">
        <v>34</v>
      </c>
      <c r="C6" s="12" t="s">
        <v>35</v>
      </c>
      <c r="D6" s="12" t="s">
        <v>122</v>
      </c>
      <c r="E6" s="44" t="s">
        <v>0</v>
      </c>
      <c r="F6" s="5">
        <v>20</v>
      </c>
      <c r="G6" s="5">
        <v>4</v>
      </c>
      <c r="H6" s="44" t="s">
        <v>37</v>
      </c>
      <c r="I6" s="44" t="s">
        <v>13</v>
      </c>
      <c r="J6" s="5">
        <v>5</v>
      </c>
      <c r="K6" s="5">
        <v>1</v>
      </c>
      <c r="L6" s="46" t="s">
        <v>75</v>
      </c>
      <c r="N6" s="50" t="s">
        <v>0</v>
      </c>
      <c r="O6" s="59">
        <v>3</v>
      </c>
      <c r="P6" s="59">
        <v>0</v>
      </c>
      <c r="Q6" s="59">
        <v>0</v>
      </c>
      <c r="R6" s="59">
        <f>3*O6+2*Q6+1*P6</f>
        <v>9</v>
      </c>
      <c r="S6" s="59">
        <f>SUMIF($E$6:$E$17,$N6,$F$6:$F$17)+SUMIF($I$6:$I$17,$N6,$J$6:$J$17)</f>
        <v>80</v>
      </c>
      <c r="T6" s="59">
        <f>SUMIF($E$6:$E$17,N6,$J$6:$J$17)+SUMIF($I$6:$I$17,N6,$F$6:$F$17)</f>
        <v>15</v>
      </c>
      <c r="U6" s="60">
        <f>S6-T6</f>
        <v>65</v>
      </c>
    </row>
    <row r="7" spans="1:21" x14ac:dyDescent="0.25">
      <c r="A7" s="36">
        <v>0.70138888888888884</v>
      </c>
      <c r="B7" s="12" t="s">
        <v>34</v>
      </c>
      <c r="C7" s="12" t="s">
        <v>39</v>
      </c>
      <c r="D7" s="12" t="s">
        <v>122</v>
      </c>
      <c r="E7" s="44" t="s">
        <v>5</v>
      </c>
      <c r="F7" s="5">
        <v>45</v>
      </c>
      <c r="G7" s="5">
        <v>9</v>
      </c>
      <c r="H7" s="44" t="s">
        <v>37</v>
      </c>
      <c r="I7" s="44" t="s">
        <v>10</v>
      </c>
      <c r="J7" s="5">
        <v>0</v>
      </c>
      <c r="K7" s="5">
        <v>0</v>
      </c>
      <c r="L7" s="46" t="s">
        <v>76</v>
      </c>
      <c r="N7" s="50" t="s">
        <v>5</v>
      </c>
      <c r="O7" s="59">
        <v>2</v>
      </c>
      <c r="P7" s="59">
        <v>1</v>
      </c>
      <c r="Q7" s="59">
        <v>0</v>
      </c>
      <c r="R7" s="59">
        <f t="shared" ref="R7:R9" si="0">3*O7+2*Q7+1*P7</f>
        <v>7</v>
      </c>
      <c r="S7" s="59">
        <f t="shared" ref="S7:S9" si="1">SUMIF($E$6:$E$17,$N7,$F$6:$F$17)+SUMIF($I$6:$I$17,$N7,$J$6:$J$17)</f>
        <v>85</v>
      </c>
      <c r="T7" s="59">
        <f t="shared" ref="T7:T9" si="2">SUMIF($E$6:$E$17,N7,$J$6:$J$17)+SUMIF($I$6:$I$17,N7,$F$6:$F$17)</f>
        <v>15</v>
      </c>
      <c r="U7" s="60">
        <f t="shared" ref="U7:U9" si="3">S7-T7</f>
        <v>70</v>
      </c>
    </row>
    <row r="8" spans="1:21" x14ac:dyDescent="0.25">
      <c r="A8" s="36">
        <v>0.71527777777777779</v>
      </c>
      <c r="B8" s="12" t="s">
        <v>34</v>
      </c>
      <c r="C8" s="12" t="s">
        <v>44</v>
      </c>
      <c r="D8" s="12" t="s">
        <v>123</v>
      </c>
      <c r="E8" s="44" t="s">
        <v>8</v>
      </c>
      <c r="F8" s="5">
        <v>30</v>
      </c>
      <c r="G8" s="5">
        <v>6</v>
      </c>
      <c r="H8" s="44" t="s">
        <v>37</v>
      </c>
      <c r="I8" s="44" t="s">
        <v>6</v>
      </c>
      <c r="J8" s="5">
        <v>0</v>
      </c>
      <c r="K8" s="5">
        <v>0</v>
      </c>
      <c r="L8" s="46" t="s">
        <v>76</v>
      </c>
      <c r="N8" s="50" t="s">
        <v>13</v>
      </c>
      <c r="O8" s="59">
        <v>1</v>
      </c>
      <c r="P8" s="59">
        <v>2</v>
      </c>
      <c r="Q8" s="59">
        <v>0</v>
      </c>
      <c r="R8" s="59">
        <f t="shared" si="0"/>
        <v>5</v>
      </c>
      <c r="S8" s="59">
        <f t="shared" si="1"/>
        <v>35</v>
      </c>
      <c r="T8" s="59">
        <f t="shared" si="2"/>
        <v>55</v>
      </c>
      <c r="U8" s="60">
        <f t="shared" si="3"/>
        <v>-20</v>
      </c>
    </row>
    <row r="9" spans="1:21" x14ac:dyDescent="0.25">
      <c r="A9" s="37">
        <v>0.72916666666666663</v>
      </c>
      <c r="B9" s="16" t="s">
        <v>34</v>
      </c>
      <c r="C9" s="16" t="s">
        <v>45</v>
      </c>
      <c r="D9" s="16" t="s">
        <v>123</v>
      </c>
      <c r="E9" s="43" t="s">
        <v>7</v>
      </c>
      <c r="F9" s="5">
        <v>30</v>
      </c>
      <c r="G9" s="5">
        <v>6</v>
      </c>
      <c r="H9" s="43" t="s">
        <v>37</v>
      </c>
      <c r="I9" s="43" t="s">
        <v>9</v>
      </c>
      <c r="J9" s="5">
        <v>15</v>
      </c>
      <c r="K9" s="5">
        <v>3</v>
      </c>
      <c r="L9" s="45" t="s">
        <v>75</v>
      </c>
      <c r="N9" s="51" t="s">
        <v>10</v>
      </c>
      <c r="O9" s="58">
        <v>0</v>
      </c>
      <c r="P9" s="58">
        <v>3</v>
      </c>
      <c r="Q9" s="58">
        <v>0</v>
      </c>
      <c r="R9" s="58">
        <f t="shared" si="0"/>
        <v>3</v>
      </c>
      <c r="S9" s="58">
        <f t="shared" si="1"/>
        <v>5</v>
      </c>
      <c r="T9" s="58">
        <f t="shared" si="2"/>
        <v>120</v>
      </c>
      <c r="U9" s="61">
        <f t="shared" si="3"/>
        <v>-115</v>
      </c>
    </row>
    <row r="10" spans="1:21" x14ac:dyDescent="0.25">
      <c r="A10" s="36">
        <v>0.74305555555555547</v>
      </c>
      <c r="B10" s="12" t="s">
        <v>43</v>
      </c>
      <c r="C10" s="12" t="s">
        <v>47</v>
      </c>
      <c r="D10" s="12" t="s">
        <v>122</v>
      </c>
      <c r="E10" s="44" t="s">
        <v>0</v>
      </c>
      <c r="F10" s="5">
        <v>45</v>
      </c>
      <c r="G10" s="5">
        <v>9</v>
      </c>
      <c r="H10" s="44" t="s">
        <v>37</v>
      </c>
      <c r="I10" s="44" t="s">
        <v>10</v>
      </c>
      <c r="J10" s="5">
        <v>0</v>
      </c>
      <c r="K10" s="5">
        <v>0</v>
      </c>
      <c r="L10" s="46" t="s">
        <v>75</v>
      </c>
    </row>
    <row r="11" spans="1:21" x14ac:dyDescent="0.25">
      <c r="A11" s="36">
        <v>0.75694444444444453</v>
      </c>
      <c r="B11" s="12" t="s">
        <v>43</v>
      </c>
      <c r="C11" s="12" t="s">
        <v>48</v>
      </c>
      <c r="D11" s="12" t="s">
        <v>122</v>
      </c>
      <c r="E11" s="44" t="s">
        <v>5</v>
      </c>
      <c r="F11" s="5">
        <v>30</v>
      </c>
      <c r="G11" s="5">
        <v>6</v>
      </c>
      <c r="H11" s="44" t="s">
        <v>37</v>
      </c>
      <c r="I11" s="44" t="s">
        <v>13</v>
      </c>
      <c r="J11" s="5">
        <v>0</v>
      </c>
      <c r="K11" s="5">
        <v>0</v>
      </c>
      <c r="L11" s="46" t="s">
        <v>76</v>
      </c>
      <c r="N11" s="47" t="s">
        <v>123</v>
      </c>
      <c r="O11" s="48" t="s">
        <v>153</v>
      </c>
      <c r="P11" s="48" t="s">
        <v>154</v>
      </c>
      <c r="Q11" s="48" t="s">
        <v>155</v>
      </c>
      <c r="R11" s="48" t="s">
        <v>125</v>
      </c>
      <c r="S11" s="48" t="s">
        <v>119</v>
      </c>
      <c r="T11" s="48" t="s">
        <v>120</v>
      </c>
      <c r="U11" s="49" t="s">
        <v>121</v>
      </c>
    </row>
    <row r="12" spans="1:21" x14ac:dyDescent="0.25">
      <c r="A12" s="36">
        <v>0.77083333333333337</v>
      </c>
      <c r="B12" s="12" t="s">
        <v>43</v>
      </c>
      <c r="C12" s="12" t="s">
        <v>50</v>
      </c>
      <c r="D12" s="12" t="s">
        <v>123</v>
      </c>
      <c r="E12" s="44" t="s">
        <v>8</v>
      </c>
      <c r="F12" s="5">
        <v>25</v>
      </c>
      <c r="G12" s="5">
        <v>5</v>
      </c>
      <c r="H12" s="44" t="s">
        <v>37</v>
      </c>
      <c r="I12" s="44" t="s">
        <v>9</v>
      </c>
      <c r="J12" s="5">
        <v>5</v>
      </c>
      <c r="K12" s="5">
        <v>1</v>
      </c>
      <c r="L12" s="46" t="s">
        <v>76</v>
      </c>
      <c r="N12" s="50" t="s">
        <v>7</v>
      </c>
      <c r="O12" s="44">
        <v>3</v>
      </c>
      <c r="P12" s="44">
        <v>0</v>
      </c>
      <c r="Q12" s="59">
        <v>0</v>
      </c>
      <c r="R12" s="59">
        <f>3*O12+2*Q12+1*P12</f>
        <v>9</v>
      </c>
      <c r="S12" s="59">
        <f>SUMIF($E$6:$E$17,$N12,$F$6:$F$17)+SUMIF($I$6:$I$17,$N12,$J$6:$J$17)</f>
        <v>75</v>
      </c>
      <c r="T12" s="59">
        <f>SUMIF($E$6:$E$17,N12,$J$6:$J$17)+SUMIF($I$6:$I$17,N12,$F$6:$F$17)</f>
        <v>30</v>
      </c>
      <c r="U12" s="60">
        <f>S12-T12</f>
        <v>45</v>
      </c>
    </row>
    <row r="13" spans="1:21" x14ac:dyDescent="0.25">
      <c r="A13" s="37">
        <v>0.78472222222222221</v>
      </c>
      <c r="B13" s="16" t="s">
        <v>43</v>
      </c>
      <c r="C13" s="16" t="s">
        <v>52</v>
      </c>
      <c r="D13" s="16" t="s">
        <v>123</v>
      </c>
      <c r="E13" s="43" t="s">
        <v>7</v>
      </c>
      <c r="F13" s="5">
        <v>30</v>
      </c>
      <c r="G13" s="5">
        <v>6</v>
      </c>
      <c r="H13" s="43" t="s">
        <v>37</v>
      </c>
      <c r="I13" s="43" t="s">
        <v>6</v>
      </c>
      <c r="J13" s="5">
        <v>10</v>
      </c>
      <c r="K13" s="5">
        <v>2</v>
      </c>
      <c r="L13" s="45" t="s">
        <v>75</v>
      </c>
      <c r="N13" s="50" t="s">
        <v>8</v>
      </c>
      <c r="O13" s="44">
        <v>2</v>
      </c>
      <c r="P13" s="44">
        <v>1</v>
      </c>
      <c r="Q13" s="59">
        <v>0</v>
      </c>
      <c r="R13" s="59">
        <f t="shared" ref="R13:R15" si="4">3*O13+2*Q13+1*P13</f>
        <v>7</v>
      </c>
      <c r="S13" s="59">
        <f t="shared" ref="S13:S15" si="5">SUMIF($E$6:$E$17,$N13,$F$6:$F$17)+SUMIF($I$6:$I$17,$N13,$J$6:$J$17)</f>
        <v>60</v>
      </c>
      <c r="T13" s="59">
        <f t="shared" ref="T13:T15" si="6">SUMIF($E$6:$E$17,N13,$J$6:$J$17)+SUMIF($I$6:$I$17,N13,$F$6:$F$17)</f>
        <v>20</v>
      </c>
      <c r="U13" s="60">
        <f t="shared" ref="U13:U15" si="7">S13-T13</f>
        <v>40</v>
      </c>
    </row>
    <row r="14" spans="1:21" x14ac:dyDescent="0.25">
      <c r="A14" s="36">
        <v>0.79861111111111116</v>
      </c>
      <c r="B14" s="12" t="s">
        <v>46</v>
      </c>
      <c r="C14" s="12" t="s">
        <v>57</v>
      </c>
      <c r="D14" s="12" t="s">
        <v>122</v>
      </c>
      <c r="E14" s="44" t="s">
        <v>13</v>
      </c>
      <c r="F14" s="5">
        <v>30</v>
      </c>
      <c r="G14" s="5">
        <v>6</v>
      </c>
      <c r="H14" s="44" t="s">
        <v>37</v>
      </c>
      <c r="I14" s="44" t="s">
        <v>10</v>
      </c>
      <c r="J14" s="5">
        <v>5</v>
      </c>
      <c r="K14" s="5">
        <v>1</v>
      </c>
      <c r="L14" s="46" t="s">
        <v>75</v>
      </c>
      <c r="N14" s="50" t="s">
        <v>9</v>
      </c>
      <c r="O14" s="44">
        <v>1</v>
      </c>
      <c r="P14" s="44">
        <v>2</v>
      </c>
      <c r="Q14" s="59">
        <v>0</v>
      </c>
      <c r="R14" s="59">
        <f t="shared" si="4"/>
        <v>5</v>
      </c>
      <c r="S14" s="59">
        <f t="shared" si="5"/>
        <v>40</v>
      </c>
      <c r="T14" s="59">
        <f t="shared" si="6"/>
        <v>55</v>
      </c>
      <c r="U14" s="60">
        <f t="shared" si="7"/>
        <v>-15</v>
      </c>
    </row>
    <row r="15" spans="1:21" x14ac:dyDescent="0.25">
      <c r="A15" s="36">
        <v>0.8125</v>
      </c>
      <c r="B15" s="12" t="s">
        <v>46</v>
      </c>
      <c r="C15" s="12" t="s">
        <v>58</v>
      </c>
      <c r="D15" s="12" t="s">
        <v>122</v>
      </c>
      <c r="E15" s="44" t="s">
        <v>0</v>
      </c>
      <c r="F15" s="5">
        <v>15</v>
      </c>
      <c r="G15" s="5">
        <v>3</v>
      </c>
      <c r="H15" s="44" t="s">
        <v>37</v>
      </c>
      <c r="I15" s="44" t="s">
        <v>5</v>
      </c>
      <c r="J15" s="5">
        <v>10</v>
      </c>
      <c r="K15" s="5">
        <v>2</v>
      </c>
      <c r="L15" s="46" t="s">
        <v>76</v>
      </c>
      <c r="N15" s="51" t="s">
        <v>6</v>
      </c>
      <c r="O15" s="43">
        <v>0</v>
      </c>
      <c r="P15" s="43">
        <v>3</v>
      </c>
      <c r="Q15" s="58">
        <v>0</v>
      </c>
      <c r="R15" s="58">
        <f t="shared" si="4"/>
        <v>3</v>
      </c>
      <c r="S15" s="58">
        <f t="shared" si="5"/>
        <v>10</v>
      </c>
      <c r="T15" s="58">
        <f t="shared" si="6"/>
        <v>80</v>
      </c>
      <c r="U15" s="61">
        <f t="shared" si="7"/>
        <v>-70</v>
      </c>
    </row>
    <row r="16" spans="1:21" x14ac:dyDescent="0.25">
      <c r="A16" s="36">
        <v>0.82638888888888884</v>
      </c>
      <c r="B16" s="12" t="s">
        <v>46</v>
      </c>
      <c r="C16" s="12" t="s">
        <v>59</v>
      </c>
      <c r="D16" s="12" t="s">
        <v>123</v>
      </c>
      <c r="E16" s="44" t="s">
        <v>6</v>
      </c>
      <c r="F16" s="5">
        <v>0</v>
      </c>
      <c r="G16" s="5">
        <v>0</v>
      </c>
      <c r="H16" s="44" t="s">
        <v>37</v>
      </c>
      <c r="I16" s="44" t="s">
        <v>9</v>
      </c>
      <c r="J16" s="5">
        <v>20</v>
      </c>
      <c r="K16" s="5">
        <v>4</v>
      </c>
      <c r="L16" s="46" t="s">
        <v>76</v>
      </c>
    </row>
    <row r="17" spans="1:20" x14ac:dyDescent="0.25">
      <c r="A17" s="36">
        <v>0.84027777777777779</v>
      </c>
      <c r="B17" s="12" t="s">
        <v>46</v>
      </c>
      <c r="C17" s="12" t="s">
        <v>60</v>
      </c>
      <c r="D17" s="12" t="s">
        <v>123</v>
      </c>
      <c r="E17" s="44" t="s">
        <v>8</v>
      </c>
      <c r="F17" s="5">
        <v>5</v>
      </c>
      <c r="G17" s="5">
        <v>1</v>
      </c>
      <c r="H17" s="44" t="s">
        <v>37</v>
      </c>
      <c r="I17" s="44" t="s">
        <v>7</v>
      </c>
      <c r="J17" s="5">
        <v>15</v>
      </c>
      <c r="K17" s="5">
        <v>3</v>
      </c>
      <c r="L17" s="46" t="s">
        <v>75</v>
      </c>
    </row>
    <row r="18" spans="1:20" x14ac:dyDescent="0.25">
      <c r="A18" s="37">
        <v>0.85416666666666663</v>
      </c>
      <c r="B18" s="130" t="s">
        <v>42</v>
      </c>
      <c r="C18" s="130"/>
      <c r="D18" s="130"/>
      <c r="E18" s="130"/>
      <c r="F18" s="135"/>
      <c r="G18" s="130"/>
      <c r="H18" s="130"/>
      <c r="I18" s="130"/>
      <c r="J18" s="135"/>
      <c r="K18" s="130"/>
      <c r="L18" s="132"/>
      <c r="N18" s="127" t="s">
        <v>104</v>
      </c>
      <c r="O18" s="128"/>
      <c r="P18" s="129"/>
      <c r="Q18" s="68"/>
      <c r="R18" s="68"/>
      <c r="S18" s="68"/>
      <c r="T18" s="68"/>
    </row>
    <row r="19" spans="1:20" x14ac:dyDescent="0.25">
      <c r="A19" s="36">
        <v>0.86805555555555547</v>
      </c>
      <c r="B19" s="12" t="s">
        <v>49</v>
      </c>
      <c r="C19" s="12" t="s">
        <v>61</v>
      </c>
      <c r="D19" s="44" t="s">
        <v>124</v>
      </c>
      <c r="E19" s="44" t="str">
        <f>N8</f>
        <v>Wheaton</v>
      </c>
      <c r="F19" s="5">
        <v>20</v>
      </c>
      <c r="G19" s="44"/>
      <c r="H19" s="44" t="s">
        <v>37</v>
      </c>
      <c r="I19" s="44" t="str">
        <f>N15</f>
        <v>UMass Lowell</v>
      </c>
      <c r="J19" s="5">
        <v>5</v>
      </c>
      <c r="K19" s="44"/>
      <c r="L19" s="46" t="s">
        <v>75</v>
      </c>
      <c r="N19" s="38" t="s">
        <v>115</v>
      </c>
      <c r="O19" s="39"/>
      <c r="P19" s="40" t="s">
        <v>125</v>
      </c>
      <c r="Q19" s="39"/>
      <c r="R19" s="39"/>
      <c r="S19" s="39"/>
      <c r="T19" s="39"/>
    </row>
    <row r="20" spans="1:20" x14ac:dyDescent="0.25">
      <c r="A20" s="36">
        <v>0.88194444444444453</v>
      </c>
      <c r="B20" s="12" t="s">
        <v>49</v>
      </c>
      <c r="C20" s="12" t="s">
        <v>62</v>
      </c>
      <c r="D20" s="44" t="s">
        <v>126</v>
      </c>
      <c r="E20" s="44" t="str">
        <f>N14</f>
        <v>Babson</v>
      </c>
      <c r="F20" s="5">
        <v>35</v>
      </c>
      <c r="G20" s="44"/>
      <c r="H20" s="44" t="s">
        <v>37</v>
      </c>
      <c r="I20" s="44" t="str">
        <f>N9</f>
        <v>Wesleyan</v>
      </c>
      <c r="J20" s="5">
        <v>5</v>
      </c>
      <c r="K20" s="44"/>
      <c r="L20" s="46" t="s">
        <v>76</v>
      </c>
      <c r="N20" s="50" t="str">
        <f>IF(F26&gt;J26,E26,I26)</f>
        <v>Bentley</v>
      </c>
      <c r="O20" s="59" t="s">
        <v>107</v>
      </c>
      <c r="P20" s="60">
        <v>8</v>
      </c>
      <c r="Q20" s="59"/>
      <c r="R20" s="59"/>
      <c r="S20" s="59"/>
      <c r="T20" s="59"/>
    </row>
    <row r="21" spans="1:20" x14ac:dyDescent="0.25">
      <c r="A21" s="36">
        <v>0.89583333333333337</v>
      </c>
      <c r="B21" s="12" t="s">
        <v>49</v>
      </c>
      <c r="C21" s="12" t="s">
        <v>63</v>
      </c>
      <c r="D21" s="44" t="s">
        <v>127</v>
      </c>
      <c r="E21" s="44" t="str">
        <f>N6</f>
        <v>Bryant</v>
      </c>
      <c r="F21" s="5">
        <v>10</v>
      </c>
      <c r="G21" s="44"/>
      <c r="H21" s="44" t="s">
        <v>37</v>
      </c>
      <c r="I21" s="44" t="str">
        <f>N13</f>
        <v>Stonehill</v>
      </c>
      <c r="J21" s="5">
        <v>15</v>
      </c>
      <c r="K21" s="44"/>
      <c r="L21" s="46" t="s">
        <v>76</v>
      </c>
      <c r="N21" s="50" t="str">
        <f>IF(F26&gt;J26,I26,E26)</f>
        <v>Stonehill</v>
      </c>
      <c r="O21" s="59" t="s">
        <v>108</v>
      </c>
      <c r="P21" s="60">
        <v>7</v>
      </c>
      <c r="Q21" s="59"/>
      <c r="R21" s="59"/>
      <c r="S21" s="59"/>
      <c r="T21" s="59"/>
    </row>
    <row r="22" spans="1:20" x14ac:dyDescent="0.25">
      <c r="A22" s="37">
        <v>0.90972222222222221</v>
      </c>
      <c r="B22" s="16" t="s">
        <v>49</v>
      </c>
      <c r="C22" s="16" t="s">
        <v>64</v>
      </c>
      <c r="D22" s="43" t="s">
        <v>128</v>
      </c>
      <c r="E22" s="43" t="str">
        <f>N12</f>
        <v>Endicott</v>
      </c>
      <c r="F22" s="5">
        <v>10</v>
      </c>
      <c r="G22" s="43"/>
      <c r="H22" s="43" t="s">
        <v>37</v>
      </c>
      <c r="I22" s="43" t="str">
        <f>N7</f>
        <v>Bentley</v>
      </c>
      <c r="J22" s="5">
        <v>20</v>
      </c>
      <c r="K22" s="43"/>
      <c r="L22" s="45" t="s">
        <v>75</v>
      </c>
      <c r="N22" s="50" t="str">
        <f>IF(F25&gt;J25,E25,I25)</f>
        <v>Bryant</v>
      </c>
      <c r="O22" s="52" t="s">
        <v>109</v>
      </c>
      <c r="P22" s="60">
        <v>6</v>
      </c>
      <c r="Q22" s="59"/>
      <c r="R22" s="59"/>
      <c r="S22" s="59"/>
      <c r="T22" s="59"/>
    </row>
    <row r="23" spans="1:20" x14ac:dyDescent="0.25">
      <c r="A23" s="36">
        <v>0.92361111111111116</v>
      </c>
      <c r="B23" s="12" t="s">
        <v>65</v>
      </c>
      <c r="C23" s="12" t="s">
        <v>66</v>
      </c>
      <c r="D23" s="44" t="s">
        <v>129</v>
      </c>
      <c r="E23" s="44" t="str">
        <f>IF(F19&gt;J19,I19,E19)</f>
        <v>UMass Lowell</v>
      </c>
      <c r="F23" s="5">
        <v>35</v>
      </c>
      <c r="G23" s="44"/>
      <c r="H23" s="44" t="s">
        <v>37</v>
      </c>
      <c r="I23" s="44" t="str">
        <f>IF(F20&gt;J20,I20,E20)</f>
        <v>Wesleyan</v>
      </c>
      <c r="J23" s="5">
        <v>10</v>
      </c>
      <c r="K23" s="44"/>
      <c r="L23" s="46" t="s">
        <v>75</v>
      </c>
      <c r="N23" s="50" t="str">
        <f>IF(F25&gt;J25,I25,E25)</f>
        <v>Endicott</v>
      </c>
      <c r="O23" s="52" t="s">
        <v>110</v>
      </c>
      <c r="P23" s="60">
        <v>5</v>
      </c>
      <c r="Q23" s="59"/>
      <c r="R23" s="59"/>
      <c r="S23" s="59"/>
      <c r="T23" s="59"/>
    </row>
    <row r="24" spans="1:20" x14ac:dyDescent="0.25">
      <c r="A24" s="36">
        <v>0.9375</v>
      </c>
      <c r="B24" s="12" t="s">
        <v>65</v>
      </c>
      <c r="C24" s="12" t="s">
        <v>68</v>
      </c>
      <c r="D24" s="44" t="s">
        <v>130</v>
      </c>
      <c r="E24" s="59" t="str">
        <f>IF(F19&gt;J19,E19,I19)</f>
        <v>Wheaton</v>
      </c>
      <c r="F24" s="5">
        <v>25</v>
      </c>
      <c r="G24" s="44"/>
      <c r="H24" s="44" t="s">
        <v>37</v>
      </c>
      <c r="I24" s="59" t="str">
        <f>IF(F20&gt;J20,E20,I20)</f>
        <v>Babson</v>
      </c>
      <c r="J24" s="5">
        <v>15</v>
      </c>
      <c r="K24" s="44"/>
      <c r="L24" s="46" t="s">
        <v>76</v>
      </c>
      <c r="N24" s="50" t="str">
        <f>IF(F24&gt;J24,E24,I24)</f>
        <v>Wheaton</v>
      </c>
      <c r="O24" s="52" t="s">
        <v>111</v>
      </c>
      <c r="P24" s="60">
        <v>4</v>
      </c>
      <c r="Q24" s="59"/>
      <c r="R24" s="59"/>
      <c r="S24" s="59"/>
      <c r="T24" s="59"/>
    </row>
    <row r="25" spans="1:20" x14ac:dyDescent="0.25">
      <c r="A25" s="36">
        <v>0.95138888888888884</v>
      </c>
      <c r="B25" s="12" t="s">
        <v>65</v>
      </c>
      <c r="C25" s="12" t="s">
        <v>70</v>
      </c>
      <c r="D25" s="44" t="s">
        <v>131</v>
      </c>
      <c r="E25" s="44" t="str">
        <f>IF(F21&gt;J21,I21,E21)</f>
        <v>Bryant</v>
      </c>
      <c r="F25" s="5">
        <v>35</v>
      </c>
      <c r="G25" s="44"/>
      <c r="H25" s="44" t="s">
        <v>37</v>
      </c>
      <c r="I25" s="44" t="str">
        <f>IF(F22&gt;J22,I22,E22)</f>
        <v>Endicott</v>
      </c>
      <c r="J25" s="5">
        <v>0</v>
      </c>
      <c r="K25" s="44"/>
      <c r="L25" s="46" t="s">
        <v>76</v>
      </c>
      <c r="N25" s="50" t="str">
        <f>IF(F24&gt;J24,I24,E24)</f>
        <v>Babson</v>
      </c>
      <c r="O25" s="52" t="s">
        <v>112</v>
      </c>
      <c r="P25" s="60">
        <v>3</v>
      </c>
      <c r="Q25" s="59"/>
      <c r="R25" s="59"/>
      <c r="S25" s="59"/>
      <c r="T25" s="59"/>
    </row>
    <row r="26" spans="1:20" x14ac:dyDescent="0.25">
      <c r="A26" s="36">
        <v>0.96527777777777779</v>
      </c>
      <c r="B26" s="12" t="s">
        <v>65</v>
      </c>
      <c r="C26" s="12" t="s">
        <v>72</v>
      </c>
      <c r="D26" s="63" t="s">
        <v>132</v>
      </c>
      <c r="E26" s="66" t="str">
        <f>IF(F21&gt;J21,E21,I21)</f>
        <v>Stonehill</v>
      </c>
      <c r="F26" s="5">
        <v>5</v>
      </c>
      <c r="G26" s="20"/>
      <c r="H26" s="63" t="s">
        <v>37</v>
      </c>
      <c r="I26" s="66" t="str">
        <f>IF(F22&gt;J22,E22,I22)</f>
        <v>Bentley</v>
      </c>
      <c r="J26" s="5">
        <v>15</v>
      </c>
      <c r="K26" s="20"/>
      <c r="L26" s="66" t="s">
        <v>75</v>
      </c>
      <c r="N26" s="50" t="str">
        <f>IF(F23&gt;J23,E23,I23)</f>
        <v>UMass Lowell</v>
      </c>
      <c r="O26" s="52" t="s">
        <v>113</v>
      </c>
      <c r="P26" s="60">
        <v>2</v>
      </c>
      <c r="Q26" s="59"/>
      <c r="R26" s="59"/>
      <c r="S26" s="59"/>
      <c r="T26" s="59"/>
    </row>
    <row r="27" spans="1:20" x14ac:dyDescent="0.25">
      <c r="A27" s="37">
        <v>0.97916666666666663</v>
      </c>
      <c r="B27" s="130" t="s">
        <v>54</v>
      </c>
      <c r="C27" s="130"/>
      <c r="D27" s="130"/>
      <c r="E27" s="130"/>
      <c r="F27" s="131"/>
      <c r="G27" s="130"/>
      <c r="H27" s="130"/>
      <c r="I27" s="130"/>
      <c r="J27" s="131"/>
      <c r="K27" s="130"/>
      <c r="L27" s="132"/>
      <c r="N27" s="51" t="str">
        <f>IF(F23&gt;J23,I23,E23)</f>
        <v>Wesleyan</v>
      </c>
      <c r="O27" s="58" t="s">
        <v>114</v>
      </c>
      <c r="P27" s="61">
        <v>1</v>
      </c>
      <c r="Q27" s="59"/>
      <c r="R27" s="59"/>
      <c r="S27" s="59"/>
      <c r="T27" s="59"/>
    </row>
  </sheetData>
  <mergeCells count="6">
    <mergeCell ref="N18:P18"/>
    <mergeCell ref="B27:L27"/>
    <mergeCell ref="A1:L1"/>
    <mergeCell ref="A2:L2"/>
    <mergeCell ref="A4:L4"/>
    <mergeCell ref="B18:L18"/>
  </mergeCells>
  <pageMargins left="0.7" right="0.7" top="0.75" bottom="0.75" header="0.3" footer="0.3"/>
  <pageSetup scale="8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5"/>
  <sheetViews>
    <sheetView zoomScaleNormal="100" workbookViewId="0">
      <selection sqref="A1:F1"/>
    </sheetView>
  </sheetViews>
  <sheetFormatPr defaultRowHeight="15" x14ac:dyDescent="0.25"/>
  <cols>
    <col min="1" max="1" width="5.5703125" style="2" bestFit="1" customWidth="1"/>
    <col min="2" max="2" width="9" style="2" bestFit="1" customWidth="1"/>
    <col min="3" max="3" width="7.7109375" style="2" bestFit="1" customWidth="1"/>
    <col min="4" max="4" width="10.7109375" style="2" customWidth="1"/>
    <col min="5" max="5" width="2.85546875" style="2" bestFit="1" customWidth="1"/>
    <col min="6" max="6" width="10.7109375" style="2" customWidth="1"/>
    <col min="7" max="7" width="2.7109375" customWidth="1"/>
    <col min="8" max="8" width="5.5703125" style="2" bestFit="1" customWidth="1"/>
    <col min="9" max="9" width="9" style="2" bestFit="1" customWidth="1"/>
    <col min="10" max="10" width="7.7109375" style="2" bestFit="1" customWidth="1"/>
    <col min="11" max="11" width="7.28515625" style="2" bestFit="1" customWidth="1"/>
    <col min="12" max="12" width="10.7109375" style="2" customWidth="1"/>
    <col min="13" max="13" width="2.85546875" style="2" bestFit="1" customWidth="1"/>
    <col min="14" max="14" width="10.7109375" style="2" customWidth="1"/>
    <col min="15" max="15" width="2.7109375" customWidth="1"/>
    <col min="16" max="16" width="5.5703125" style="2" bestFit="1" customWidth="1"/>
    <col min="17" max="17" width="9" style="2" bestFit="1" customWidth="1"/>
    <col min="18" max="18" width="7.7109375" style="2" bestFit="1" customWidth="1"/>
    <col min="19" max="19" width="7.28515625" style="2" bestFit="1" customWidth="1"/>
    <col min="20" max="20" width="7.140625" style="2" bestFit="1" customWidth="1"/>
    <col min="21" max="21" width="10.7109375" style="2" customWidth="1"/>
    <col min="22" max="22" width="2.85546875" style="2" bestFit="1" customWidth="1"/>
    <col min="23" max="23" width="10.7109375" style="2" customWidth="1"/>
    <col min="24" max="24" width="7.7109375" style="2" bestFit="1" customWidth="1"/>
    <col min="25" max="25" width="7.28515625" style="2" bestFit="1" customWidth="1"/>
    <col min="26" max="26" width="7.140625" style="2" bestFit="1" customWidth="1"/>
    <col min="27" max="27" width="10.7109375" style="2" customWidth="1"/>
    <col min="28" max="28" width="2.85546875" style="2" bestFit="1" customWidth="1"/>
    <col min="29" max="29" width="10.7109375" style="2" customWidth="1"/>
  </cols>
  <sheetData>
    <row r="1" spans="1:29" x14ac:dyDescent="0.25">
      <c r="A1" s="124" t="s">
        <v>28</v>
      </c>
      <c r="B1" s="125"/>
      <c r="C1" s="125"/>
      <c r="D1" s="125"/>
      <c r="E1" s="125"/>
      <c r="F1" s="126"/>
      <c r="H1" s="124" t="s">
        <v>77</v>
      </c>
      <c r="I1" s="125"/>
      <c r="J1" s="125"/>
      <c r="K1" s="125"/>
      <c r="L1" s="125"/>
      <c r="M1" s="125"/>
      <c r="N1" s="126"/>
      <c r="P1" s="124" t="s">
        <v>78</v>
      </c>
      <c r="Q1" s="125"/>
      <c r="R1" s="125"/>
      <c r="S1" s="125"/>
      <c r="T1" s="125"/>
      <c r="U1" s="125"/>
      <c r="V1" s="125"/>
      <c r="W1" s="125"/>
      <c r="X1" s="125"/>
      <c r="Y1" s="125"/>
      <c r="Z1" s="125"/>
      <c r="AA1" s="125"/>
      <c r="AB1" s="125"/>
      <c r="AC1" s="126"/>
    </row>
    <row r="2" spans="1:29" s="19" customFormat="1" x14ac:dyDescent="0.25">
      <c r="A2" s="8" t="s">
        <v>29</v>
      </c>
      <c r="B2" s="9" t="s">
        <v>30</v>
      </c>
      <c r="C2" s="9" t="s">
        <v>31</v>
      </c>
      <c r="D2" s="9" t="s">
        <v>32</v>
      </c>
      <c r="E2" s="9"/>
      <c r="F2" s="10" t="s">
        <v>33</v>
      </c>
      <c r="H2" s="8" t="s">
        <v>29</v>
      </c>
      <c r="I2" s="9" t="s">
        <v>30</v>
      </c>
      <c r="J2" s="9" t="s">
        <v>31</v>
      </c>
      <c r="K2" s="9" t="s">
        <v>56</v>
      </c>
      <c r="L2" s="9" t="s">
        <v>32</v>
      </c>
      <c r="M2" s="9"/>
      <c r="N2" s="10" t="s">
        <v>33</v>
      </c>
      <c r="P2" s="8" t="s">
        <v>29</v>
      </c>
      <c r="Q2" s="9" t="s">
        <v>30</v>
      </c>
      <c r="R2" s="8" t="s">
        <v>31</v>
      </c>
      <c r="S2" s="9" t="s">
        <v>56</v>
      </c>
      <c r="T2" s="9" t="s">
        <v>79</v>
      </c>
      <c r="U2" s="9" t="s">
        <v>32</v>
      </c>
      <c r="V2" s="9"/>
      <c r="W2" s="9" t="s">
        <v>33</v>
      </c>
      <c r="X2" s="8" t="s">
        <v>31</v>
      </c>
      <c r="Y2" s="9" t="s">
        <v>56</v>
      </c>
      <c r="Z2" s="9" t="s">
        <v>79</v>
      </c>
      <c r="AA2" s="9" t="s">
        <v>32</v>
      </c>
      <c r="AB2" s="9"/>
      <c r="AC2" s="10" t="s">
        <v>33</v>
      </c>
    </row>
    <row r="3" spans="1:29" x14ac:dyDescent="0.25">
      <c r="A3" s="11">
        <v>0.5</v>
      </c>
      <c r="B3" s="12" t="s">
        <v>34</v>
      </c>
      <c r="C3" s="12" t="s">
        <v>35</v>
      </c>
      <c r="D3" s="13" t="s">
        <v>36</v>
      </c>
      <c r="E3" s="13" t="s">
        <v>37</v>
      </c>
      <c r="F3" s="14" t="s">
        <v>38</v>
      </c>
      <c r="H3" s="11">
        <v>0.5</v>
      </c>
      <c r="I3" s="12" t="s">
        <v>34</v>
      </c>
      <c r="J3" s="12" t="s">
        <v>35</v>
      </c>
      <c r="K3" s="12" t="s">
        <v>122</v>
      </c>
      <c r="L3" s="13" t="s">
        <v>143</v>
      </c>
      <c r="M3" s="13" t="s">
        <v>37</v>
      </c>
      <c r="N3" s="14" t="s">
        <v>144</v>
      </c>
      <c r="P3" s="11">
        <v>0.5</v>
      </c>
      <c r="Q3" s="12" t="s">
        <v>34</v>
      </c>
      <c r="R3" s="11" t="s">
        <v>35</v>
      </c>
      <c r="S3" s="12" t="s">
        <v>122</v>
      </c>
      <c r="T3" s="12" t="s">
        <v>80</v>
      </c>
      <c r="U3" s="13" t="s">
        <v>143</v>
      </c>
      <c r="V3" s="13" t="s">
        <v>37</v>
      </c>
      <c r="W3" s="13" t="s">
        <v>144</v>
      </c>
      <c r="X3" s="11" t="s">
        <v>39</v>
      </c>
      <c r="Y3" s="12" t="s">
        <v>122</v>
      </c>
      <c r="Z3" s="12" t="s">
        <v>81</v>
      </c>
      <c r="AA3" s="13" t="s">
        <v>145</v>
      </c>
      <c r="AB3" s="13" t="s">
        <v>37</v>
      </c>
      <c r="AC3" s="14" t="s">
        <v>146</v>
      </c>
    </row>
    <row r="4" spans="1:29" x14ac:dyDescent="0.25">
      <c r="A4" s="11">
        <v>0.51388888888888895</v>
      </c>
      <c r="B4" s="12" t="s">
        <v>34</v>
      </c>
      <c r="C4" s="12" t="s">
        <v>39</v>
      </c>
      <c r="D4" s="13" t="s">
        <v>40</v>
      </c>
      <c r="E4" s="13" t="s">
        <v>37</v>
      </c>
      <c r="F4" s="14" t="s">
        <v>41</v>
      </c>
      <c r="H4" s="11">
        <v>0.51388888888888895</v>
      </c>
      <c r="I4" s="12" t="s">
        <v>34</v>
      </c>
      <c r="J4" s="12" t="s">
        <v>39</v>
      </c>
      <c r="K4" s="12" t="s">
        <v>123</v>
      </c>
      <c r="L4" s="13" t="s">
        <v>147</v>
      </c>
      <c r="M4" s="13" t="s">
        <v>37</v>
      </c>
      <c r="N4" s="14" t="s">
        <v>148</v>
      </c>
      <c r="P4" s="11">
        <v>0.51388888888888895</v>
      </c>
      <c r="Q4" s="12" t="s">
        <v>34</v>
      </c>
      <c r="R4" s="11" t="s">
        <v>44</v>
      </c>
      <c r="S4" s="12" t="s">
        <v>123</v>
      </c>
      <c r="T4" s="12" t="s">
        <v>80</v>
      </c>
      <c r="U4" s="13" t="s">
        <v>147</v>
      </c>
      <c r="V4" s="13" t="s">
        <v>37</v>
      </c>
      <c r="W4" s="13" t="s">
        <v>148</v>
      </c>
      <c r="X4" s="11" t="s">
        <v>45</v>
      </c>
      <c r="Y4" s="12" t="s">
        <v>123</v>
      </c>
      <c r="Z4" s="12" t="s">
        <v>81</v>
      </c>
      <c r="AA4" s="13" t="s">
        <v>149</v>
      </c>
      <c r="AB4" s="13" t="s">
        <v>37</v>
      </c>
      <c r="AC4" s="14" t="s">
        <v>150</v>
      </c>
    </row>
    <row r="5" spans="1:29" x14ac:dyDescent="0.25">
      <c r="A5" s="15">
        <v>0.52777777777777779</v>
      </c>
      <c r="B5" s="130" t="s">
        <v>42</v>
      </c>
      <c r="C5" s="130"/>
      <c r="D5" s="130"/>
      <c r="E5" s="130"/>
      <c r="F5" s="132"/>
      <c r="H5" s="15">
        <v>0.52777777777777779</v>
      </c>
      <c r="I5" s="130" t="s">
        <v>151</v>
      </c>
      <c r="J5" s="130"/>
      <c r="K5" s="130"/>
      <c r="L5" s="130"/>
      <c r="M5" s="130"/>
      <c r="N5" s="132"/>
      <c r="P5" s="11">
        <v>0.52777777777777779</v>
      </c>
      <c r="Q5" s="13"/>
      <c r="R5" s="136" t="s">
        <v>151</v>
      </c>
      <c r="S5" s="137"/>
      <c r="T5" s="137"/>
      <c r="U5" s="137"/>
      <c r="V5" s="137"/>
      <c r="W5" s="137"/>
      <c r="X5" s="136" t="s">
        <v>151</v>
      </c>
      <c r="Y5" s="137"/>
      <c r="Z5" s="137"/>
      <c r="AA5" s="137"/>
      <c r="AB5" s="137"/>
      <c r="AC5" s="138"/>
    </row>
    <row r="6" spans="1:29" x14ac:dyDescent="0.25">
      <c r="A6" s="11">
        <v>4.1666666666666664E-2</v>
      </c>
      <c r="B6" s="12" t="s">
        <v>43</v>
      </c>
      <c r="C6" s="12" t="s">
        <v>44</v>
      </c>
      <c r="D6" s="13" t="s">
        <v>36</v>
      </c>
      <c r="E6" s="13" t="s">
        <v>37</v>
      </c>
      <c r="F6" s="14" t="s">
        <v>40</v>
      </c>
      <c r="H6" s="11">
        <v>0.53472222222222221</v>
      </c>
      <c r="I6" s="12" t="s">
        <v>43</v>
      </c>
      <c r="J6" s="12" t="s">
        <v>44</v>
      </c>
      <c r="K6" s="12" t="s">
        <v>122</v>
      </c>
      <c r="L6" s="13" t="s">
        <v>143</v>
      </c>
      <c r="M6" s="13" t="s">
        <v>37</v>
      </c>
      <c r="N6" s="14" t="s">
        <v>145</v>
      </c>
      <c r="P6" s="11">
        <v>0.53472222222222221</v>
      </c>
      <c r="Q6" s="12" t="s">
        <v>43</v>
      </c>
      <c r="R6" s="11" t="s">
        <v>47</v>
      </c>
      <c r="S6" s="12" t="s">
        <v>122</v>
      </c>
      <c r="T6" s="12" t="s">
        <v>80</v>
      </c>
      <c r="U6" s="13" t="s">
        <v>143</v>
      </c>
      <c r="V6" s="13" t="s">
        <v>37</v>
      </c>
      <c r="W6" s="13" t="s">
        <v>145</v>
      </c>
      <c r="X6" s="20" t="s">
        <v>48</v>
      </c>
      <c r="Y6" s="12" t="s">
        <v>122</v>
      </c>
      <c r="Z6" s="12" t="s">
        <v>81</v>
      </c>
      <c r="AA6" s="13" t="s">
        <v>144</v>
      </c>
      <c r="AB6" s="13" t="s">
        <v>37</v>
      </c>
      <c r="AC6" s="14" t="s">
        <v>146</v>
      </c>
    </row>
    <row r="7" spans="1:29" x14ac:dyDescent="0.25">
      <c r="A7" s="11">
        <v>5.5555555555555552E-2</v>
      </c>
      <c r="B7" s="12" t="s">
        <v>43</v>
      </c>
      <c r="C7" s="12" t="s">
        <v>45</v>
      </c>
      <c r="D7" s="13" t="s">
        <v>38</v>
      </c>
      <c r="E7" s="13" t="s">
        <v>37</v>
      </c>
      <c r="F7" s="14" t="s">
        <v>41</v>
      </c>
      <c r="H7" s="11">
        <v>4.8611111111111112E-2</v>
      </c>
      <c r="I7" s="12" t="s">
        <v>43</v>
      </c>
      <c r="J7" s="12" t="s">
        <v>45</v>
      </c>
      <c r="K7" s="12" t="s">
        <v>123</v>
      </c>
      <c r="L7" s="13" t="s">
        <v>147</v>
      </c>
      <c r="M7" s="13" t="s">
        <v>37</v>
      </c>
      <c r="N7" s="14" t="s">
        <v>149</v>
      </c>
      <c r="P7" s="11">
        <v>4.8611111111111112E-2</v>
      </c>
      <c r="Q7" s="12" t="s">
        <v>43</v>
      </c>
      <c r="R7" s="11" t="s">
        <v>50</v>
      </c>
      <c r="S7" s="12" t="s">
        <v>123</v>
      </c>
      <c r="T7" s="12" t="s">
        <v>80</v>
      </c>
      <c r="U7" s="13" t="s">
        <v>147</v>
      </c>
      <c r="V7" s="13" t="s">
        <v>37</v>
      </c>
      <c r="W7" s="13" t="s">
        <v>149</v>
      </c>
      <c r="X7" s="20" t="s">
        <v>52</v>
      </c>
      <c r="Y7" s="12" t="s">
        <v>123</v>
      </c>
      <c r="Z7" s="12" t="s">
        <v>81</v>
      </c>
      <c r="AA7" s="13" t="s">
        <v>148</v>
      </c>
      <c r="AB7" s="13" t="s">
        <v>37</v>
      </c>
      <c r="AC7" s="14" t="s">
        <v>150</v>
      </c>
    </row>
    <row r="8" spans="1:29" x14ac:dyDescent="0.25">
      <c r="A8" s="15">
        <v>6.9444444444444434E-2</v>
      </c>
      <c r="B8" s="130" t="s">
        <v>42</v>
      </c>
      <c r="C8" s="130"/>
      <c r="D8" s="130"/>
      <c r="E8" s="130"/>
      <c r="F8" s="132"/>
      <c r="H8" s="15">
        <v>6.25E-2</v>
      </c>
      <c r="I8" s="130" t="s">
        <v>151</v>
      </c>
      <c r="J8" s="130"/>
      <c r="K8" s="130"/>
      <c r="L8" s="130"/>
      <c r="M8" s="130"/>
      <c r="N8" s="132"/>
      <c r="P8" s="11">
        <v>6.25E-2</v>
      </c>
      <c r="Q8" s="13"/>
      <c r="R8" s="136" t="s">
        <v>151</v>
      </c>
      <c r="S8" s="137"/>
      <c r="T8" s="137"/>
      <c r="U8" s="137"/>
      <c r="V8" s="137"/>
      <c r="W8" s="137"/>
      <c r="X8" s="136" t="s">
        <v>151</v>
      </c>
      <c r="Y8" s="137"/>
      <c r="Z8" s="137"/>
      <c r="AA8" s="137"/>
      <c r="AB8" s="137"/>
      <c r="AC8" s="138"/>
    </row>
    <row r="9" spans="1:29" x14ac:dyDescent="0.25">
      <c r="A9" s="11">
        <v>8.3333333333333329E-2</v>
      </c>
      <c r="B9" s="12" t="s">
        <v>46</v>
      </c>
      <c r="C9" s="12" t="s">
        <v>47</v>
      </c>
      <c r="D9" s="13" t="s">
        <v>36</v>
      </c>
      <c r="E9" s="13" t="s">
        <v>37</v>
      </c>
      <c r="F9" s="14" t="s">
        <v>41</v>
      </c>
      <c r="H9" s="11">
        <v>6.9444444444444434E-2</v>
      </c>
      <c r="I9" s="12" t="s">
        <v>46</v>
      </c>
      <c r="J9" s="12" t="s">
        <v>47</v>
      </c>
      <c r="K9" s="12" t="s">
        <v>122</v>
      </c>
      <c r="L9" s="13" t="s">
        <v>144</v>
      </c>
      <c r="M9" s="13" t="s">
        <v>37</v>
      </c>
      <c r="N9" s="14" t="s">
        <v>145</v>
      </c>
      <c r="P9" s="11">
        <v>6.9444444444444434E-2</v>
      </c>
      <c r="Q9" s="12" t="s">
        <v>46</v>
      </c>
      <c r="R9" s="11" t="s">
        <v>57</v>
      </c>
      <c r="S9" s="12" t="s">
        <v>122</v>
      </c>
      <c r="T9" s="12" t="s">
        <v>80</v>
      </c>
      <c r="U9" s="13" t="s">
        <v>143</v>
      </c>
      <c r="V9" s="13" t="s">
        <v>37</v>
      </c>
      <c r="W9" s="13" t="s">
        <v>146</v>
      </c>
      <c r="X9" s="20" t="s">
        <v>58</v>
      </c>
      <c r="Y9" s="12" t="s">
        <v>122</v>
      </c>
      <c r="Z9" s="12" t="s">
        <v>81</v>
      </c>
      <c r="AA9" s="13" t="s">
        <v>144</v>
      </c>
      <c r="AB9" s="13" t="s">
        <v>37</v>
      </c>
      <c r="AC9" s="14" t="s">
        <v>145</v>
      </c>
    </row>
    <row r="10" spans="1:29" x14ac:dyDescent="0.25">
      <c r="A10" s="11">
        <v>9.7222222222222224E-2</v>
      </c>
      <c r="B10" s="12" t="s">
        <v>46</v>
      </c>
      <c r="C10" s="12" t="s">
        <v>48</v>
      </c>
      <c r="D10" s="13" t="s">
        <v>38</v>
      </c>
      <c r="E10" s="13" t="s">
        <v>37</v>
      </c>
      <c r="F10" s="14" t="s">
        <v>40</v>
      </c>
      <c r="H10" s="11">
        <v>8.3333333333333329E-2</v>
      </c>
      <c r="I10" s="12" t="s">
        <v>46</v>
      </c>
      <c r="J10" s="12" t="s">
        <v>48</v>
      </c>
      <c r="K10" s="12" t="s">
        <v>123</v>
      </c>
      <c r="L10" s="13" t="s">
        <v>148</v>
      </c>
      <c r="M10" s="13" t="s">
        <v>37</v>
      </c>
      <c r="N10" s="14" t="s">
        <v>149</v>
      </c>
      <c r="P10" s="11">
        <v>8.3333333333333329E-2</v>
      </c>
      <c r="Q10" s="12" t="s">
        <v>46</v>
      </c>
      <c r="R10" s="11" t="s">
        <v>59</v>
      </c>
      <c r="S10" s="12" t="s">
        <v>123</v>
      </c>
      <c r="T10" s="12" t="s">
        <v>80</v>
      </c>
      <c r="U10" s="13" t="s">
        <v>147</v>
      </c>
      <c r="V10" s="13" t="s">
        <v>37</v>
      </c>
      <c r="W10" s="13" t="s">
        <v>150</v>
      </c>
      <c r="X10" s="20" t="s">
        <v>60</v>
      </c>
      <c r="Y10" s="12" t="s">
        <v>123</v>
      </c>
      <c r="Z10" s="12" t="s">
        <v>81</v>
      </c>
      <c r="AA10" s="13" t="s">
        <v>148</v>
      </c>
      <c r="AB10" s="13" t="s">
        <v>37</v>
      </c>
      <c r="AC10" s="14" t="s">
        <v>149</v>
      </c>
    </row>
    <row r="11" spans="1:29" x14ac:dyDescent="0.25">
      <c r="A11" s="15">
        <v>0.1111111111111111</v>
      </c>
      <c r="B11" s="130" t="s">
        <v>42</v>
      </c>
      <c r="C11" s="130"/>
      <c r="D11" s="130"/>
      <c r="E11" s="130"/>
      <c r="F11" s="132"/>
      <c r="H11" s="15">
        <v>9.7222222222222224E-2</v>
      </c>
      <c r="I11" s="130" t="s">
        <v>151</v>
      </c>
      <c r="J11" s="130"/>
      <c r="K11" s="130"/>
      <c r="L11" s="130"/>
      <c r="M11" s="130"/>
      <c r="N11" s="132"/>
      <c r="P11" s="11">
        <v>9.7222222222222224E-2</v>
      </c>
      <c r="Q11" s="13"/>
      <c r="R11" s="136" t="s">
        <v>42</v>
      </c>
      <c r="S11" s="137"/>
      <c r="T11" s="137"/>
      <c r="U11" s="137"/>
      <c r="V11" s="137"/>
      <c r="W11" s="137"/>
      <c r="X11" s="136" t="s">
        <v>42</v>
      </c>
      <c r="Y11" s="137"/>
      <c r="Z11" s="137"/>
      <c r="AA11" s="137"/>
      <c r="AB11" s="137"/>
      <c r="AC11" s="138"/>
    </row>
    <row r="12" spans="1:29" x14ac:dyDescent="0.25">
      <c r="A12" s="11">
        <v>0.125</v>
      </c>
      <c r="B12" s="12" t="s">
        <v>49</v>
      </c>
      <c r="C12" s="12" t="s">
        <v>50</v>
      </c>
      <c r="D12" s="139" t="s">
        <v>51</v>
      </c>
      <c r="E12" s="139"/>
      <c r="F12" s="140"/>
      <c r="H12" s="11">
        <v>0.10416666666666667</v>
      </c>
      <c r="I12" s="12" t="s">
        <v>49</v>
      </c>
      <c r="J12" s="12" t="s">
        <v>50</v>
      </c>
      <c r="K12" s="12"/>
      <c r="L12" s="13" t="s">
        <v>139</v>
      </c>
      <c r="M12" s="13" t="s">
        <v>37</v>
      </c>
      <c r="N12" s="14" t="s">
        <v>135</v>
      </c>
      <c r="P12" s="11">
        <v>0.1111111111111111</v>
      </c>
      <c r="Q12" s="12" t="s">
        <v>49</v>
      </c>
      <c r="R12" s="11" t="s">
        <v>61</v>
      </c>
      <c r="S12" s="13"/>
      <c r="T12" s="12" t="s">
        <v>80</v>
      </c>
      <c r="U12" s="13" t="s">
        <v>135</v>
      </c>
      <c r="V12" s="13" t="s">
        <v>37</v>
      </c>
      <c r="W12" s="13" t="s">
        <v>140</v>
      </c>
      <c r="X12" s="11" t="s">
        <v>62</v>
      </c>
      <c r="Y12" s="13"/>
      <c r="Z12" s="12" t="s">
        <v>81</v>
      </c>
      <c r="AA12" s="13" t="s">
        <v>141</v>
      </c>
      <c r="AB12" s="13" t="s">
        <v>37</v>
      </c>
      <c r="AC12" s="14" t="s">
        <v>136</v>
      </c>
    </row>
    <row r="13" spans="1:29" x14ac:dyDescent="0.25">
      <c r="A13" s="15">
        <v>0.1388888888888889</v>
      </c>
      <c r="B13" s="16" t="s">
        <v>49</v>
      </c>
      <c r="C13" s="16" t="s">
        <v>52</v>
      </c>
      <c r="D13" s="143" t="s">
        <v>53</v>
      </c>
      <c r="E13" s="143"/>
      <c r="F13" s="144"/>
      <c r="H13" s="11">
        <v>0.11805555555555557</v>
      </c>
      <c r="I13" s="12" t="s">
        <v>49</v>
      </c>
      <c r="J13" s="12" t="s">
        <v>52</v>
      </c>
      <c r="K13" s="12"/>
      <c r="L13" s="13" t="s">
        <v>137</v>
      </c>
      <c r="M13" s="13" t="s">
        <v>37</v>
      </c>
      <c r="N13" s="14" t="s">
        <v>141</v>
      </c>
      <c r="P13" s="11">
        <v>0.125</v>
      </c>
      <c r="Q13" s="12" t="s">
        <v>49</v>
      </c>
      <c r="R13" s="11" t="s">
        <v>63</v>
      </c>
      <c r="S13" s="13"/>
      <c r="T13" s="12" t="s">
        <v>80</v>
      </c>
      <c r="U13" s="13" t="s">
        <v>138</v>
      </c>
      <c r="V13" s="13" t="s">
        <v>37</v>
      </c>
      <c r="W13" s="13" t="s">
        <v>139</v>
      </c>
      <c r="X13" s="11" t="s">
        <v>64</v>
      </c>
      <c r="Y13" s="13"/>
      <c r="Z13" s="12" t="s">
        <v>81</v>
      </c>
      <c r="AA13" s="13" t="s">
        <v>142</v>
      </c>
      <c r="AB13" s="13" t="s">
        <v>37</v>
      </c>
      <c r="AC13" s="14" t="s">
        <v>137</v>
      </c>
    </row>
    <row r="14" spans="1:29" x14ac:dyDescent="0.25">
      <c r="A14" s="15">
        <v>0.15277777777777776</v>
      </c>
      <c r="B14" s="16"/>
      <c r="C14" s="16"/>
      <c r="D14" s="143" t="s">
        <v>54</v>
      </c>
      <c r="E14" s="143"/>
      <c r="F14" s="144"/>
      <c r="H14" s="15">
        <v>0.13194444444444445</v>
      </c>
      <c r="I14" s="130" t="s">
        <v>151</v>
      </c>
      <c r="J14" s="130"/>
      <c r="K14" s="130"/>
      <c r="L14" s="130"/>
      <c r="M14" s="130"/>
      <c r="N14" s="132"/>
      <c r="P14" s="11">
        <v>0.1388888888888889</v>
      </c>
      <c r="Q14" s="12"/>
      <c r="R14" s="136" t="s">
        <v>151</v>
      </c>
      <c r="S14" s="137"/>
      <c r="T14" s="137"/>
      <c r="U14" s="137"/>
      <c r="V14" s="137"/>
      <c r="W14" s="137"/>
      <c r="X14" s="136" t="s">
        <v>151</v>
      </c>
      <c r="Y14" s="137"/>
      <c r="Z14" s="137"/>
      <c r="AA14" s="137"/>
      <c r="AB14" s="137"/>
      <c r="AC14" s="138"/>
    </row>
    <row r="15" spans="1:29" x14ac:dyDescent="0.25">
      <c r="A15" s="21"/>
      <c r="B15" s="21"/>
      <c r="C15" s="21"/>
      <c r="H15" s="11">
        <v>0.1388888888888889</v>
      </c>
      <c r="I15" s="12" t="s">
        <v>65</v>
      </c>
      <c r="J15" s="12" t="s">
        <v>57</v>
      </c>
      <c r="K15" s="12"/>
      <c r="L15" s="13" t="s">
        <v>138</v>
      </c>
      <c r="M15" s="13" t="s">
        <v>37</v>
      </c>
      <c r="N15" s="14" t="s">
        <v>82</v>
      </c>
      <c r="P15" s="11">
        <v>0.14583333333333334</v>
      </c>
      <c r="Q15" s="12" t="s">
        <v>65</v>
      </c>
      <c r="R15" s="11" t="s">
        <v>66</v>
      </c>
      <c r="S15" s="13"/>
      <c r="T15" s="12" t="s">
        <v>80</v>
      </c>
      <c r="U15" s="139" t="s">
        <v>69</v>
      </c>
      <c r="V15" s="139"/>
      <c r="W15" s="139"/>
      <c r="X15" s="11" t="s">
        <v>68</v>
      </c>
      <c r="Y15" s="13"/>
      <c r="Z15" s="12" t="s">
        <v>81</v>
      </c>
      <c r="AA15" s="139" t="s">
        <v>67</v>
      </c>
      <c r="AB15" s="139"/>
      <c r="AC15" s="140"/>
    </row>
    <row r="16" spans="1:29" x14ac:dyDescent="0.25">
      <c r="A16" s="21"/>
      <c r="B16" s="21"/>
      <c r="C16" s="21"/>
      <c r="H16" s="15">
        <v>0.15277777777777776</v>
      </c>
      <c r="I16" s="16" t="s">
        <v>65</v>
      </c>
      <c r="J16" s="16" t="s">
        <v>58</v>
      </c>
      <c r="K16" s="16"/>
      <c r="L16" s="17" t="s">
        <v>142</v>
      </c>
      <c r="M16" s="17" t="s">
        <v>37</v>
      </c>
      <c r="N16" s="18" t="s">
        <v>83</v>
      </c>
      <c r="P16" s="11">
        <v>0.15972222222222224</v>
      </c>
      <c r="Q16" s="12" t="s">
        <v>65</v>
      </c>
      <c r="R16" s="11" t="s">
        <v>70</v>
      </c>
      <c r="S16" s="13"/>
      <c r="T16" s="12" t="s">
        <v>80</v>
      </c>
      <c r="U16" s="139" t="s">
        <v>73</v>
      </c>
      <c r="V16" s="139"/>
      <c r="W16" s="139"/>
      <c r="X16" s="11" t="s">
        <v>72</v>
      </c>
      <c r="Y16" s="13"/>
      <c r="Z16" s="12" t="s">
        <v>81</v>
      </c>
      <c r="AA16" s="139" t="s">
        <v>71</v>
      </c>
      <c r="AB16" s="139"/>
      <c r="AC16" s="140"/>
    </row>
    <row r="17" spans="1:29" x14ac:dyDescent="0.25">
      <c r="H17" s="11">
        <v>0.16666666666666666</v>
      </c>
      <c r="I17" s="12" t="s">
        <v>84</v>
      </c>
      <c r="J17" s="12" t="s">
        <v>59</v>
      </c>
      <c r="K17" s="12"/>
      <c r="L17" s="139" t="s">
        <v>85</v>
      </c>
      <c r="M17" s="139"/>
      <c r="N17" s="140"/>
      <c r="P17" s="15">
        <v>0.17361111111111113</v>
      </c>
      <c r="Q17" s="22"/>
      <c r="R17" s="22"/>
      <c r="S17" s="22"/>
      <c r="T17" s="22"/>
      <c r="U17" s="141" t="s">
        <v>54</v>
      </c>
      <c r="V17" s="141"/>
      <c r="W17" s="141"/>
      <c r="X17" s="23"/>
      <c r="Y17" s="22"/>
      <c r="Z17" s="22"/>
      <c r="AA17" s="141" t="s">
        <v>54</v>
      </c>
      <c r="AB17" s="141"/>
      <c r="AC17" s="142"/>
    </row>
    <row r="18" spans="1:29" x14ac:dyDescent="0.25">
      <c r="H18" s="11">
        <v>0.18055555555555555</v>
      </c>
      <c r="I18" s="12" t="s">
        <v>84</v>
      </c>
      <c r="J18" s="12" t="s">
        <v>60</v>
      </c>
      <c r="K18" s="13"/>
      <c r="L18" s="139" t="s">
        <v>86</v>
      </c>
      <c r="M18" s="139"/>
      <c r="N18" s="140"/>
      <c r="P18" s="12"/>
      <c r="X18" s="12"/>
      <c r="Y18" s="13"/>
      <c r="Z18" s="13"/>
      <c r="AA18" s="13"/>
      <c r="AB18" s="13"/>
      <c r="AC18" s="13"/>
    </row>
    <row r="19" spans="1:29" x14ac:dyDescent="0.25">
      <c r="H19" s="15">
        <v>0.19444444444444445</v>
      </c>
      <c r="I19" s="16" t="s">
        <v>84</v>
      </c>
      <c r="J19" s="16" t="s">
        <v>61</v>
      </c>
      <c r="K19" s="17"/>
      <c r="L19" s="143" t="s">
        <v>87</v>
      </c>
      <c r="M19" s="143"/>
      <c r="N19" s="144"/>
      <c r="P19" s="12"/>
      <c r="Q19" s="12"/>
      <c r="X19" s="12"/>
      <c r="Y19" s="13"/>
      <c r="Z19" s="13"/>
      <c r="AA19" s="13"/>
      <c r="AB19" s="13"/>
      <c r="AC19" s="13"/>
    </row>
    <row r="20" spans="1:29" x14ac:dyDescent="0.25">
      <c r="H20" s="15">
        <v>0.20833333333333334</v>
      </c>
      <c r="I20" s="17"/>
      <c r="J20" s="16"/>
      <c r="K20" s="17"/>
      <c r="L20" s="143" t="s">
        <v>54</v>
      </c>
      <c r="M20" s="143"/>
      <c r="N20" s="144"/>
    </row>
    <row r="22" spans="1:29" x14ac:dyDescent="0.25">
      <c r="A22" s="124" t="s">
        <v>88</v>
      </c>
      <c r="B22" s="125"/>
      <c r="C22" s="125"/>
      <c r="D22" s="125"/>
      <c r="E22" s="125"/>
      <c r="F22" s="126"/>
      <c r="H22" s="124" t="s">
        <v>55</v>
      </c>
      <c r="I22" s="125"/>
      <c r="J22" s="125"/>
      <c r="K22" s="125"/>
      <c r="L22" s="125"/>
      <c r="M22" s="125"/>
      <c r="N22" s="126"/>
      <c r="P22" s="145" t="s">
        <v>89</v>
      </c>
      <c r="Q22" s="146"/>
      <c r="R22" s="146"/>
      <c r="S22" s="146"/>
      <c r="T22" s="147"/>
    </row>
    <row r="23" spans="1:29" x14ac:dyDescent="0.25">
      <c r="A23" s="8" t="s">
        <v>29</v>
      </c>
      <c r="B23" s="9" t="s">
        <v>30</v>
      </c>
      <c r="C23" s="9" t="s">
        <v>31</v>
      </c>
      <c r="D23" s="9" t="s">
        <v>32</v>
      </c>
      <c r="E23" s="9"/>
      <c r="F23" s="10" t="s">
        <v>33</v>
      </c>
      <c r="H23" s="8" t="s">
        <v>29</v>
      </c>
      <c r="I23" s="9" t="s">
        <v>30</v>
      </c>
      <c r="J23" s="9" t="s">
        <v>31</v>
      </c>
      <c r="K23" s="9" t="s">
        <v>56</v>
      </c>
      <c r="L23" s="9" t="s">
        <v>32</v>
      </c>
      <c r="M23" s="9"/>
      <c r="N23" s="10" t="s">
        <v>33</v>
      </c>
      <c r="P23" s="24"/>
      <c r="Q23" s="25"/>
      <c r="R23" s="26"/>
      <c r="S23" s="26"/>
      <c r="T23" s="27"/>
    </row>
    <row r="24" spans="1:29" x14ac:dyDescent="0.25">
      <c r="A24" s="11">
        <v>0.5</v>
      </c>
      <c r="B24" s="12" t="s">
        <v>34</v>
      </c>
      <c r="C24" s="12" t="s">
        <v>35</v>
      </c>
      <c r="D24" s="13" t="s">
        <v>36</v>
      </c>
      <c r="E24" s="13" t="s">
        <v>37</v>
      </c>
      <c r="F24" s="14" t="s">
        <v>38</v>
      </c>
      <c r="H24" s="11">
        <v>0.5</v>
      </c>
      <c r="I24" s="12" t="s">
        <v>34</v>
      </c>
      <c r="J24" s="12" t="s">
        <v>35</v>
      </c>
      <c r="K24" s="12" t="s">
        <v>122</v>
      </c>
      <c r="L24" s="13" t="s">
        <v>143</v>
      </c>
      <c r="M24" s="13" t="s">
        <v>37</v>
      </c>
      <c r="N24" s="14" t="s">
        <v>144</v>
      </c>
      <c r="P24" s="28" t="s">
        <v>90</v>
      </c>
      <c r="Q24" s="26"/>
      <c r="R24" s="29" t="s">
        <v>91</v>
      </c>
      <c r="S24" s="148" t="s">
        <v>92</v>
      </c>
      <c r="T24" s="149"/>
    </row>
    <row r="25" spans="1:29" x14ac:dyDescent="0.25">
      <c r="A25" s="11">
        <v>0.51388888888888895</v>
      </c>
      <c r="B25" s="12" t="s">
        <v>34</v>
      </c>
      <c r="C25" s="12" t="s">
        <v>39</v>
      </c>
      <c r="D25" s="13" t="s">
        <v>40</v>
      </c>
      <c r="E25" s="13" t="s">
        <v>37</v>
      </c>
      <c r="F25" s="14" t="s">
        <v>41</v>
      </c>
      <c r="H25" s="11">
        <v>0.51388888888888895</v>
      </c>
      <c r="I25" s="12" t="s">
        <v>34</v>
      </c>
      <c r="J25" s="12" t="s">
        <v>39</v>
      </c>
      <c r="K25" s="12" t="s">
        <v>122</v>
      </c>
      <c r="L25" s="13" t="s">
        <v>145</v>
      </c>
      <c r="M25" s="13" t="s">
        <v>37</v>
      </c>
      <c r="N25" s="14" t="s">
        <v>146</v>
      </c>
      <c r="P25" s="30" t="s">
        <v>93</v>
      </c>
      <c r="Q25" s="25"/>
      <c r="R25" s="26">
        <v>8</v>
      </c>
      <c r="S25" s="150">
        <v>0.15277777777777776</v>
      </c>
      <c r="T25" s="151"/>
    </row>
    <row r="26" spans="1:29" x14ac:dyDescent="0.25">
      <c r="A26" s="15">
        <v>0.52777777777777779</v>
      </c>
      <c r="B26" s="130" t="s">
        <v>151</v>
      </c>
      <c r="C26" s="130"/>
      <c r="D26" s="130"/>
      <c r="E26" s="130"/>
      <c r="F26" s="132"/>
      <c r="H26" s="11">
        <v>0.52777777777777779</v>
      </c>
      <c r="I26" s="12" t="s">
        <v>34</v>
      </c>
      <c r="J26" s="12" t="s">
        <v>44</v>
      </c>
      <c r="K26" s="12" t="s">
        <v>123</v>
      </c>
      <c r="L26" s="13" t="s">
        <v>147</v>
      </c>
      <c r="M26" s="13" t="s">
        <v>37</v>
      </c>
      <c r="N26" s="14" t="s">
        <v>148</v>
      </c>
      <c r="P26" s="30" t="s">
        <v>94</v>
      </c>
      <c r="Q26" s="26"/>
      <c r="R26" s="26">
        <v>12</v>
      </c>
      <c r="S26" s="150">
        <v>0.20833333333333334</v>
      </c>
      <c r="T26" s="151"/>
      <c r="U26" s="31"/>
      <c r="V26" s="31"/>
    </row>
    <row r="27" spans="1:29" x14ac:dyDescent="0.25">
      <c r="A27" s="11">
        <v>0.53472222222222221</v>
      </c>
      <c r="B27" s="12" t="s">
        <v>43</v>
      </c>
      <c r="C27" s="12" t="s">
        <v>44</v>
      </c>
      <c r="D27" s="13" t="s">
        <v>36</v>
      </c>
      <c r="E27" s="13" t="s">
        <v>37</v>
      </c>
      <c r="F27" s="14" t="s">
        <v>95</v>
      </c>
      <c r="H27" s="15">
        <v>4.1666666666666664E-2</v>
      </c>
      <c r="I27" s="16" t="s">
        <v>34</v>
      </c>
      <c r="J27" s="16" t="s">
        <v>45</v>
      </c>
      <c r="K27" s="16" t="s">
        <v>123</v>
      </c>
      <c r="L27" s="17" t="s">
        <v>149</v>
      </c>
      <c r="M27" s="17" t="s">
        <v>37</v>
      </c>
      <c r="N27" s="18" t="s">
        <v>150</v>
      </c>
      <c r="P27" s="30" t="s">
        <v>96</v>
      </c>
      <c r="Q27" s="25"/>
      <c r="R27" s="26">
        <v>13</v>
      </c>
      <c r="S27" s="150">
        <v>0.20833333333333334</v>
      </c>
      <c r="T27" s="151"/>
    </row>
    <row r="28" spans="1:29" x14ac:dyDescent="0.25">
      <c r="A28" s="11">
        <v>4.8611111111111112E-2</v>
      </c>
      <c r="B28" s="12" t="s">
        <v>43</v>
      </c>
      <c r="C28" s="12" t="s">
        <v>45</v>
      </c>
      <c r="D28" s="13" t="s">
        <v>38</v>
      </c>
      <c r="E28" s="13" t="s">
        <v>37</v>
      </c>
      <c r="F28" s="14" t="s">
        <v>40</v>
      </c>
      <c r="H28" s="11">
        <v>5.5555555555555552E-2</v>
      </c>
      <c r="I28" s="12" t="s">
        <v>43</v>
      </c>
      <c r="J28" s="12" t="s">
        <v>47</v>
      </c>
      <c r="K28" s="12" t="s">
        <v>122</v>
      </c>
      <c r="L28" s="13" t="s">
        <v>143</v>
      </c>
      <c r="M28" s="13" t="s">
        <v>37</v>
      </c>
      <c r="N28" s="14" t="s">
        <v>145</v>
      </c>
      <c r="P28" s="30" t="s">
        <v>97</v>
      </c>
      <c r="Q28" s="26"/>
      <c r="R28" s="26">
        <v>20</v>
      </c>
      <c r="S28" s="150">
        <v>0.29166666666666669</v>
      </c>
      <c r="T28" s="151"/>
    </row>
    <row r="29" spans="1:29" x14ac:dyDescent="0.25">
      <c r="A29" s="15">
        <v>6.25E-2</v>
      </c>
      <c r="B29" s="130" t="s">
        <v>151</v>
      </c>
      <c r="C29" s="130"/>
      <c r="D29" s="130"/>
      <c r="E29" s="130"/>
      <c r="F29" s="132"/>
      <c r="H29" s="11">
        <v>6.9444444444444434E-2</v>
      </c>
      <c r="I29" s="12" t="s">
        <v>43</v>
      </c>
      <c r="J29" s="12" t="s">
        <v>48</v>
      </c>
      <c r="K29" s="12" t="s">
        <v>122</v>
      </c>
      <c r="L29" s="13" t="s">
        <v>144</v>
      </c>
      <c r="M29" s="13" t="s">
        <v>37</v>
      </c>
      <c r="N29" s="14" t="s">
        <v>146</v>
      </c>
      <c r="P29" s="32" t="s">
        <v>98</v>
      </c>
      <c r="Q29" s="33"/>
      <c r="R29" s="33">
        <v>20</v>
      </c>
      <c r="S29" s="152">
        <v>0.17361111111111113</v>
      </c>
      <c r="T29" s="153"/>
    </row>
    <row r="30" spans="1:29" x14ac:dyDescent="0.25">
      <c r="A30" s="11">
        <v>6.9444444444444434E-2</v>
      </c>
      <c r="B30" s="12" t="s">
        <v>46</v>
      </c>
      <c r="C30" s="12" t="s">
        <v>47</v>
      </c>
      <c r="D30" s="13" t="s">
        <v>36</v>
      </c>
      <c r="E30" s="13" t="s">
        <v>37</v>
      </c>
      <c r="F30" s="14" t="s">
        <v>41</v>
      </c>
      <c r="H30" s="11">
        <v>8.3333333333333329E-2</v>
      </c>
      <c r="I30" s="12" t="s">
        <v>43</v>
      </c>
      <c r="J30" s="12" t="s">
        <v>50</v>
      </c>
      <c r="K30" s="12" t="s">
        <v>123</v>
      </c>
      <c r="L30" s="13" t="s">
        <v>147</v>
      </c>
      <c r="M30" s="13" t="s">
        <v>37</v>
      </c>
      <c r="N30" s="14" t="s">
        <v>149</v>
      </c>
    </row>
    <row r="31" spans="1:29" x14ac:dyDescent="0.25">
      <c r="A31" s="11">
        <v>8.3333333333333329E-2</v>
      </c>
      <c r="B31" s="12" t="s">
        <v>46</v>
      </c>
      <c r="C31" s="12" t="s">
        <v>48</v>
      </c>
      <c r="D31" s="13" t="s">
        <v>38</v>
      </c>
      <c r="E31" s="13" t="s">
        <v>37</v>
      </c>
      <c r="F31" s="14" t="s">
        <v>95</v>
      </c>
      <c r="H31" s="15">
        <v>9.7222222222222224E-2</v>
      </c>
      <c r="I31" s="16" t="s">
        <v>43</v>
      </c>
      <c r="J31" s="16" t="s">
        <v>52</v>
      </c>
      <c r="K31" s="16" t="s">
        <v>123</v>
      </c>
      <c r="L31" s="17" t="s">
        <v>148</v>
      </c>
      <c r="M31" s="17" t="s">
        <v>37</v>
      </c>
      <c r="N31" s="18" t="s">
        <v>150</v>
      </c>
      <c r="P31" s="34" t="s">
        <v>99</v>
      </c>
    </row>
    <row r="32" spans="1:29" x14ac:dyDescent="0.25">
      <c r="A32" s="15">
        <v>9.7222222222222224E-2</v>
      </c>
      <c r="B32" s="130" t="s">
        <v>151</v>
      </c>
      <c r="C32" s="130"/>
      <c r="D32" s="130"/>
      <c r="E32" s="130"/>
      <c r="F32" s="132"/>
      <c r="H32" s="11">
        <v>0.1111111111111111</v>
      </c>
      <c r="I32" s="12" t="s">
        <v>46</v>
      </c>
      <c r="J32" s="12" t="s">
        <v>57</v>
      </c>
      <c r="K32" s="12" t="s">
        <v>122</v>
      </c>
      <c r="L32" s="13" t="s">
        <v>143</v>
      </c>
      <c r="M32" s="13" t="s">
        <v>37</v>
      </c>
      <c r="N32" s="14" t="s">
        <v>146</v>
      </c>
      <c r="P32" s="4" t="s">
        <v>100</v>
      </c>
    </row>
    <row r="33" spans="1:16" x14ac:dyDescent="0.25">
      <c r="A33" s="11">
        <v>0.10416666666666667</v>
      </c>
      <c r="B33" s="12" t="s">
        <v>49</v>
      </c>
      <c r="C33" s="12" t="s">
        <v>50</v>
      </c>
      <c r="D33" s="13" t="s">
        <v>36</v>
      </c>
      <c r="E33" s="13" t="s">
        <v>37</v>
      </c>
      <c r="F33" s="14" t="s">
        <v>40</v>
      </c>
      <c r="H33" s="11">
        <v>0.125</v>
      </c>
      <c r="I33" s="12" t="s">
        <v>46</v>
      </c>
      <c r="J33" s="12" t="s">
        <v>58</v>
      </c>
      <c r="K33" s="12" t="s">
        <v>122</v>
      </c>
      <c r="L33" s="13" t="s">
        <v>144</v>
      </c>
      <c r="M33" s="13" t="s">
        <v>37</v>
      </c>
      <c r="N33" s="14" t="s">
        <v>145</v>
      </c>
      <c r="P33" s="35" t="s">
        <v>101</v>
      </c>
    </row>
    <row r="34" spans="1:16" x14ac:dyDescent="0.25">
      <c r="A34" s="11">
        <v>0.11805555555555557</v>
      </c>
      <c r="B34" s="12" t="s">
        <v>49</v>
      </c>
      <c r="C34" s="12" t="s">
        <v>52</v>
      </c>
      <c r="D34" s="13" t="s">
        <v>41</v>
      </c>
      <c r="E34" s="13" t="s">
        <v>37</v>
      </c>
      <c r="F34" s="14" t="s">
        <v>95</v>
      </c>
      <c r="H34" s="11">
        <v>0.1388888888888889</v>
      </c>
      <c r="I34" s="12" t="s">
        <v>46</v>
      </c>
      <c r="J34" s="12" t="s">
        <v>59</v>
      </c>
      <c r="K34" s="12" t="s">
        <v>123</v>
      </c>
      <c r="L34" s="13" t="s">
        <v>147</v>
      </c>
      <c r="M34" s="13" t="s">
        <v>37</v>
      </c>
      <c r="N34" s="14" t="s">
        <v>150</v>
      </c>
    </row>
    <row r="35" spans="1:16" x14ac:dyDescent="0.25">
      <c r="A35" s="15">
        <v>0.13194444444444445</v>
      </c>
      <c r="B35" s="130" t="s">
        <v>151</v>
      </c>
      <c r="C35" s="130"/>
      <c r="D35" s="130"/>
      <c r="E35" s="130"/>
      <c r="F35" s="132"/>
      <c r="H35" s="11">
        <v>0.15277777777777776</v>
      </c>
      <c r="I35" s="12" t="s">
        <v>46</v>
      </c>
      <c r="J35" s="12" t="s">
        <v>60</v>
      </c>
      <c r="K35" s="12" t="s">
        <v>123</v>
      </c>
      <c r="L35" s="13" t="s">
        <v>148</v>
      </c>
      <c r="M35" s="13" t="s">
        <v>37</v>
      </c>
      <c r="N35" s="14" t="s">
        <v>149</v>
      </c>
    </row>
    <row r="36" spans="1:16" x14ac:dyDescent="0.25">
      <c r="A36" s="11">
        <v>0.1388888888888889</v>
      </c>
      <c r="B36" s="12" t="s">
        <v>65</v>
      </c>
      <c r="C36" s="12" t="s">
        <v>57</v>
      </c>
      <c r="D36" s="13" t="s">
        <v>38</v>
      </c>
      <c r="E36" s="13" t="s">
        <v>37</v>
      </c>
      <c r="F36" s="14" t="s">
        <v>41</v>
      </c>
      <c r="H36" s="15">
        <v>0.16666666666666666</v>
      </c>
      <c r="I36" s="130" t="s">
        <v>42</v>
      </c>
      <c r="J36" s="130"/>
      <c r="K36" s="130"/>
      <c r="L36" s="130"/>
      <c r="M36" s="130"/>
      <c r="N36" s="132"/>
    </row>
    <row r="37" spans="1:16" x14ac:dyDescent="0.25">
      <c r="A37" s="11">
        <v>0.15277777777777776</v>
      </c>
      <c r="B37" s="12" t="s">
        <v>65</v>
      </c>
      <c r="C37" s="12" t="s">
        <v>58</v>
      </c>
      <c r="D37" s="13" t="s">
        <v>40</v>
      </c>
      <c r="E37" s="13" t="s">
        <v>37</v>
      </c>
      <c r="F37" s="14" t="s">
        <v>95</v>
      </c>
      <c r="H37" s="11">
        <v>0.18055555555555555</v>
      </c>
      <c r="I37" s="12" t="s">
        <v>49</v>
      </c>
      <c r="J37" s="12" t="s">
        <v>61</v>
      </c>
      <c r="K37" s="13"/>
      <c r="L37" s="13" t="s">
        <v>135</v>
      </c>
      <c r="M37" s="13" t="s">
        <v>37</v>
      </c>
      <c r="N37" s="14" t="s">
        <v>140</v>
      </c>
    </row>
    <row r="38" spans="1:16" x14ac:dyDescent="0.25">
      <c r="A38" s="15">
        <v>0.16666666666666666</v>
      </c>
      <c r="B38" s="130" t="s">
        <v>151</v>
      </c>
      <c r="C38" s="130"/>
      <c r="D38" s="130"/>
      <c r="E38" s="130"/>
      <c r="F38" s="132"/>
      <c r="H38" s="11">
        <v>0.19444444444444445</v>
      </c>
      <c r="I38" s="12" t="s">
        <v>49</v>
      </c>
      <c r="J38" s="12" t="s">
        <v>62</v>
      </c>
      <c r="K38" s="13"/>
      <c r="L38" s="13" t="s">
        <v>141</v>
      </c>
      <c r="M38" s="13" t="s">
        <v>37</v>
      </c>
      <c r="N38" s="14" t="s">
        <v>136</v>
      </c>
    </row>
    <row r="39" spans="1:16" x14ac:dyDescent="0.25">
      <c r="A39" s="11">
        <v>0.17361111111111113</v>
      </c>
      <c r="B39" s="12" t="s">
        <v>84</v>
      </c>
      <c r="C39" s="12" t="s">
        <v>59</v>
      </c>
      <c r="D39" s="139" t="s">
        <v>51</v>
      </c>
      <c r="E39" s="139"/>
      <c r="F39" s="140"/>
      <c r="H39" s="11">
        <v>0.20833333333333334</v>
      </c>
      <c r="I39" s="12" t="s">
        <v>49</v>
      </c>
      <c r="J39" s="12" t="s">
        <v>63</v>
      </c>
      <c r="K39" s="13"/>
      <c r="L39" s="13" t="s">
        <v>138</v>
      </c>
      <c r="M39" s="13" t="s">
        <v>37</v>
      </c>
      <c r="N39" s="14" t="s">
        <v>139</v>
      </c>
    </row>
    <row r="40" spans="1:16" x14ac:dyDescent="0.25">
      <c r="A40" s="15">
        <v>0.1875</v>
      </c>
      <c r="B40" s="16" t="s">
        <v>84</v>
      </c>
      <c r="C40" s="16" t="s">
        <v>60</v>
      </c>
      <c r="D40" s="143" t="s">
        <v>53</v>
      </c>
      <c r="E40" s="143"/>
      <c r="F40" s="144"/>
      <c r="H40" s="15">
        <v>0.22222222222222221</v>
      </c>
      <c r="I40" s="16" t="s">
        <v>49</v>
      </c>
      <c r="J40" s="16" t="s">
        <v>64</v>
      </c>
      <c r="K40" s="17"/>
      <c r="L40" s="17" t="s">
        <v>142</v>
      </c>
      <c r="M40" s="17" t="s">
        <v>37</v>
      </c>
      <c r="N40" s="18" t="s">
        <v>137</v>
      </c>
    </row>
    <row r="41" spans="1:16" x14ac:dyDescent="0.25">
      <c r="A41" s="15">
        <v>0.20138888888888887</v>
      </c>
      <c r="B41" s="17"/>
      <c r="C41" s="16"/>
      <c r="D41" s="143" t="s">
        <v>54</v>
      </c>
      <c r="E41" s="143"/>
      <c r="F41" s="144"/>
      <c r="H41" s="11">
        <v>0.23611111111111113</v>
      </c>
      <c r="I41" s="12" t="s">
        <v>65</v>
      </c>
      <c r="J41" s="12" t="s">
        <v>66</v>
      </c>
      <c r="K41" s="13"/>
      <c r="L41" s="139" t="s">
        <v>67</v>
      </c>
      <c r="M41" s="139"/>
      <c r="N41" s="140"/>
    </row>
    <row r="42" spans="1:16" x14ac:dyDescent="0.25">
      <c r="H42" s="11">
        <v>0.25</v>
      </c>
      <c r="I42" s="12" t="s">
        <v>65</v>
      </c>
      <c r="J42" s="12" t="s">
        <v>68</v>
      </c>
      <c r="K42" s="13"/>
      <c r="L42" s="139" t="s">
        <v>69</v>
      </c>
      <c r="M42" s="139"/>
      <c r="N42" s="140"/>
    </row>
    <row r="43" spans="1:16" x14ac:dyDescent="0.25">
      <c r="H43" s="11">
        <v>0.2638888888888889</v>
      </c>
      <c r="I43" s="12" t="s">
        <v>65</v>
      </c>
      <c r="J43" s="12" t="s">
        <v>70</v>
      </c>
      <c r="K43" s="13"/>
      <c r="L43" s="139" t="s">
        <v>71</v>
      </c>
      <c r="M43" s="139"/>
      <c r="N43" s="140"/>
    </row>
    <row r="44" spans="1:16" x14ac:dyDescent="0.25">
      <c r="H44" s="15">
        <v>0.27777777777777779</v>
      </c>
      <c r="I44" s="16" t="s">
        <v>65</v>
      </c>
      <c r="J44" s="16" t="s">
        <v>72</v>
      </c>
      <c r="K44" s="17"/>
      <c r="L44" s="143" t="s">
        <v>73</v>
      </c>
      <c r="M44" s="143"/>
      <c r="N44" s="144"/>
    </row>
    <row r="45" spans="1:16" x14ac:dyDescent="0.25">
      <c r="H45" s="15">
        <v>0.29166666666666669</v>
      </c>
      <c r="I45" s="17"/>
      <c r="J45" s="17"/>
      <c r="K45" s="17"/>
      <c r="L45" s="143" t="s">
        <v>54</v>
      </c>
      <c r="M45" s="143"/>
      <c r="N45" s="144"/>
    </row>
  </sheetData>
  <mergeCells count="54">
    <mergeCell ref="L44:N44"/>
    <mergeCell ref="L45:N45"/>
    <mergeCell ref="D39:F39"/>
    <mergeCell ref="D40:F40"/>
    <mergeCell ref="D41:F41"/>
    <mergeCell ref="L41:N41"/>
    <mergeCell ref="L42:N42"/>
    <mergeCell ref="L43:N43"/>
    <mergeCell ref="B38:F38"/>
    <mergeCell ref="S24:T24"/>
    <mergeCell ref="S25:T25"/>
    <mergeCell ref="B26:F26"/>
    <mergeCell ref="S26:T26"/>
    <mergeCell ref="S27:T27"/>
    <mergeCell ref="S28:T28"/>
    <mergeCell ref="B29:F29"/>
    <mergeCell ref="S29:T29"/>
    <mergeCell ref="B32:F32"/>
    <mergeCell ref="B35:F35"/>
    <mergeCell ref="I36:N36"/>
    <mergeCell ref="L18:N18"/>
    <mergeCell ref="L19:N19"/>
    <mergeCell ref="L20:N20"/>
    <mergeCell ref="A22:F22"/>
    <mergeCell ref="H22:N22"/>
    <mergeCell ref="P22:T22"/>
    <mergeCell ref="U15:W15"/>
    <mergeCell ref="AA15:AC15"/>
    <mergeCell ref="U16:W16"/>
    <mergeCell ref="AA16:AC16"/>
    <mergeCell ref="L17:N17"/>
    <mergeCell ref="U17:W17"/>
    <mergeCell ref="AA17:AC17"/>
    <mergeCell ref="D12:F12"/>
    <mergeCell ref="D13:F13"/>
    <mergeCell ref="D14:F14"/>
    <mergeCell ref="I14:N14"/>
    <mergeCell ref="R14:W14"/>
    <mergeCell ref="X14:AC14"/>
    <mergeCell ref="B8:F8"/>
    <mergeCell ref="I8:N8"/>
    <mergeCell ref="R8:W8"/>
    <mergeCell ref="X8:AC8"/>
    <mergeCell ref="B11:F11"/>
    <mergeCell ref="I11:N11"/>
    <mergeCell ref="R11:W11"/>
    <mergeCell ref="X11:AC11"/>
    <mergeCell ref="A1:F1"/>
    <mergeCell ref="H1:N1"/>
    <mergeCell ref="P1:AC1"/>
    <mergeCell ref="B5:F5"/>
    <mergeCell ref="I5:N5"/>
    <mergeCell ref="R5:W5"/>
    <mergeCell ref="X5:AC5"/>
  </mergeCells>
  <pageMargins left="0.7" right="0.7" top="0.75" bottom="0.75" header="0.3" footer="0.3"/>
  <pageSetup scale="77" fitToWidth="2" orientation="portrait" r:id="rId1"/>
  <colBreaks count="1" manualBreakCount="1">
    <brk id="1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Standings</vt:lpstr>
      <vt:lpstr>Schedule</vt:lpstr>
      <vt:lpstr>6. Endicott 7s</vt:lpstr>
      <vt:lpstr>5. UML 7s</vt:lpstr>
      <vt:lpstr>4. Bentley 7s</vt:lpstr>
      <vt:lpstr>3. PC 7s</vt:lpstr>
      <vt:lpstr>2. MIT 7s</vt:lpstr>
      <vt:lpstr>1. Bryant 7s</vt:lpstr>
      <vt:lpstr>7s Tournament Formats</vt:lpstr>
      <vt:lpstr>Roster Form</vt:lpstr>
    </vt:vector>
  </TitlesOfParts>
  <Company>Riverside Community Care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Chip Auscavitch</dc:creator>
  <cp:lastModifiedBy>chip3</cp:lastModifiedBy>
  <cp:lastPrinted>2018-03-19T00:39:34Z</cp:lastPrinted>
  <dcterms:created xsi:type="dcterms:W3CDTF">2018-02-20T17:08:13Z</dcterms:created>
  <dcterms:modified xsi:type="dcterms:W3CDTF">2018-04-08T22:34:47Z</dcterms:modified>
</cp:coreProperties>
</file>