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770" tabRatio="259" activeTab="0"/>
  </bookViews>
  <sheets>
    <sheet name="option A" sheetId="1" r:id="rId1"/>
  </sheets>
  <definedNames/>
  <calcPr fullCalcOnLoad="1"/>
</workbook>
</file>

<file path=xl/sharedStrings.xml><?xml version="1.0" encoding="utf-8"?>
<sst xmlns="http://schemas.openxmlformats.org/spreadsheetml/2006/main" count="424" uniqueCount="136">
  <si>
    <t>Ρόδος</t>
  </si>
  <si>
    <t>Κως</t>
  </si>
  <si>
    <t>Κέρκυρα</t>
  </si>
  <si>
    <t>Ηράκλειο</t>
  </si>
  <si>
    <t>Χανιά</t>
  </si>
  <si>
    <t>Ζάκυνθος</t>
  </si>
  <si>
    <t>Σάμος</t>
  </si>
  <si>
    <t>Σαντορίνη</t>
  </si>
  <si>
    <t>Σύνολο</t>
  </si>
  <si>
    <t>Ιανoυάριος</t>
  </si>
  <si>
    <t>Αθήνα</t>
  </si>
  <si>
    <t xml:space="preserve">Χανιά </t>
  </si>
  <si>
    <t xml:space="preserve">Αθήνα </t>
  </si>
  <si>
    <t>Rhodes</t>
  </si>
  <si>
    <t>Kos</t>
  </si>
  <si>
    <t>Corfu</t>
  </si>
  <si>
    <t>Herakleion</t>
  </si>
  <si>
    <t>Chania</t>
  </si>
  <si>
    <t>Zakynthos</t>
  </si>
  <si>
    <t>Samos</t>
  </si>
  <si>
    <t>Santorini</t>
  </si>
  <si>
    <t>Total</t>
  </si>
  <si>
    <t>January</t>
  </si>
  <si>
    <t>Athens</t>
  </si>
  <si>
    <t>Kefalonia</t>
  </si>
  <si>
    <t>Κεφαλονιά</t>
  </si>
  <si>
    <t xml:space="preserve">Kefalonia </t>
  </si>
  <si>
    <t>Mykonos</t>
  </si>
  <si>
    <t>Μύκονος</t>
  </si>
  <si>
    <t>Σκιάθος</t>
  </si>
  <si>
    <t>Καβάλα</t>
  </si>
  <si>
    <t>Kavala</t>
  </si>
  <si>
    <t>Skiathos</t>
  </si>
  <si>
    <t xml:space="preserve">Άκτιο </t>
  </si>
  <si>
    <t xml:space="preserve">Aktio </t>
  </si>
  <si>
    <t xml:space="preserve">Athens </t>
  </si>
  <si>
    <t>-</t>
  </si>
  <si>
    <t>Araxos</t>
  </si>
  <si>
    <t>Kalamata</t>
  </si>
  <si>
    <t>Καλαμάτα</t>
  </si>
  <si>
    <t>Άραξος</t>
  </si>
  <si>
    <t>Θεσ/κη (1)</t>
  </si>
  <si>
    <t>Thessaloniki (1)</t>
  </si>
  <si>
    <t>(1): Concerns arrivals of all passengers - Greeks and foreigners.</t>
  </si>
  <si>
    <t>Total (without Athens)</t>
  </si>
  <si>
    <t>Κρήτη</t>
  </si>
  <si>
    <t>Crete</t>
  </si>
  <si>
    <t>Δωδεκάνησα</t>
  </si>
  <si>
    <t>Dodecanese</t>
  </si>
  <si>
    <t>Κυκλάδες</t>
  </si>
  <si>
    <t>Cyclades</t>
  </si>
  <si>
    <t>Ιόνιο</t>
  </si>
  <si>
    <t>Ionian islands</t>
  </si>
  <si>
    <t>Σύνολο (χωρίς Αθήνα)</t>
  </si>
  <si>
    <t>Πελοπόννησος</t>
  </si>
  <si>
    <t>Peloponnese</t>
  </si>
  <si>
    <t xml:space="preserve">Other </t>
  </si>
  <si>
    <t xml:space="preserve">Λοιπά </t>
  </si>
  <si>
    <t>**Δωδεκάνησα: Ρόδος &amp; Κως, Κρήτη: Ηράκλειο &amp; Χανιά, Ιόνιο: Κερκυρα &amp; Ζάκυνθος &amp; Κεφαλονιά &amp; Άκτιο, Κυκλάδες: Μύκονος &amp; Σαντορίνη, Πελοπόννησος: Άραξος &amp; Καλαμάτα, Λοιπά: Σάμος &amp; Σκιάθος &amp; Καβάλα</t>
  </si>
  <si>
    <t>**Dodecanese: Rhodes &amp; Kos, Crete: Herakleion &amp; Chania, Ionian islands: Corfu &amp; Zakynthos &amp; Kefalonia &amp; Aktio, Cyclades: Mykonos &amp; Santorini, Peloponnese: Araxos &amp; Kalamata, Other: Samos &amp; Skiathos &amp; Kavala</t>
  </si>
  <si>
    <r>
      <t xml:space="preserve">(1): </t>
    </r>
    <r>
      <rPr>
        <sz val="11"/>
        <color indexed="8"/>
        <rFont val="Calibri"/>
        <family val="2"/>
      </rPr>
      <t>Αφορά αφίξεις επιβατών - Ελλήνων και αλλοδαπών, διότι το Αεροδρόμιο Μακεδονία δεν διαχωρίζει τις αφίξεις εξωτερικού σε Έλληνες και αλλοδαπούς.</t>
    </r>
  </si>
  <si>
    <t>Περιοχές**                               Regions**</t>
  </si>
  <si>
    <t>Φεβρουάριος</t>
  </si>
  <si>
    <t>February</t>
  </si>
  <si>
    <t>Μάρτιος</t>
  </si>
  <si>
    <t>March</t>
  </si>
  <si>
    <t>Απρίλιος</t>
  </si>
  <si>
    <t>April</t>
  </si>
  <si>
    <t>Μάιος</t>
  </si>
  <si>
    <t>May</t>
  </si>
  <si>
    <t>Ιούνιος</t>
  </si>
  <si>
    <t>June</t>
  </si>
  <si>
    <t>Ιούλιος</t>
  </si>
  <si>
    <t>July</t>
  </si>
  <si>
    <t>Αύγουστος</t>
  </si>
  <si>
    <t>August</t>
  </si>
  <si>
    <t>Σεπτέμβριος</t>
  </si>
  <si>
    <t>September</t>
  </si>
  <si>
    <t xml:space="preserve">Αύγουστος </t>
  </si>
  <si>
    <t>I</t>
  </si>
  <si>
    <t>II</t>
  </si>
  <si>
    <t>Tύπος***</t>
  </si>
  <si>
    <t>Type***</t>
  </si>
  <si>
    <t>Τα στοιχεία υπόκεινται σε αλλαγές λόγω δημοσίευσης πιο πρόσφατων στοιχείων από τις πηγές. (βλ. αν. "Τύπος")</t>
  </si>
  <si>
    <t>***Τύπος Ι:Τελικά στοιχεία ΥΠΑ  - Τύπος II:Προσωρινά στοιχεία ΥΠΑ/Αεροδρομίων-υπόκεινται σε αναθεώρηση</t>
  </si>
  <si>
    <t>*** Type I: Final data from CAA  - Type II:Provisinal data from CAA/Airports- subject to revision</t>
  </si>
  <si>
    <t>Data is subject to changes (See above  "Type")</t>
  </si>
  <si>
    <t xml:space="preserve">Σεπτέμβριος </t>
  </si>
  <si>
    <t xml:space="preserve">September </t>
  </si>
  <si>
    <t>Οκτώβριος</t>
  </si>
  <si>
    <t>Οctober</t>
  </si>
  <si>
    <t>Νοέμβριος</t>
  </si>
  <si>
    <t>Νovember</t>
  </si>
  <si>
    <t>Δεκέμβριος</t>
  </si>
  <si>
    <t>December</t>
  </si>
  <si>
    <t>Δ2015/2014</t>
  </si>
  <si>
    <t>Kάρπαθος</t>
  </si>
  <si>
    <t>Μυτιλήνη</t>
  </si>
  <si>
    <t>Mytilene</t>
  </si>
  <si>
    <t>Κarpathos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</si>
  <si>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</si>
  <si>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</si>
  <si>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</si>
  <si>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</si>
  <si>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</si>
  <si>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</si>
  <si>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</si>
  <si>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</si>
  <si>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</si>
  <si>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</si>
  <si>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</si>
  <si>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</si>
  <si>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</si>
  <si>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</si>
  <si>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</si>
  <si>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</si>
  <si>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</si>
  <si>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</si>
  <si>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</si>
  <si>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</si>
  <si>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</si>
  <si>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</si>
  <si>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</si>
  <si>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% Change</t>
  </si>
  <si>
    <t>% Μεταβολή</t>
  </si>
  <si>
    <t>τρέχον έτος</t>
  </si>
  <si>
    <t>ytd</t>
  </si>
  <si>
    <t xml:space="preserve">Μάρτιος </t>
  </si>
  <si>
    <t>Ι</t>
  </si>
  <si>
    <t>Μάιος*</t>
  </si>
  <si>
    <t>May*</t>
  </si>
  <si>
    <t>Source:  Data from Athens International Airport, the CAA and individual airports , processed: SETE</t>
  </si>
  <si>
    <t>Πηγή:   Διεθνής  Αερολιμένας Αθηνών, την ΥΠΑ και μεμονωμένα αεροδρόμια , επεξεργασία στοιχείων: ΣΕΤΕ</t>
  </si>
  <si>
    <t xml:space="preserve">ΔΙΕΘΝΕΙΣ ΤΟΥΡΙΣΤΙΚΕΣ ΑΦΙΞΕΙΣ ΣΤΑ ΚΥΡΙΟΤΕΡΑ ΑΕΡΟΔΡΟΜΙΑ, MAIOΣ 2015 -  ΠΡΟΣΩΡΙΝΑ ΣΤΟΙΧΕΙΑ  </t>
  </si>
  <si>
    <t xml:space="preserve">INTERNATIONAL TOURIST ARRIVALS AT  MAIN  GREEK AIRPORTS, ΜΑΥ 2015 -  PROVISIONAL DATA  </t>
  </si>
  <si>
    <t>*Τα στοιχεία του Mαίου του 2015  για το αεροδρόμιο της Αθήνας αποτελούν εκτίμηση του ΣΕΤΕ.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</si>
</sst>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0.0%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00%"/>
    <numFmt numFmtId="192" formatCode="0.00000%"/>
    <numFmt numFmtId="193" formatCode="#,##0_ ;[Red]\-#,##0\ "/>
    <numFmt numFmtId="194" formatCode="_-* #,##0\ &quot;Δρχ&quot;_-;\-* #,##0\ &quot;Δρχ&quot;_-;_-* &quot;-&quot;\ &quot;Δρχ&quot;_-;_-@_-"/>
    <numFmt numFmtId="195" formatCode="_-* #,##0\ _Δ_ρ_χ_-;\-* #,##0\ _Δ_ρ_χ_-;_-* &quot;-&quot;\ _Δ_ρ_χ_-;_-@_-"/>
    <numFmt numFmtId="196" formatCode="_-* #,##0.00\ &quot;Δρχ&quot;_-;\-* #,##0.00\ &quot;Δρχ&quot;_-;_-* &quot;-&quot;??\ &quot;Δρχ&quot;_-;_-@_-"/>
    <numFmt numFmtId="197" formatCode="_-* #,##0.00\ _Δ_ρ_χ_-;\-* #,##0.00\ _Δ_ρ_χ_-;_-* &quot;-&quot;??\ _Δ_ρ_χ_-;_-@_-"/>
    <numFmt numFmtId="198" formatCode="[$-408]dddd\,\ d\ mmmm\ yyyy"/>
    <numFmt numFmtId="199" formatCode="[$-408]h:mm:ss\ AM/PM"/>
  </numFmts>
  <fonts count="28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1"/>
      <color indexed="3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sz val="8"/>
      <name val="Arial"/>
      <family val="2"/>
    </font>
    <font>
      <sz val="10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4" borderId="10" xfId="0" applyFont="1" applyFill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87" fontId="7" fillId="4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3" fontId="8" fillId="0" borderId="10" xfId="0" applyNumberFormat="1" applyFont="1" applyFill="1" applyBorder="1" applyAlignment="1">
      <alignment horizontal="right"/>
    </xf>
    <xf numFmtId="187" fontId="8" fillId="0" borderId="10" xfId="0" applyNumberFormat="1" applyFont="1" applyFill="1" applyBorder="1" applyAlignment="1">
      <alignment/>
    </xf>
    <xf numFmtId="187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187" fontId="8" fillId="0" borderId="1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Fill="1" applyAlignment="1">
      <alignment horizontal="left" readingOrder="1"/>
    </xf>
    <xf numFmtId="0" fontId="6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187" fontId="8" fillId="0" borderId="10" xfId="0" applyNumberFormat="1" applyFont="1" applyFill="1" applyBorder="1" applyAlignment="1" quotePrefix="1">
      <alignment horizontal="center"/>
    </xf>
    <xf numFmtId="3" fontId="8" fillId="0" borderId="10" xfId="0" applyNumberFormat="1" applyFont="1" applyFill="1" applyBorder="1" applyAlignment="1">
      <alignment horizontal="right"/>
    </xf>
    <xf numFmtId="3" fontId="8" fillId="0" borderId="10" xfId="51" applyNumberFormat="1" applyFont="1" applyFill="1" applyBorder="1" applyAlignment="1">
      <alignment horizontal="right"/>
      <protection/>
    </xf>
    <xf numFmtId="3" fontId="8" fillId="0" borderId="10" xfId="0" applyNumberFormat="1" applyFont="1" applyFill="1" applyBorder="1" applyAlignment="1">
      <alignment horizontal="center"/>
    </xf>
    <xf numFmtId="0" fontId="3" fillId="0" borderId="0" xfId="55">
      <alignment/>
      <protection/>
    </xf>
    <xf numFmtId="0" fontId="6" fillId="0" borderId="0" xfId="55" applyFont="1">
      <alignment/>
      <protection/>
    </xf>
    <xf numFmtId="0" fontId="8" fillId="0" borderId="0" xfId="55" applyFont="1">
      <alignment/>
      <protection/>
    </xf>
    <xf numFmtId="0" fontId="3" fillId="0" borderId="0" xfId="55" applyFont="1" applyFill="1" applyAlignment="1">
      <alignment horizontal="left" readingOrder="1"/>
      <protection/>
    </xf>
    <xf numFmtId="0" fontId="8" fillId="0" borderId="0" xfId="55" applyFont="1" applyFill="1">
      <alignment/>
      <protection/>
    </xf>
    <xf numFmtId="0" fontId="8" fillId="0" borderId="0" xfId="55" applyFont="1" applyAlignment="1">
      <alignment horizontal="right"/>
      <protection/>
    </xf>
    <xf numFmtId="0" fontId="5" fillId="0" borderId="0" xfId="55" applyFont="1" applyFill="1" applyAlignment="1">
      <alignment horizontal="left" readingOrder="1"/>
      <protection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/>
    </xf>
    <xf numFmtId="3" fontId="8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3" fillId="8" borderId="16" xfId="21" applyBorder="1" applyAlignment="1">
      <alignment/>
    </xf>
    <xf numFmtId="0" fontId="3" fillId="8" borderId="17" xfId="21" applyBorder="1" applyAlignment="1">
      <alignment/>
    </xf>
    <xf numFmtId="3" fontId="3" fillId="8" borderId="17" xfId="21" applyNumberFormat="1" applyBorder="1" applyAlignment="1">
      <alignment horizontal="right"/>
    </xf>
    <xf numFmtId="3" fontId="3" fillId="8" borderId="18" xfId="21" applyNumberFormat="1" applyBorder="1" applyAlignment="1">
      <alignment horizontal="center"/>
    </xf>
    <xf numFmtId="0" fontId="12" fillId="12" borderId="19" xfId="27" applyBorder="1" applyAlignment="1">
      <alignment horizontal="center" vertical="center"/>
    </xf>
    <xf numFmtId="0" fontId="12" fillId="12" borderId="16" xfId="27" applyBorder="1" applyAlignment="1">
      <alignment horizontal="center" vertical="center"/>
    </xf>
    <xf numFmtId="0" fontId="12" fillId="12" borderId="10" xfId="27" applyBorder="1" applyAlignment="1">
      <alignment horizontal="right"/>
    </xf>
    <xf numFmtId="0" fontId="12" fillId="12" borderId="12" xfId="27" applyBorder="1" applyAlignment="1">
      <alignment horizontal="right"/>
    </xf>
    <xf numFmtId="0" fontId="12" fillId="12" borderId="20" xfId="27" applyBorder="1" applyAlignment="1">
      <alignment horizontal="center" vertical="center"/>
    </xf>
    <xf numFmtId="0" fontId="12" fillId="12" borderId="21" xfId="27" applyBorder="1" applyAlignment="1">
      <alignment horizontal="center" vertical="center"/>
    </xf>
    <xf numFmtId="0" fontId="3" fillId="8" borderId="19" xfId="21" applyBorder="1" applyAlignment="1">
      <alignment/>
    </xf>
    <xf numFmtId="0" fontId="3" fillId="0" borderId="19" xfId="21" applyFill="1" applyBorder="1" applyAlignment="1">
      <alignment/>
    </xf>
    <xf numFmtId="3" fontId="3" fillId="0" borderId="19" xfId="21" applyNumberFormat="1" applyFill="1" applyBorder="1" applyAlignment="1">
      <alignment horizontal="right"/>
    </xf>
    <xf numFmtId="3" fontId="3" fillId="0" borderId="19" xfId="21" applyNumberForma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3" fontId="3" fillId="8" borderId="13" xfId="21" applyNumberFormat="1" applyBorder="1" applyAlignment="1">
      <alignment horizontal="right"/>
    </xf>
    <xf numFmtId="3" fontId="3" fillId="8" borderId="22" xfId="21" applyNumberFormat="1" applyBorder="1" applyAlignment="1">
      <alignment horizontal="right"/>
    </xf>
    <xf numFmtId="3" fontId="3" fillId="8" borderId="23" xfId="21" applyNumberFormat="1" applyBorder="1" applyAlignment="1">
      <alignment horizontal="center"/>
    </xf>
    <xf numFmtId="3" fontId="3" fillId="24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24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187" fontId="3" fillId="24" borderId="10" xfId="67" applyNumberFormat="1" applyFont="1" applyFill="1" applyBorder="1" applyAlignment="1">
      <alignment horizontal="right"/>
    </xf>
    <xf numFmtId="3" fontId="3" fillId="24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24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187" fontId="3" fillId="0" borderId="10" xfId="67" applyNumberFormat="1" applyFont="1" applyFill="1" applyBorder="1" applyAlignment="1">
      <alignment horizontal="right"/>
    </xf>
    <xf numFmtId="187" fontId="3" fillId="24" borderId="10" xfId="67" applyNumberFormat="1" applyFont="1" applyFill="1" applyBorder="1" applyAlignment="1">
      <alignment horizontal="right"/>
    </xf>
    <xf numFmtId="187" fontId="3" fillId="0" borderId="10" xfId="67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center"/>
    </xf>
    <xf numFmtId="3" fontId="3" fillId="8" borderId="10" xfId="21" applyNumberFormat="1" applyBorder="1" applyAlignment="1">
      <alignment horizontal="right"/>
    </xf>
    <xf numFmtId="0" fontId="3" fillId="8" borderId="10" xfId="21" applyBorder="1" applyAlignment="1">
      <alignment/>
    </xf>
    <xf numFmtId="3" fontId="3" fillId="8" borderId="17" xfId="21" applyNumberFormat="1" applyBorder="1" applyAlignment="1">
      <alignment horizontal="center"/>
    </xf>
    <xf numFmtId="3" fontId="3" fillId="24" borderId="10" xfId="0" applyNumberFormat="1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3" fontId="3" fillId="24" borderId="10" xfId="0" applyNumberFormat="1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3" fontId="3" fillId="25" borderId="10" xfId="0" applyNumberFormat="1" applyFont="1" applyFill="1" applyBorder="1" applyAlignment="1">
      <alignment horizontal="right"/>
    </xf>
    <xf numFmtId="187" fontId="3" fillId="25" borderId="10" xfId="67" applyNumberFormat="1" applyFont="1" applyFill="1" applyBorder="1" applyAlignment="1">
      <alignment horizontal="right"/>
    </xf>
    <xf numFmtId="0" fontId="6" fillId="26" borderId="0" xfId="0" applyFont="1" applyFill="1" applyAlignment="1">
      <alignment/>
    </xf>
    <xf numFmtId="3" fontId="3" fillId="26" borderId="10" xfId="0" applyNumberFormat="1" applyFont="1" applyFill="1" applyBorder="1" applyAlignment="1">
      <alignment horizontal="left"/>
    </xf>
    <xf numFmtId="3" fontId="8" fillId="0" borderId="10" xfId="51" applyNumberFormat="1" applyFont="1" applyFill="1" applyBorder="1" applyAlignment="1">
      <alignment horizontal="right"/>
      <protection/>
    </xf>
    <xf numFmtId="3" fontId="8" fillId="26" borderId="0" xfId="0" applyNumberFormat="1" applyFont="1" applyFill="1" applyAlignment="1">
      <alignment/>
    </xf>
    <xf numFmtId="9" fontId="3" fillId="0" borderId="10" xfId="67" applyFont="1" applyFill="1" applyBorder="1" applyAlignment="1">
      <alignment horizontal="right"/>
    </xf>
    <xf numFmtId="3" fontId="3" fillId="27" borderId="10" xfId="0" applyNumberFormat="1" applyFont="1" applyFill="1" applyBorder="1" applyAlignment="1">
      <alignment horizontal="left"/>
    </xf>
    <xf numFmtId="187" fontId="3" fillId="27" borderId="10" xfId="67" applyNumberFormat="1" applyFont="1" applyFill="1" applyBorder="1" applyAlignment="1">
      <alignment horizontal="right"/>
    </xf>
    <xf numFmtId="3" fontId="3" fillId="27" borderId="10" xfId="67" applyNumberFormat="1" applyFont="1" applyFill="1" applyBorder="1" applyAlignment="1">
      <alignment horizontal="right"/>
    </xf>
    <xf numFmtId="0" fontId="12" fillId="12" borderId="12" xfId="27" applyBorder="1" applyAlignment="1">
      <alignment horizontal="center"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center" readingOrder="1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2" fillId="12" borderId="18" xfId="27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14 2" xfId="51"/>
    <cellStyle name="Normal 15 2" xfId="52"/>
    <cellStyle name="Normal 2" xfId="53"/>
    <cellStyle name="Normal 3" xfId="54"/>
    <cellStyle name="Normal 4" xfId="55"/>
    <cellStyle name="Note" xfId="56"/>
    <cellStyle name="Output" xfId="57"/>
    <cellStyle name="Percent 2" xfId="58"/>
    <cellStyle name="Percent 3" xfId="59"/>
    <cellStyle name="Title" xfId="60"/>
    <cellStyle name="Total" xfId="61"/>
    <cellStyle name="Warning Text" xfId="62"/>
    <cellStyle name="Comma" xfId="63"/>
    <cellStyle name="Comma [0]" xfId="64"/>
    <cellStyle name="Currency" xfId="65"/>
    <cellStyle name="Currency [0]" xfId="66"/>
    <cellStyle name="Percent" xfId="67"/>
    <cellStyle name="Hyperlink" xfId="68"/>
    <cellStyle name="Followed 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4:W19" comment="" totalsRowShown="0">
  <autoFilter ref="A4:W19"/>
  <tableColumns count="23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I21:W36" comment="" totalsRowShown="0">
  <autoFilter ref="I21:W36"/>
  <tableColumns count="15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2"/>
  <sheetViews>
    <sheetView showGridLines="0" tabSelected="1" zoomScale="70" zoomScaleNormal="70" zoomScaleSheetLayoutView="75" zoomScalePageLayoutView="40" workbookViewId="0" topLeftCell="A1">
      <selection activeCell="J82" sqref="J82"/>
    </sheetView>
  </sheetViews>
  <sheetFormatPr defaultColWidth="9.140625" defaultRowHeight="12.75"/>
  <cols>
    <col min="1" max="1" width="14.28125" style="1" customWidth="1"/>
    <col min="2" max="2" width="11.7109375" style="1" customWidth="1"/>
    <col min="3" max="4" width="14.28125" style="1" customWidth="1"/>
    <col min="5" max="5" width="12.57421875" style="1" customWidth="1"/>
    <col min="6" max="6" width="13.00390625" style="1" customWidth="1"/>
    <col min="7" max="7" width="14.421875" style="1" customWidth="1"/>
    <col min="8" max="8" width="12.57421875" style="1" bestFit="1" customWidth="1"/>
    <col min="9" max="9" width="13.28125" style="1" customWidth="1"/>
    <col min="10" max="10" width="13.00390625" style="1" customWidth="1"/>
    <col min="11" max="11" width="13.421875" style="1" customWidth="1"/>
    <col min="12" max="13" width="13.140625" style="1" customWidth="1"/>
    <col min="14" max="14" width="12.140625" style="1" bestFit="1" customWidth="1"/>
    <col min="15" max="15" width="12.00390625" style="1" customWidth="1"/>
    <col min="16" max="16" width="12.140625" style="1" customWidth="1"/>
    <col min="17" max="17" width="12.00390625" style="1" customWidth="1"/>
    <col min="18" max="22" width="12.140625" style="1" customWidth="1"/>
    <col min="23" max="23" width="12.00390625" style="1" customWidth="1"/>
    <col min="24" max="25" width="12.421875" style="1" bestFit="1" customWidth="1"/>
    <col min="26" max="16384" width="9.140625" style="1" customWidth="1"/>
  </cols>
  <sheetData>
    <row r="1" spans="1:22" ht="18.75">
      <c r="A1" s="90" t="s">
        <v>133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8.75">
      <c r="A2" s="90" t="s">
        <v>134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4" spans="1:23" ht="15" hidden="1">
      <c r="A4" s="34" t="s">
        <v>100</v>
      </c>
      <c r="B4" s="35" t="s">
        <v>101</v>
      </c>
      <c r="C4" s="36" t="s">
        <v>102</v>
      </c>
      <c r="D4" s="36" t="s">
        <v>103</v>
      </c>
      <c r="E4" s="36" t="s">
        <v>104</v>
      </c>
      <c r="F4" s="36" t="s">
        <v>105</v>
      </c>
      <c r="G4" s="36" t="s">
        <v>106</v>
      </c>
      <c r="H4" s="36" t="s">
        <v>107</v>
      </c>
      <c r="I4" s="36" t="s">
        <v>108</v>
      </c>
      <c r="J4" s="36" t="s">
        <v>109</v>
      </c>
      <c r="K4" s="36" t="s">
        <v>110</v>
      </c>
      <c r="L4" s="36" t="s">
        <v>111</v>
      </c>
      <c r="M4" s="36" t="s">
        <v>112</v>
      </c>
      <c r="N4" s="36" t="s">
        <v>113</v>
      </c>
      <c r="O4" s="36" t="s">
        <v>114</v>
      </c>
      <c r="P4" s="36" t="s">
        <v>115</v>
      </c>
      <c r="Q4" s="36" t="s">
        <v>116</v>
      </c>
      <c r="R4" s="36" t="s">
        <v>117</v>
      </c>
      <c r="S4" s="36" t="s">
        <v>118</v>
      </c>
      <c r="T4" s="36" t="s">
        <v>119</v>
      </c>
      <c r="U4" s="36" t="s">
        <v>120</v>
      </c>
      <c r="V4" s="37" t="s">
        <v>121</v>
      </c>
      <c r="W4" s="38" t="s">
        <v>122</v>
      </c>
    </row>
    <row r="5" spans="1:23" ht="15">
      <c r="A5" s="43">
        <v>2015</v>
      </c>
      <c r="B5" s="44"/>
      <c r="C5" s="45" t="s">
        <v>12</v>
      </c>
      <c r="D5" s="45" t="s">
        <v>41</v>
      </c>
      <c r="E5" s="45" t="s">
        <v>0</v>
      </c>
      <c r="F5" s="45" t="s">
        <v>1</v>
      </c>
      <c r="G5" s="45" t="s">
        <v>3</v>
      </c>
      <c r="H5" s="45" t="s">
        <v>11</v>
      </c>
      <c r="I5" s="45" t="s">
        <v>2</v>
      </c>
      <c r="J5" s="45" t="s">
        <v>5</v>
      </c>
      <c r="K5" s="45" t="s">
        <v>25</v>
      </c>
      <c r="L5" s="45" t="s">
        <v>33</v>
      </c>
      <c r="M5" s="45" t="s">
        <v>28</v>
      </c>
      <c r="N5" s="45" t="s">
        <v>7</v>
      </c>
      <c r="O5" s="45" t="s">
        <v>40</v>
      </c>
      <c r="P5" s="45" t="s">
        <v>39</v>
      </c>
      <c r="Q5" s="45" t="s">
        <v>6</v>
      </c>
      <c r="R5" s="45" t="s">
        <v>29</v>
      </c>
      <c r="S5" s="45" t="s">
        <v>30</v>
      </c>
      <c r="T5" s="45" t="s">
        <v>96</v>
      </c>
      <c r="U5" s="45" t="s">
        <v>97</v>
      </c>
      <c r="V5" s="45" t="s">
        <v>8</v>
      </c>
      <c r="W5" s="46" t="s">
        <v>81</v>
      </c>
    </row>
    <row r="6" spans="1:23" ht="15">
      <c r="A6" s="47"/>
      <c r="B6" s="48"/>
      <c r="C6" s="45" t="s">
        <v>35</v>
      </c>
      <c r="D6" s="45" t="s">
        <v>42</v>
      </c>
      <c r="E6" s="45" t="s">
        <v>13</v>
      </c>
      <c r="F6" s="45" t="s">
        <v>14</v>
      </c>
      <c r="G6" s="45" t="s">
        <v>16</v>
      </c>
      <c r="H6" s="45" t="s">
        <v>17</v>
      </c>
      <c r="I6" s="45" t="s">
        <v>15</v>
      </c>
      <c r="J6" s="45" t="s">
        <v>18</v>
      </c>
      <c r="K6" s="45" t="s">
        <v>24</v>
      </c>
      <c r="L6" s="45" t="s">
        <v>34</v>
      </c>
      <c r="M6" s="45" t="s">
        <v>27</v>
      </c>
      <c r="N6" s="45" t="s">
        <v>20</v>
      </c>
      <c r="O6" s="45" t="s">
        <v>37</v>
      </c>
      <c r="P6" s="45" t="s">
        <v>38</v>
      </c>
      <c r="Q6" s="45" t="s">
        <v>19</v>
      </c>
      <c r="R6" s="45" t="s">
        <v>32</v>
      </c>
      <c r="S6" s="45" t="s">
        <v>31</v>
      </c>
      <c r="T6" s="45" t="s">
        <v>99</v>
      </c>
      <c r="U6" s="45" t="s">
        <v>98</v>
      </c>
      <c r="V6" s="45" t="s">
        <v>21</v>
      </c>
      <c r="W6" s="46" t="s">
        <v>82</v>
      </c>
    </row>
    <row r="7" spans="1:23" ht="15">
      <c r="A7" s="73" t="s">
        <v>9</v>
      </c>
      <c r="B7" s="73" t="s">
        <v>22</v>
      </c>
      <c r="C7" s="21">
        <v>186527</v>
      </c>
      <c r="D7" s="10">
        <v>77696</v>
      </c>
      <c r="E7" s="10">
        <v>76</v>
      </c>
      <c r="F7" s="10">
        <v>0</v>
      </c>
      <c r="G7" s="10">
        <v>183</v>
      </c>
      <c r="H7" s="10">
        <v>2375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234</v>
      </c>
      <c r="T7" s="10">
        <v>0</v>
      </c>
      <c r="U7" s="10">
        <v>0</v>
      </c>
      <c r="V7" s="10">
        <f>SUM(C7:U7)</f>
        <v>267091</v>
      </c>
      <c r="W7" s="32" t="s">
        <v>80</v>
      </c>
    </row>
    <row r="8" spans="1:23" ht="15">
      <c r="A8" s="30" t="s">
        <v>62</v>
      </c>
      <c r="B8" s="9" t="s">
        <v>63</v>
      </c>
      <c r="C8" s="21">
        <v>151788</v>
      </c>
      <c r="D8" s="10">
        <v>68364</v>
      </c>
      <c r="E8" s="10">
        <v>28</v>
      </c>
      <c r="F8" s="10">
        <v>0</v>
      </c>
      <c r="G8" s="10">
        <v>300</v>
      </c>
      <c r="H8" s="10">
        <v>1825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38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f>SUM(C8:U8)</f>
        <v>222343</v>
      </c>
      <c r="W8" s="32" t="s">
        <v>80</v>
      </c>
    </row>
    <row r="9" spans="1:23" ht="15">
      <c r="A9" s="30" t="s">
        <v>127</v>
      </c>
      <c r="B9" s="9" t="s">
        <v>65</v>
      </c>
      <c r="C9" s="21">
        <v>217741</v>
      </c>
      <c r="D9" s="10">
        <v>87262</v>
      </c>
      <c r="E9" s="10">
        <v>1576</v>
      </c>
      <c r="F9" s="10">
        <v>914</v>
      </c>
      <c r="G9" s="10">
        <v>7204</v>
      </c>
      <c r="H9" s="10">
        <v>6245</v>
      </c>
      <c r="I9" s="10">
        <v>2159</v>
      </c>
      <c r="J9" s="10">
        <v>173</v>
      </c>
      <c r="K9" s="10">
        <v>179</v>
      </c>
      <c r="L9" s="10">
        <v>0</v>
      </c>
      <c r="M9" s="10">
        <v>0</v>
      </c>
      <c r="N9" s="10">
        <v>172</v>
      </c>
      <c r="O9" s="10">
        <v>0</v>
      </c>
      <c r="P9" s="10">
        <v>1476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f>SUM(C9:U9)</f>
        <v>325101</v>
      </c>
      <c r="W9" s="32" t="s">
        <v>80</v>
      </c>
    </row>
    <row r="10" spans="1:23" ht="15">
      <c r="A10" s="30" t="s">
        <v>66</v>
      </c>
      <c r="B10" s="9" t="s">
        <v>67</v>
      </c>
      <c r="C10" s="21">
        <v>312606</v>
      </c>
      <c r="D10" s="10">
        <v>115252</v>
      </c>
      <c r="E10" s="10">
        <v>61681</v>
      </c>
      <c r="F10" s="10">
        <v>17299</v>
      </c>
      <c r="G10" s="10">
        <v>100905</v>
      </c>
      <c r="H10" s="10">
        <v>48434</v>
      </c>
      <c r="I10" s="10">
        <v>25946</v>
      </c>
      <c r="J10" s="10">
        <v>3952</v>
      </c>
      <c r="K10" s="10">
        <v>1785</v>
      </c>
      <c r="L10" s="10">
        <v>1023</v>
      </c>
      <c r="M10" s="10">
        <v>1538</v>
      </c>
      <c r="N10" s="10">
        <v>7664</v>
      </c>
      <c r="O10" s="10">
        <v>3882</v>
      </c>
      <c r="P10" s="10">
        <v>3108</v>
      </c>
      <c r="Q10" s="10">
        <v>1420</v>
      </c>
      <c r="R10" s="10">
        <v>0</v>
      </c>
      <c r="S10" s="10">
        <v>1192</v>
      </c>
      <c r="T10" s="10">
        <v>503</v>
      </c>
      <c r="U10" s="10">
        <v>2037</v>
      </c>
      <c r="V10" s="10">
        <f>SUM(C10:U10)</f>
        <v>710227</v>
      </c>
      <c r="W10" s="32" t="s">
        <v>80</v>
      </c>
    </row>
    <row r="11" spans="1:23" ht="15">
      <c r="A11" s="31" t="s">
        <v>129</v>
      </c>
      <c r="B11" s="9" t="s">
        <v>130</v>
      </c>
      <c r="C11" s="21">
        <v>410987</v>
      </c>
      <c r="D11" s="10">
        <v>146690</v>
      </c>
      <c r="E11" s="10">
        <v>227005</v>
      </c>
      <c r="F11" s="10">
        <v>128930</v>
      </c>
      <c r="G11" s="10">
        <v>310903</v>
      </c>
      <c r="H11" s="10">
        <v>124470</v>
      </c>
      <c r="I11" s="10">
        <v>125053</v>
      </c>
      <c r="J11" s="10">
        <v>66286</v>
      </c>
      <c r="K11" s="10">
        <v>25364</v>
      </c>
      <c r="L11" s="10">
        <v>21354</v>
      </c>
      <c r="M11" s="10">
        <v>22636</v>
      </c>
      <c r="N11" s="10">
        <v>37868</v>
      </c>
      <c r="O11" s="10">
        <v>19131</v>
      </c>
      <c r="P11" s="10">
        <v>10481</v>
      </c>
      <c r="Q11" s="10">
        <v>14836</v>
      </c>
      <c r="R11" s="10">
        <v>17069</v>
      </c>
      <c r="S11" s="10">
        <v>9143</v>
      </c>
      <c r="T11" s="10">
        <v>5735</v>
      </c>
      <c r="U11" s="10">
        <v>12043</v>
      </c>
      <c r="V11" s="10">
        <f>SUM(C11:U11)</f>
        <v>1735984</v>
      </c>
      <c r="W11" s="32" t="s">
        <v>80</v>
      </c>
    </row>
    <row r="12" spans="1:25" ht="15">
      <c r="A12" s="31" t="s">
        <v>70</v>
      </c>
      <c r="B12" s="9" t="s">
        <v>71</v>
      </c>
      <c r="C12" s="2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32" t="s">
        <v>80</v>
      </c>
      <c r="Y12" s="18"/>
    </row>
    <row r="13" spans="1:23" ht="15">
      <c r="A13" s="31" t="s">
        <v>72</v>
      </c>
      <c r="B13" s="9" t="s">
        <v>73</v>
      </c>
      <c r="C13" s="21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32" t="s">
        <v>80</v>
      </c>
    </row>
    <row r="14" spans="1:23" ht="15">
      <c r="A14" s="31" t="s">
        <v>78</v>
      </c>
      <c r="B14" s="9" t="s">
        <v>75</v>
      </c>
      <c r="C14" s="2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32" t="s">
        <v>80</v>
      </c>
    </row>
    <row r="15" spans="1:23" ht="15">
      <c r="A15" s="31" t="s">
        <v>87</v>
      </c>
      <c r="B15" s="9" t="s">
        <v>88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33" t="s">
        <v>80</v>
      </c>
    </row>
    <row r="16" spans="1:23" ht="15">
      <c r="A16" s="31" t="s">
        <v>89</v>
      </c>
      <c r="B16" s="9" t="s">
        <v>90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33" t="s">
        <v>80</v>
      </c>
    </row>
    <row r="17" spans="1:23" ht="15">
      <c r="A17" s="31" t="s">
        <v>91</v>
      </c>
      <c r="B17" s="9" t="s">
        <v>92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33" t="s">
        <v>80</v>
      </c>
    </row>
    <row r="18" spans="1:23" ht="15">
      <c r="A18" s="31" t="s">
        <v>93</v>
      </c>
      <c r="B18" s="9" t="s">
        <v>94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33" t="s">
        <v>80</v>
      </c>
    </row>
    <row r="19" spans="1:23" ht="15">
      <c r="A19" s="39" t="s">
        <v>8</v>
      </c>
      <c r="B19" s="40" t="s">
        <v>21</v>
      </c>
      <c r="C19" s="41">
        <f aca="true" t="shared" si="0" ref="C19:Q19">SUM(C7:C18)</f>
        <v>1279649</v>
      </c>
      <c r="D19" s="41">
        <f t="shared" si="0"/>
        <v>495264</v>
      </c>
      <c r="E19" s="41">
        <f t="shared" si="0"/>
        <v>290366</v>
      </c>
      <c r="F19" s="41">
        <f t="shared" si="0"/>
        <v>147143</v>
      </c>
      <c r="G19" s="41">
        <f t="shared" si="0"/>
        <v>419495</v>
      </c>
      <c r="H19" s="41">
        <f t="shared" si="0"/>
        <v>183349</v>
      </c>
      <c r="I19" s="41">
        <f t="shared" si="0"/>
        <v>153158</v>
      </c>
      <c r="J19" s="41">
        <f t="shared" si="0"/>
        <v>70411</v>
      </c>
      <c r="K19" s="41">
        <f>SUM(K7:K18)</f>
        <v>27328</v>
      </c>
      <c r="L19" s="41">
        <f t="shared" si="0"/>
        <v>22377</v>
      </c>
      <c r="M19" s="41">
        <f t="shared" si="0"/>
        <v>24174</v>
      </c>
      <c r="N19" s="41">
        <f t="shared" si="0"/>
        <v>45704</v>
      </c>
      <c r="O19" s="41">
        <f t="shared" si="0"/>
        <v>23013</v>
      </c>
      <c r="P19" s="41">
        <f t="shared" si="0"/>
        <v>15103</v>
      </c>
      <c r="Q19" s="41">
        <f t="shared" si="0"/>
        <v>16256</v>
      </c>
      <c r="R19" s="41">
        <f>SUM(R7:R17)</f>
        <v>17069</v>
      </c>
      <c r="S19" s="41">
        <f>SUM(S7:S18)</f>
        <v>10569</v>
      </c>
      <c r="T19" s="41">
        <f>SUM(T7:T18)</f>
        <v>6238</v>
      </c>
      <c r="U19" s="41">
        <f>SUM(U7:U18)</f>
        <v>14080</v>
      </c>
      <c r="V19" s="41">
        <f>SUM(C19:S19)</f>
        <v>3240428</v>
      </c>
      <c r="W19" s="42" t="s">
        <v>80</v>
      </c>
    </row>
    <row r="20" spans="1:23" s="53" customFormat="1" ht="12.75" customHeight="1">
      <c r="A20" s="50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2"/>
    </row>
    <row r="21" spans="1:23" ht="15" hidden="1">
      <c r="A21" s="49"/>
      <c r="B21" s="39"/>
      <c r="C21" s="41"/>
      <c r="D21" s="41"/>
      <c r="E21" s="41"/>
      <c r="F21" s="41"/>
      <c r="G21" s="41"/>
      <c r="H21" s="41"/>
      <c r="I21" s="54" t="s">
        <v>100</v>
      </c>
      <c r="J21" s="55" t="s">
        <v>101</v>
      </c>
      <c r="K21" s="55" t="s">
        <v>102</v>
      </c>
      <c r="L21" s="55" t="s">
        <v>103</v>
      </c>
      <c r="M21" s="55" t="s">
        <v>104</v>
      </c>
      <c r="N21" s="55" t="s">
        <v>105</v>
      </c>
      <c r="O21" s="55" t="s">
        <v>106</v>
      </c>
      <c r="P21" s="55" t="s">
        <v>107</v>
      </c>
      <c r="Q21" s="55" t="s">
        <v>108</v>
      </c>
      <c r="R21" s="55" t="s">
        <v>109</v>
      </c>
      <c r="S21" s="55" t="s">
        <v>110</v>
      </c>
      <c r="T21" s="55" t="s">
        <v>111</v>
      </c>
      <c r="U21" s="55" t="s">
        <v>112</v>
      </c>
      <c r="V21" s="55" t="s">
        <v>113</v>
      </c>
      <c r="W21" s="56" t="s">
        <v>114</v>
      </c>
    </row>
    <row r="22" spans="1:23" ht="15">
      <c r="A22" s="43">
        <v>2014</v>
      </c>
      <c r="B22" s="44"/>
      <c r="C22" s="45" t="s">
        <v>12</v>
      </c>
      <c r="D22" s="45" t="s">
        <v>41</v>
      </c>
      <c r="E22" s="45" t="s">
        <v>0</v>
      </c>
      <c r="F22" s="45" t="s">
        <v>1</v>
      </c>
      <c r="G22" s="45" t="s">
        <v>3</v>
      </c>
      <c r="H22" s="45" t="s">
        <v>4</v>
      </c>
      <c r="I22" s="45" t="s">
        <v>2</v>
      </c>
      <c r="J22" s="45" t="s">
        <v>5</v>
      </c>
      <c r="K22" s="45" t="s">
        <v>25</v>
      </c>
      <c r="L22" s="45" t="s">
        <v>33</v>
      </c>
      <c r="M22" s="45" t="s">
        <v>28</v>
      </c>
      <c r="N22" s="45" t="s">
        <v>7</v>
      </c>
      <c r="O22" s="45" t="s">
        <v>40</v>
      </c>
      <c r="P22" s="45" t="s">
        <v>39</v>
      </c>
      <c r="Q22" s="45" t="s">
        <v>6</v>
      </c>
      <c r="R22" s="45" t="s">
        <v>29</v>
      </c>
      <c r="S22" s="45" t="s">
        <v>30</v>
      </c>
      <c r="T22" s="45" t="s">
        <v>96</v>
      </c>
      <c r="U22" s="45" t="s">
        <v>97</v>
      </c>
      <c r="V22" s="45" t="s">
        <v>8</v>
      </c>
      <c r="W22" s="46" t="s">
        <v>81</v>
      </c>
    </row>
    <row r="23" spans="1:23" ht="15">
      <c r="A23" s="47"/>
      <c r="B23" s="48"/>
      <c r="C23" s="45" t="s">
        <v>23</v>
      </c>
      <c r="D23" s="45" t="s">
        <v>42</v>
      </c>
      <c r="E23" s="45" t="s">
        <v>13</v>
      </c>
      <c r="F23" s="45" t="s">
        <v>14</v>
      </c>
      <c r="G23" s="45" t="s">
        <v>16</v>
      </c>
      <c r="H23" s="45" t="s">
        <v>17</v>
      </c>
      <c r="I23" s="45" t="s">
        <v>15</v>
      </c>
      <c r="J23" s="45" t="s">
        <v>18</v>
      </c>
      <c r="K23" s="45" t="s">
        <v>26</v>
      </c>
      <c r="L23" s="45" t="s">
        <v>34</v>
      </c>
      <c r="M23" s="45" t="s">
        <v>27</v>
      </c>
      <c r="N23" s="45" t="s">
        <v>20</v>
      </c>
      <c r="O23" s="45" t="s">
        <v>37</v>
      </c>
      <c r="P23" s="45" t="s">
        <v>38</v>
      </c>
      <c r="Q23" s="45" t="s">
        <v>19</v>
      </c>
      <c r="R23" s="45" t="s">
        <v>32</v>
      </c>
      <c r="S23" s="45" t="s">
        <v>31</v>
      </c>
      <c r="T23" s="45" t="s">
        <v>99</v>
      </c>
      <c r="U23" s="45" t="s">
        <v>98</v>
      </c>
      <c r="V23" s="45" t="s">
        <v>21</v>
      </c>
      <c r="W23" s="46" t="s">
        <v>82</v>
      </c>
    </row>
    <row r="24" spans="1:23" ht="15">
      <c r="A24" s="73" t="s">
        <v>9</v>
      </c>
      <c r="B24" s="73" t="s">
        <v>22</v>
      </c>
      <c r="C24" s="57">
        <v>142771</v>
      </c>
      <c r="D24" s="57">
        <v>61950</v>
      </c>
      <c r="E24" s="57">
        <v>989</v>
      </c>
      <c r="F24" s="57">
        <v>2</v>
      </c>
      <c r="G24" s="57">
        <v>81</v>
      </c>
      <c r="H24" s="57">
        <v>1612</v>
      </c>
      <c r="I24" s="21">
        <v>6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4</v>
      </c>
      <c r="Q24" s="21">
        <v>0</v>
      </c>
      <c r="R24" s="21">
        <v>0</v>
      </c>
      <c r="S24" s="21">
        <v>113</v>
      </c>
      <c r="T24" s="21">
        <v>0</v>
      </c>
      <c r="U24" s="21">
        <v>0</v>
      </c>
      <c r="V24" s="10">
        <f>SUM(C24:U24)</f>
        <v>207528</v>
      </c>
      <c r="W24" s="22" t="s">
        <v>79</v>
      </c>
    </row>
    <row r="25" spans="1:23" ht="15">
      <c r="A25" s="74" t="s">
        <v>62</v>
      </c>
      <c r="B25" s="74" t="s">
        <v>63</v>
      </c>
      <c r="C25" s="58">
        <v>119287</v>
      </c>
      <c r="D25" s="58">
        <v>56701</v>
      </c>
      <c r="E25" s="58">
        <v>1125</v>
      </c>
      <c r="F25" s="58">
        <v>0</v>
      </c>
      <c r="G25" s="58">
        <v>59</v>
      </c>
      <c r="H25" s="58">
        <v>1313</v>
      </c>
      <c r="I25" s="21">
        <v>5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237</v>
      </c>
      <c r="Q25" s="21">
        <v>0</v>
      </c>
      <c r="R25" s="21">
        <v>0</v>
      </c>
      <c r="S25" s="21">
        <v>292</v>
      </c>
      <c r="T25" s="21">
        <v>0</v>
      </c>
      <c r="U25" s="21">
        <v>0</v>
      </c>
      <c r="V25" s="10">
        <f>SUM(C25:U25)</f>
        <v>179019</v>
      </c>
      <c r="W25" s="22" t="s">
        <v>79</v>
      </c>
    </row>
    <row r="26" spans="1:23" ht="15">
      <c r="A26" s="73" t="s">
        <v>64</v>
      </c>
      <c r="B26" s="73" t="s">
        <v>65</v>
      </c>
      <c r="C26" s="57">
        <v>164468</v>
      </c>
      <c r="D26" s="57">
        <v>72106</v>
      </c>
      <c r="E26" s="57">
        <v>1304</v>
      </c>
      <c r="F26" s="57">
        <v>0</v>
      </c>
      <c r="G26" s="57">
        <v>994</v>
      </c>
      <c r="H26" s="57">
        <v>2024</v>
      </c>
      <c r="I26" s="21">
        <v>657</v>
      </c>
      <c r="J26" s="21">
        <v>142</v>
      </c>
      <c r="K26" s="21">
        <v>0</v>
      </c>
      <c r="L26" s="21">
        <v>9</v>
      </c>
      <c r="M26" s="21">
        <v>0</v>
      </c>
      <c r="N26" s="21">
        <v>2</v>
      </c>
      <c r="O26" s="21">
        <v>0</v>
      </c>
      <c r="P26" s="21">
        <v>1344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10">
        <f aca="true" t="shared" si="1" ref="V26:V35">SUM(C26:U26)</f>
        <v>243050</v>
      </c>
      <c r="W26" s="22" t="s">
        <v>79</v>
      </c>
    </row>
    <row r="27" spans="1:23" ht="15">
      <c r="A27" s="74" t="s">
        <v>66</v>
      </c>
      <c r="B27" s="74" t="s">
        <v>67</v>
      </c>
      <c r="C27" s="58">
        <v>255382</v>
      </c>
      <c r="D27" s="58">
        <v>115864</v>
      </c>
      <c r="E27" s="58">
        <v>58295</v>
      </c>
      <c r="F27" s="58">
        <v>23677</v>
      </c>
      <c r="G27" s="58">
        <v>108996</v>
      </c>
      <c r="H27" s="58">
        <v>49548</v>
      </c>
      <c r="I27" s="21">
        <v>27118</v>
      </c>
      <c r="J27" s="21">
        <v>4119</v>
      </c>
      <c r="K27" s="21">
        <v>2291</v>
      </c>
      <c r="L27" s="21">
        <v>2046</v>
      </c>
      <c r="M27" s="21">
        <v>2232</v>
      </c>
      <c r="N27" s="21">
        <v>3965</v>
      </c>
      <c r="O27" s="21">
        <v>2821</v>
      </c>
      <c r="P27" s="21">
        <v>2641</v>
      </c>
      <c r="Q27" s="21">
        <v>1068</v>
      </c>
      <c r="R27" s="21">
        <v>5</v>
      </c>
      <c r="S27" s="21">
        <v>1366</v>
      </c>
      <c r="T27" s="21">
        <v>28</v>
      </c>
      <c r="U27" s="21">
        <v>2194</v>
      </c>
      <c r="V27" s="10">
        <f t="shared" si="1"/>
        <v>663656</v>
      </c>
      <c r="W27" s="22" t="s">
        <v>79</v>
      </c>
    </row>
    <row r="28" spans="1:23" ht="15">
      <c r="A28" s="73" t="s">
        <v>68</v>
      </c>
      <c r="B28" s="73" t="s">
        <v>69</v>
      </c>
      <c r="C28" s="57">
        <v>334468</v>
      </c>
      <c r="D28" s="57">
        <v>144834</v>
      </c>
      <c r="E28" s="57">
        <v>236951</v>
      </c>
      <c r="F28" s="57">
        <v>121974</v>
      </c>
      <c r="G28" s="57">
        <v>325142</v>
      </c>
      <c r="H28" s="57">
        <v>124555</v>
      </c>
      <c r="I28" s="21">
        <v>121307</v>
      </c>
      <c r="J28" s="21">
        <v>64838</v>
      </c>
      <c r="K28" s="21">
        <v>24661</v>
      </c>
      <c r="L28" s="21">
        <v>19739</v>
      </c>
      <c r="M28" s="21">
        <v>18879</v>
      </c>
      <c r="N28" s="21">
        <v>31988</v>
      </c>
      <c r="O28" s="21">
        <v>4549</v>
      </c>
      <c r="P28" s="21">
        <v>8320</v>
      </c>
      <c r="Q28" s="21">
        <v>15226</v>
      </c>
      <c r="R28" s="21">
        <v>15350</v>
      </c>
      <c r="S28" s="21">
        <v>8447</v>
      </c>
      <c r="T28" s="21">
        <v>6009</v>
      </c>
      <c r="U28" s="21">
        <v>11232</v>
      </c>
      <c r="V28" s="10">
        <f t="shared" si="1"/>
        <v>1638469</v>
      </c>
      <c r="W28" s="22" t="s">
        <v>79</v>
      </c>
    </row>
    <row r="29" spans="1:23" ht="15">
      <c r="A29" s="74" t="s">
        <v>70</v>
      </c>
      <c r="B29" s="74" t="s">
        <v>71</v>
      </c>
      <c r="C29" s="58">
        <v>403813</v>
      </c>
      <c r="D29" s="58">
        <v>196397</v>
      </c>
      <c r="E29" s="58">
        <v>348554</v>
      </c>
      <c r="F29" s="58">
        <v>179351</v>
      </c>
      <c r="G29" s="58">
        <v>440258</v>
      </c>
      <c r="H29" s="58">
        <v>158291</v>
      </c>
      <c r="I29" s="21">
        <v>191334</v>
      </c>
      <c r="J29" s="21">
        <v>113116</v>
      </c>
      <c r="K29" s="21">
        <v>39591</v>
      </c>
      <c r="L29" s="21">
        <v>36097</v>
      </c>
      <c r="M29" s="21">
        <v>39428</v>
      </c>
      <c r="N29" s="21">
        <v>52445</v>
      </c>
      <c r="O29" s="21">
        <v>14392</v>
      </c>
      <c r="P29" s="21">
        <v>17440</v>
      </c>
      <c r="Q29" s="21">
        <v>23660</v>
      </c>
      <c r="R29" s="21">
        <v>28104</v>
      </c>
      <c r="S29" s="21">
        <v>14926</v>
      </c>
      <c r="T29" s="21">
        <v>13914</v>
      </c>
      <c r="U29" s="21">
        <v>13429</v>
      </c>
      <c r="V29" s="10">
        <f t="shared" si="1"/>
        <v>2324540</v>
      </c>
      <c r="W29" s="22" t="s">
        <v>79</v>
      </c>
    </row>
    <row r="30" spans="1:23" ht="15">
      <c r="A30" s="73" t="s">
        <v>72</v>
      </c>
      <c r="B30" s="73" t="s">
        <v>73</v>
      </c>
      <c r="C30" s="57">
        <v>469466</v>
      </c>
      <c r="D30" s="57">
        <v>239596</v>
      </c>
      <c r="E30" s="57">
        <v>419790</v>
      </c>
      <c r="F30" s="57">
        <v>255588</v>
      </c>
      <c r="G30" s="57">
        <v>534601</v>
      </c>
      <c r="H30" s="57">
        <v>198064</v>
      </c>
      <c r="I30" s="21">
        <v>254687</v>
      </c>
      <c r="J30" s="21">
        <v>140273</v>
      </c>
      <c r="K30" s="21">
        <v>51401</v>
      </c>
      <c r="L30" s="21">
        <v>40933</v>
      </c>
      <c r="M30" s="21">
        <v>70377</v>
      </c>
      <c r="N30" s="21">
        <v>78353</v>
      </c>
      <c r="O30" s="21">
        <v>17616</v>
      </c>
      <c r="P30" s="21">
        <v>20522</v>
      </c>
      <c r="Q30" s="21">
        <v>28848</v>
      </c>
      <c r="R30" s="21">
        <v>35493</v>
      </c>
      <c r="S30" s="21">
        <v>18603</v>
      </c>
      <c r="T30" s="21">
        <v>17932</v>
      </c>
      <c r="U30" s="21">
        <v>16959</v>
      </c>
      <c r="V30" s="10">
        <f t="shared" si="1"/>
        <v>2909102</v>
      </c>
      <c r="W30" s="22" t="s">
        <v>79</v>
      </c>
    </row>
    <row r="31" spans="1:23" ht="15">
      <c r="A31" s="74" t="s">
        <v>74</v>
      </c>
      <c r="B31" s="74" t="s">
        <v>75</v>
      </c>
      <c r="C31" s="58">
        <v>458426</v>
      </c>
      <c r="D31" s="58">
        <v>224016</v>
      </c>
      <c r="E31" s="58">
        <v>411285</v>
      </c>
      <c r="F31" s="58">
        <v>225576</v>
      </c>
      <c r="G31" s="58">
        <v>557826</v>
      </c>
      <c r="H31" s="58">
        <v>180087</v>
      </c>
      <c r="I31" s="21">
        <v>247054</v>
      </c>
      <c r="J31" s="21">
        <v>144441</v>
      </c>
      <c r="K31" s="21">
        <v>51024</v>
      </c>
      <c r="L31" s="21">
        <v>41460</v>
      </c>
      <c r="M31" s="21">
        <v>77468</v>
      </c>
      <c r="N31" s="21">
        <v>82207</v>
      </c>
      <c r="O31" s="21">
        <v>19693</v>
      </c>
      <c r="P31" s="21">
        <v>20668</v>
      </c>
      <c r="Q31" s="21">
        <v>29294</v>
      </c>
      <c r="R31" s="21">
        <v>40120</v>
      </c>
      <c r="S31" s="21">
        <v>17605</v>
      </c>
      <c r="T31" s="21">
        <v>19797</v>
      </c>
      <c r="U31" s="21">
        <v>16808</v>
      </c>
      <c r="V31" s="10">
        <f t="shared" si="1"/>
        <v>2864855</v>
      </c>
      <c r="W31" s="22" t="s">
        <v>79</v>
      </c>
    </row>
    <row r="32" spans="1:23" ht="15">
      <c r="A32" s="75" t="s">
        <v>76</v>
      </c>
      <c r="B32" s="75" t="s">
        <v>77</v>
      </c>
      <c r="C32" s="59">
        <v>381506</v>
      </c>
      <c r="D32" s="59">
        <v>172737</v>
      </c>
      <c r="E32" s="59">
        <v>310024</v>
      </c>
      <c r="F32" s="59">
        <v>167296</v>
      </c>
      <c r="G32" s="59">
        <v>420303</v>
      </c>
      <c r="H32" s="59">
        <v>145618</v>
      </c>
      <c r="I32" s="81">
        <v>176082</v>
      </c>
      <c r="J32" s="81">
        <v>94970</v>
      </c>
      <c r="K32" s="81">
        <v>36209</v>
      </c>
      <c r="L32" s="81">
        <v>29596</v>
      </c>
      <c r="M32" s="81">
        <v>33584</v>
      </c>
      <c r="N32" s="81">
        <v>49159</v>
      </c>
      <c r="O32" s="81">
        <v>11859</v>
      </c>
      <c r="P32" s="81">
        <v>14813</v>
      </c>
      <c r="Q32" s="81">
        <v>22755</v>
      </c>
      <c r="R32" s="81">
        <v>22328</v>
      </c>
      <c r="S32" s="81">
        <v>11534</v>
      </c>
      <c r="T32" s="81">
        <v>13345</v>
      </c>
      <c r="U32" s="81">
        <v>12771</v>
      </c>
      <c r="V32" s="10">
        <f t="shared" si="1"/>
        <v>2126489</v>
      </c>
      <c r="W32" s="22" t="s">
        <v>79</v>
      </c>
    </row>
    <row r="33" spans="1:23" ht="15">
      <c r="A33" s="76" t="s">
        <v>89</v>
      </c>
      <c r="B33" s="76" t="s">
        <v>90</v>
      </c>
      <c r="C33" s="60">
        <v>316589</v>
      </c>
      <c r="D33" s="60">
        <v>123164</v>
      </c>
      <c r="E33" s="60">
        <v>137703</v>
      </c>
      <c r="F33" s="60">
        <v>67466</v>
      </c>
      <c r="G33" s="60">
        <v>202633</v>
      </c>
      <c r="H33" s="60">
        <v>69465</v>
      </c>
      <c r="I33" s="81">
        <v>55354</v>
      </c>
      <c r="J33" s="81">
        <v>13054</v>
      </c>
      <c r="K33" s="81">
        <v>4473</v>
      </c>
      <c r="L33" s="81">
        <v>6101</v>
      </c>
      <c r="M33" s="81">
        <v>5151</v>
      </c>
      <c r="N33" s="81">
        <v>12123</v>
      </c>
      <c r="O33" s="81">
        <v>2856</v>
      </c>
      <c r="P33" s="81">
        <v>12032</v>
      </c>
      <c r="Q33" s="81">
        <v>1541</v>
      </c>
      <c r="R33" s="81">
        <v>209</v>
      </c>
      <c r="S33" s="81">
        <v>2116</v>
      </c>
      <c r="T33" s="81">
        <v>961</v>
      </c>
      <c r="U33" s="81">
        <v>1746</v>
      </c>
      <c r="V33" s="10">
        <f t="shared" si="1"/>
        <v>1034737</v>
      </c>
      <c r="W33" s="69" t="s">
        <v>128</v>
      </c>
    </row>
    <row r="34" spans="1:23" ht="15">
      <c r="A34" s="75" t="s">
        <v>91</v>
      </c>
      <c r="B34" s="75" t="s">
        <v>92</v>
      </c>
      <c r="C34" s="59">
        <v>179706</v>
      </c>
      <c r="D34" s="59">
        <v>72331</v>
      </c>
      <c r="E34" s="59">
        <v>336</v>
      </c>
      <c r="F34" s="59">
        <v>433</v>
      </c>
      <c r="G34" s="59">
        <v>4228</v>
      </c>
      <c r="H34" s="59">
        <v>3489</v>
      </c>
      <c r="I34" s="81">
        <v>659</v>
      </c>
      <c r="J34" s="81">
        <v>56</v>
      </c>
      <c r="K34" s="81">
        <v>75</v>
      </c>
      <c r="L34" s="81">
        <v>5</v>
      </c>
      <c r="M34" s="81">
        <v>3</v>
      </c>
      <c r="N34" s="81">
        <v>174</v>
      </c>
      <c r="O34" s="81">
        <v>0</v>
      </c>
      <c r="P34" s="81">
        <v>9553</v>
      </c>
      <c r="Q34" s="81">
        <v>0</v>
      </c>
      <c r="R34" s="81">
        <v>0</v>
      </c>
      <c r="S34" s="81">
        <v>90</v>
      </c>
      <c r="T34" s="81">
        <v>0</v>
      </c>
      <c r="U34" s="81">
        <v>0</v>
      </c>
      <c r="V34" s="10">
        <f t="shared" si="1"/>
        <v>271138</v>
      </c>
      <c r="W34" s="69" t="s">
        <v>128</v>
      </c>
    </row>
    <row r="35" spans="1:23" ht="15">
      <c r="A35" s="76" t="s">
        <v>93</v>
      </c>
      <c r="B35" s="76" t="s">
        <v>94</v>
      </c>
      <c r="C35" s="60">
        <v>162765</v>
      </c>
      <c r="D35" s="60">
        <v>90118</v>
      </c>
      <c r="E35" s="60">
        <v>319</v>
      </c>
      <c r="F35" s="60">
        <v>4</v>
      </c>
      <c r="G35" s="60">
        <v>581</v>
      </c>
      <c r="H35" s="60">
        <v>1549</v>
      </c>
      <c r="I35" s="81">
        <v>26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1049</v>
      </c>
      <c r="Q35" s="81">
        <v>0</v>
      </c>
      <c r="R35" s="81">
        <v>0</v>
      </c>
      <c r="S35" s="81">
        <v>278</v>
      </c>
      <c r="T35" s="81">
        <v>0</v>
      </c>
      <c r="U35" s="81">
        <v>0</v>
      </c>
      <c r="V35" s="10">
        <f t="shared" si="1"/>
        <v>256689</v>
      </c>
      <c r="W35" s="69" t="s">
        <v>128</v>
      </c>
    </row>
    <row r="36" spans="1:23" ht="15">
      <c r="A36" s="71" t="s">
        <v>8</v>
      </c>
      <c r="B36" s="71" t="s">
        <v>21</v>
      </c>
      <c r="C36" s="70">
        <f>SUM(C24:C35)</f>
        <v>3388647</v>
      </c>
      <c r="D36" s="70">
        <v>1569814</v>
      </c>
      <c r="E36" s="70">
        <v>1926675</v>
      </c>
      <c r="F36" s="70">
        <v>1041367</v>
      </c>
      <c r="G36" s="70">
        <v>2595702</v>
      </c>
      <c r="H36" s="70">
        <v>935615</v>
      </c>
      <c r="I36" s="70">
        <v>1074289</v>
      </c>
      <c r="J36" s="70">
        <v>575009</v>
      </c>
      <c r="K36" s="70">
        <v>209725</v>
      </c>
      <c r="L36" s="70">
        <v>175986</v>
      </c>
      <c r="M36" s="70">
        <v>247122</v>
      </c>
      <c r="N36" s="70">
        <v>310416</v>
      </c>
      <c r="O36" s="70">
        <v>73786</v>
      </c>
      <c r="P36" s="70">
        <v>108623</v>
      </c>
      <c r="Q36" s="70">
        <v>122392</v>
      </c>
      <c r="R36" s="70">
        <v>141609</v>
      </c>
      <c r="S36" s="70">
        <v>75370</v>
      </c>
      <c r="T36" s="70">
        <f>SUM(T24:T35)</f>
        <v>71986</v>
      </c>
      <c r="U36" s="70">
        <f>SUM(U24:U35)</f>
        <v>75139</v>
      </c>
      <c r="V36" s="70">
        <f>SUM(V24:V35)</f>
        <v>14719272</v>
      </c>
      <c r="W36" s="72" t="s">
        <v>128</v>
      </c>
    </row>
    <row r="37" spans="1:23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4"/>
    </row>
    <row r="38" spans="1:23" ht="15">
      <c r="A38" s="43" t="s">
        <v>124</v>
      </c>
      <c r="B38" s="44"/>
      <c r="C38" s="45" t="s">
        <v>12</v>
      </c>
      <c r="D38" s="45" t="s">
        <v>41</v>
      </c>
      <c r="E38" s="45" t="s">
        <v>0</v>
      </c>
      <c r="F38" s="45" t="s">
        <v>1</v>
      </c>
      <c r="G38" s="45" t="s">
        <v>3</v>
      </c>
      <c r="H38" s="45" t="s">
        <v>4</v>
      </c>
      <c r="I38" s="45" t="s">
        <v>2</v>
      </c>
      <c r="J38" s="45" t="s">
        <v>5</v>
      </c>
      <c r="K38" s="45" t="s">
        <v>25</v>
      </c>
      <c r="L38" s="45" t="s">
        <v>33</v>
      </c>
      <c r="M38" s="45" t="s">
        <v>28</v>
      </c>
      <c r="N38" s="45" t="s">
        <v>7</v>
      </c>
      <c r="O38" s="45" t="s">
        <v>40</v>
      </c>
      <c r="P38" s="45" t="s">
        <v>39</v>
      </c>
      <c r="Q38" s="45" t="s">
        <v>6</v>
      </c>
      <c r="R38" s="45" t="s">
        <v>29</v>
      </c>
      <c r="S38" s="45" t="s">
        <v>30</v>
      </c>
      <c r="T38" s="45" t="s">
        <v>96</v>
      </c>
      <c r="U38" s="45" t="s">
        <v>97</v>
      </c>
      <c r="V38" s="45" t="s">
        <v>8</v>
      </c>
      <c r="W38" s="4"/>
    </row>
    <row r="39" spans="1:23" ht="15">
      <c r="A39" s="47" t="s">
        <v>123</v>
      </c>
      <c r="B39" s="48"/>
      <c r="C39" s="45" t="s">
        <v>23</v>
      </c>
      <c r="D39" s="45" t="s">
        <v>42</v>
      </c>
      <c r="E39" s="45" t="s">
        <v>13</v>
      </c>
      <c r="F39" s="45" t="s">
        <v>14</v>
      </c>
      <c r="G39" s="45" t="s">
        <v>16</v>
      </c>
      <c r="H39" s="45" t="s">
        <v>17</v>
      </c>
      <c r="I39" s="45" t="s">
        <v>15</v>
      </c>
      <c r="J39" s="45" t="s">
        <v>18</v>
      </c>
      <c r="K39" s="45" t="s">
        <v>26</v>
      </c>
      <c r="L39" s="45" t="s">
        <v>34</v>
      </c>
      <c r="M39" s="45" t="s">
        <v>27</v>
      </c>
      <c r="N39" s="45" t="s">
        <v>20</v>
      </c>
      <c r="O39" s="45" t="s">
        <v>37</v>
      </c>
      <c r="P39" s="45" t="s">
        <v>38</v>
      </c>
      <c r="Q39" s="45" t="s">
        <v>19</v>
      </c>
      <c r="R39" s="45" t="s">
        <v>32</v>
      </c>
      <c r="S39" s="45" t="s">
        <v>31</v>
      </c>
      <c r="T39" s="45" t="s">
        <v>99</v>
      </c>
      <c r="U39" s="45" t="s">
        <v>98</v>
      </c>
      <c r="V39" s="45" t="s">
        <v>21</v>
      </c>
      <c r="W39" s="4"/>
    </row>
    <row r="40" spans="1:23" ht="15">
      <c r="A40" s="73" t="s">
        <v>9</v>
      </c>
      <c r="B40" s="73" t="s">
        <v>22</v>
      </c>
      <c r="C40" s="61">
        <f>C7/C24-1</f>
        <v>0.3064768055137248</v>
      </c>
      <c r="D40" s="61">
        <f aca="true" t="shared" si="2" ref="D40:I40">(D7/D24)-1</f>
        <v>0.2541727199354318</v>
      </c>
      <c r="E40" s="61">
        <f t="shared" si="2"/>
        <v>-0.923154701718908</v>
      </c>
      <c r="F40" s="61">
        <f t="shared" si="2"/>
        <v>-1</v>
      </c>
      <c r="G40" s="61">
        <f t="shared" si="2"/>
        <v>1.259259259259259</v>
      </c>
      <c r="H40" s="61">
        <f t="shared" si="2"/>
        <v>0.47332506203473956</v>
      </c>
      <c r="I40" s="61">
        <f t="shared" si="2"/>
        <v>-1</v>
      </c>
      <c r="J40" s="61"/>
      <c r="K40" s="61"/>
      <c r="L40" s="61"/>
      <c r="M40" s="61"/>
      <c r="N40" s="61"/>
      <c r="O40" s="61"/>
      <c r="P40" s="61">
        <f>(P7/P24)-1</f>
        <v>-1</v>
      </c>
      <c r="Q40" s="61"/>
      <c r="R40" s="61"/>
      <c r="S40" s="61">
        <f>(S7/S24)-1</f>
        <v>1.0707964601769913</v>
      </c>
      <c r="T40" s="61"/>
      <c r="U40" s="61"/>
      <c r="V40" s="61">
        <f>(V7/V24)-1</f>
        <v>0.28701187309664244</v>
      </c>
      <c r="W40" s="4"/>
    </row>
    <row r="41" spans="1:23" ht="15">
      <c r="A41" s="74" t="s">
        <v>62</v>
      </c>
      <c r="B41" s="74" t="s">
        <v>63</v>
      </c>
      <c r="C41" s="78">
        <f>C8/C25-1</f>
        <v>0.2724605363535004</v>
      </c>
      <c r="D41" s="78">
        <f>(D8/D25)-1</f>
        <v>0.20569302128710243</v>
      </c>
      <c r="E41" s="78">
        <f>(E8/E25)-1</f>
        <v>-0.9751111111111112</v>
      </c>
      <c r="F41" s="78"/>
      <c r="G41" s="78">
        <f>(G8/G25)-1</f>
        <v>4.084745762711864</v>
      </c>
      <c r="H41" s="78">
        <f>(H8/H25)-1</f>
        <v>0.3899466869763899</v>
      </c>
      <c r="I41" s="78">
        <f>(I8/I25)-1</f>
        <v>-1</v>
      </c>
      <c r="J41" s="78"/>
      <c r="K41" s="78"/>
      <c r="L41" s="78"/>
      <c r="M41" s="78"/>
      <c r="N41" s="78"/>
      <c r="O41" s="78"/>
      <c r="P41" s="78">
        <f>(P8/P25)-1</f>
        <v>-0.8396624472573839</v>
      </c>
      <c r="Q41" s="78"/>
      <c r="R41" s="78"/>
      <c r="S41" s="78">
        <f>(S8/S25)-1</f>
        <v>-1</v>
      </c>
      <c r="T41" s="78"/>
      <c r="U41" s="78"/>
      <c r="V41" s="78">
        <f>(V8/V25)-1</f>
        <v>0.24200783157095063</v>
      </c>
      <c r="W41" s="4"/>
    </row>
    <row r="42" spans="1:23" ht="15">
      <c r="A42" s="73" t="s">
        <v>64</v>
      </c>
      <c r="B42" s="73" t="s">
        <v>65</v>
      </c>
      <c r="C42" s="61">
        <f>C9/C26-1</f>
        <v>0.32391103436534774</v>
      </c>
      <c r="D42" s="61">
        <f aca="true" t="shared" si="3" ref="D42:J42">D9/D26-1</f>
        <v>0.21019055279727072</v>
      </c>
      <c r="E42" s="61">
        <f t="shared" si="3"/>
        <v>0.20858895705521463</v>
      </c>
      <c r="F42" s="61"/>
      <c r="G42" s="61">
        <f t="shared" si="3"/>
        <v>6.24748490945674</v>
      </c>
      <c r="H42" s="61">
        <f t="shared" si="3"/>
        <v>2.085474308300395</v>
      </c>
      <c r="I42" s="61">
        <f t="shared" si="3"/>
        <v>2.286149162861492</v>
      </c>
      <c r="J42" s="61">
        <f t="shared" si="3"/>
        <v>0.2183098591549295</v>
      </c>
      <c r="K42" s="61"/>
      <c r="L42" s="61"/>
      <c r="M42" s="61"/>
      <c r="N42" s="61">
        <f>N9/N26-1</f>
        <v>85</v>
      </c>
      <c r="O42" s="61"/>
      <c r="P42" s="61">
        <f>P9/P26-1</f>
        <v>0.09821428571428581</v>
      </c>
      <c r="Q42" s="61"/>
      <c r="R42" s="61"/>
      <c r="S42" s="61"/>
      <c r="T42" s="61"/>
      <c r="U42" s="61"/>
      <c r="V42" s="61">
        <f>V9/V26-1</f>
        <v>0.3375889734622506</v>
      </c>
      <c r="W42" s="4"/>
    </row>
    <row r="43" spans="1:23" ht="15">
      <c r="A43" s="74" t="s">
        <v>66</v>
      </c>
      <c r="B43" s="74" t="s">
        <v>67</v>
      </c>
      <c r="C43" s="78">
        <f>C10/C27-1</f>
        <v>0.22407217423310954</v>
      </c>
      <c r="D43" s="78">
        <f aca="true" t="shared" si="4" ref="D43:M44">D10/D27-1</f>
        <v>-0.0052820548228957875</v>
      </c>
      <c r="E43" s="78">
        <f t="shared" si="4"/>
        <v>0.058083883694999505</v>
      </c>
      <c r="F43" s="78">
        <f t="shared" si="4"/>
        <v>-0.26937534316002876</v>
      </c>
      <c r="G43" s="78">
        <f t="shared" si="4"/>
        <v>-0.07423208191126285</v>
      </c>
      <c r="H43" s="78">
        <f t="shared" si="4"/>
        <v>-0.022483248567046088</v>
      </c>
      <c r="I43" s="78">
        <f t="shared" si="4"/>
        <v>-0.0432185264400029</v>
      </c>
      <c r="J43" s="78">
        <f t="shared" si="4"/>
        <v>-0.04054382131585332</v>
      </c>
      <c r="K43" s="78">
        <f t="shared" si="4"/>
        <v>-0.22086425141859445</v>
      </c>
      <c r="L43" s="78">
        <f t="shared" si="4"/>
        <v>-0.5</v>
      </c>
      <c r="M43" s="78">
        <f t="shared" si="4"/>
        <v>-0.3109318996415771</v>
      </c>
      <c r="N43" s="78">
        <f>N10/N27-1</f>
        <v>0.9329129886506935</v>
      </c>
      <c r="O43" s="78">
        <f>O10/O27-1</f>
        <v>0.3761077632045373</v>
      </c>
      <c r="P43" s="78">
        <f>P10/P27-1</f>
        <v>0.17682695948504357</v>
      </c>
      <c r="Q43" s="78">
        <f aca="true" t="shared" si="5" ref="Q43:U44">Q10/Q27-1</f>
        <v>0.3295880149812733</v>
      </c>
      <c r="R43" s="78">
        <f t="shared" si="5"/>
        <v>-1</v>
      </c>
      <c r="S43" s="78">
        <f t="shared" si="5"/>
        <v>-0.12737920937042457</v>
      </c>
      <c r="T43" s="78">
        <f t="shared" si="5"/>
        <v>16.964285714285715</v>
      </c>
      <c r="U43" s="78">
        <f t="shared" si="5"/>
        <v>-0.07155879671832266</v>
      </c>
      <c r="V43" s="78">
        <f>V10/V27-1</f>
        <v>0.07017340308834696</v>
      </c>
      <c r="W43" s="4"/>
    </row>
    <row r="44" spans="1:23" ht="15">
      <c r="A44" s="73" t="s">
        <v>68</v>
      </c>
      <c r="B44" s="73" t="s">
        <v>69</v>
      </c>
      <c r="C44" s="61">
        <f>C11/C28-1</f>
        <v>0.22877823887487003</v>
      </c>
      <c r="D44" s="61">
        <f t="shared" si="4"/>
        <v>0.012814670588397803</v>
      </c>
      <c r="E44" s="61">
        <f t="shared" si="4"/>
        <v>-0.04197492308536366</v>
      </c>
      <c r="F44" s="61">
        <f t="shared" si="4"/>
        <v>0.0570285470674079</v>
      </c>
      <c r="G44" s="61">
        <f t="shared" si="4"/>
        <v>-0.04379317344421818</v>
      </c>
      <c r="H44" s="61">
        <f t="shared" si="4"/>
        <v>-0.0006824294488378957</v>
      </c>
      <c r="I44" s="61">
        <f t="shared" si="4"/>
        <v>0.030880328422926873</v>
      </c>
      <c r="J44" s="61">
        <f t="shared" si="4"/>
        <v>0.022332582744686746</v>
      </c>
      <c r="K44" s="61">
        <f t="shared" si="4"/>
        <v>0.02850654880175174</v>
      </c>
      <c r="L44" s="61">
        <f t="shared" si="4"/>
        <v>0.08181772126247533</v>
      </c>
      <c r="M44" s="61">
        <f t="shared" si="4"/>
        <v>0.19900418454367297</v>
      </c>
      <c r="N44" s="61">
        <f>N11/N28-1</f>
        <v>0.18381893209953737</v>
      </c>
      <c r="O44" s="61">
        <f>O11/O28-1</f>
        <v>3.2055396790503403</v>
      </c>
      <c r="P44" s="61">
        <f>P11/P28-1</f>
        <v>0.2597355769230769</v>
      </c>
      <c r="Q44" s="61">
        <f t="shared" si="5"/>
        <v>-0.0256140811769342</v>
      </c>
      <c r="R44" s="61">
        <f t="shared" si="5"/>
        <v>0.11198697068403907</v>
      </c>
      <c r="S44" s="61">
        <f t="shared" si="5"/>
        <v>0.0823961169646028</v>
      </c>
      <c r="T44" s="61">
        <f t="shared" si="5"/>
        <v>-0.04559826926277255</v>
      </c>
      <c r="U44" s="61">
        <f t="shared" si="5"/>
        <v>0.07220441595441596</v>
      </c>
      <c r="V44" s="61">
        <f>V11/V28-1</f>
        <v>0.05951592614812973</v>
      </c>
      <c r="W44" s="4"/>
    </row>
    <row r="45" spans="1:23" s="79" customFormat="1" ht="15">
      <c r="A45" s="84" t="s">
        <v>125</v>
      </c>
      <c r="B45" s="84" t="s">
        <v>126</v>
      </c>
      <c r="C45" s="85">
        <f>C19/SUM(C24:C28)-1</f>
        <v>0.2590311065983455</v>
      </c>
      <c r="D45" s="85">
        <f aca="true" t="shared" si="6" ref="D45:V45">D19/SUM(D24:D28)-1</f>
        <v>0.0970395720503705</v>
      </c>
      <c r="E45" s="85">
        <f t="shared" si="6"/>
        <v>-0.027783730211876856</v>
      </c>
      <c r="F45" s="85">
        <f t="shared" si="6"/>
        <v>0.01022979272654867</v>
      </c>
      <c r="G45" s="85">
        <f t="shared" si="6"/>
        <v>-0.03624630116341043</v>
      </c>
      <c r="H45" s="85">
        <f t="shared" si="6"/>
        <v>0.0239986149275071</v>
      </c>
      <c r="I45" s="85">
        <f t="shared" si="6"/>
        <v>0.0272648615293809</v>
      </c>
      <c r="J45" s="85">
        <f t="shared" si="6"/>
        <v>0.018987250177281867</v>
      </c>
      <c r="K45" s="85">
        <f t="shared" si="6"/>
        <v>0.01395072721875934</v>
      </c>
      <c r="L45" s="85">
        <f t="shared" si="6"/>
        <v>0.02675048178397721</v>
      </c>
      <c r="M45" s="85">
        <f t="shared" si="6"/>
        <v>0.1450902373170384</v>
      </c>
      <c r="N45" s="85">
        <f t="shared" si="6"/>
        <v>0.2711444861632597</v>
      </c>
      <c r="O45" s="85">
        <f t="shared" si="6"/>
        <v>2.1225237449118044</v>
      </c>
      <c r="P45" s="85">
        <f t="shared" si="6"/>
        <v>0.20380997927626332</v>
      </c>
      <c r="Q45" s="85">
        <f t="shared" si="6"/>
        <v>-0.0023321468025040426</v>
      </c>
      <c r="R45" s="85">
        <f t="shared" si="6"/>
        <v>0.11162487788993802</v>
      </c>
      <c r="S45" s="85">
        <f t="shared" si="6"/>
        <v>0.03435114503816794</v>
      </c>
      <c r="T45" s="85">
        <f t="shared" si="6"/>
        <v>0.0332946827894649</v>
      </c>
      <c r="U45" s="85">
        <f t="shared" si="6"/>
        <v>0.04871145538507382</v>
      </c>
      <c r="V45" s="85">
        <f t="shared" si="6"/>
        <v>0.1052985242120501</v>
      </c>
      <c r="W45" s="82"/>
    </row>
    <row r="46" spans="1:23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4"/>
    </row>
    <row r="47" spans="1:23" ht="15" hidden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4"/>
    </row>
    <row r="48" spans="1:22" ht="15" hidden="1">
      <c r="A48" s="91" t="s">
        <v>95</v>
      </c>
      <c r="B48" s="92"/>
      <c r="C48" s="8" t="s">
        <v>10</v>
      </c>
      <c r="D48" s="8" t="s">
        <v>41</v>
      </c>
      <c r="E48" s="8" t="s">
        <v>0</v>
      </c>
      <c r="F48" s="8" t="s">
        <v>1</v>
      </c>
      <c r="G48" s="8" t="s">
        <v>3</v>
      </c>
      <c r="H48" s="8" t="s">
        <v>4</v>
      </c>
      <c r="I48" s="8" t="s">
        <v>2</v>
      </c>
      <c r="J48" s="8" t="s">
        <v>5</v>
      </c>
      <c r="K48" s="8" t="s">
        <v>25</v>
      </c>
      <c r="L48" s="7" t="s">
        <v>33</v>
      </c>
      <c r="M48" s="7" t="s">
        <v>28</v>
      </c>
      <c r="N48" s="8" t="s">
        <v>7</v>
      </c>
      <c r="O48" s="7" t="s">
        <v>40</v>
      </c>
      <c r="P48" s="7" t="s">
        <v>39</v>
      </c>
      <c r="Q48" s="8" t="s">
        <v>6</v>
      </c>
      <c r="R48" s="7" t="s">
        <v>29</v>
      </c>
      <c r="S48" s="7" t="s">
        <v>30</v>
      </c>
      <c r="T48" s="7" t="s">
        <v>96</v>
      </c>
      <c r="U48" s="7" t="s">
        <v>97</v>
      </c>
      <c r="V48" s="8" t="s">
        <v>8</v>
      </c>
    </row>
    <row r="49" spans="1:22" ht="15" hidden="1">
      <c r="A49" s="93"/>
      <c r="B49" s="94"/>
      <c r="C49" s="7" t="s">
        <v>23</v>
      </c>
      <c r="D49" s="8" t="s">
        <v>42</v>
      </c>
      <c r="E49" s="8" t="s">
        <v>13</v>
      </c>
      <c r="F49" s="8" t="s">
        <v>14</v>
      </c>
      <c r="G49" s="8" t="s">
        <v>16</v>
      </c>
      <c r="H49" s="8" t="s">
        <v>17</v>
      </c>
      <c r="I49" s="8" t="s">
        <v>15</v>
      </c>
      <c r="J49" s="8" t="s">
        <v>18</v>
      </c>
      <c r="K49" s="8" t="s">
        <v>24</v>
      </c>
      <c r="L49" s="7" t="s">
        <v>34</v>
      </c>
      <c r="M49" s="7" t="s">
        <v>27</v>
      </c>
      <c r="N49" s="8" t="s">
        <v>20</v>
      </c>
      <c r="O49" s="7" t="s">
        <v>37</v>
      </c>
      <c r="P49" s="7" t="s">
        <v>38</v>
      </c>
      <c r="Q49" s="8" t="s">
        <v>19</v>
      </c>
      <c r="R49" s="7" t="s">
        <v>32</v>
      </c>
      <c r="S49" s="7" t="s">
        <v>31</v>
      </c>
      <c r="T49" s="7" t="s">
        <v>99</v>
      </c>
      <c r="U49" s="7" t="s">
        <v>98</v>
      </c>
      <c r="V49" s="8" t="s">
        <v>21</v>
      </c>
    </row>
    <row r="50" spans="1:22" ht="15" hidden="1">
      <c r="A50" s="13" t="s">
        <v>9</v>
      </c>
      <c r="B50" s="9" t="s">
        <v>22</v>
      </c>
      <c r="C50" s="11"/>
      <c r="D50" s="11">
        <f aca="true" t="shared" si="7" ref="D50:E62">(D7/D24)-1</f>
        <v>0.2541727199354318</v>
      </c>
      <c r="E50" s="11">
        <f t="shared" si="7"/>
        <v>-0.923154701718908</v>
      </c>
      <c r="F50" s="12" t="s">
        <v>36</v>
      </c>
      <c r="G50" s="11">
        <f aca="true" t="shared" si="8" ref="G50:I62">(G7/G24)-1</f>
        <v>1.259259259259259</v>
      </c>
      <c r="H50" s="11">
        <f t="shared" si="8"/>
        <v>0.47332506203473956</v>
      </c>
      <c r="I50" s="11">
        <f t="shared" si="8"/>
        <v>-1</v>
      </c>
      <c r="J50" s="12" t="s">
        <v>36</v>
      </c>
      <c r="K50" s="12" t="s">
        <v>36</v>
      </c>
      <c r="L50" s="12" t="s">
        <v>36</v>
      </c>
      <c r="M50" s="12" t="s">
        <v>36</v>
      </c>
      <c r="N50" s="12" t="s">
        <v>36</v>
      </c>
      <c r="O50" s="12" t="s">
        <v>36</v>
      </c>
      <c r="P50" s="12" t="s">
        <v>36</v>
      </c>
      <c r="Q50" s="12" t="s">
        <v>36</v>
      </c>
      <c r="R50" s="12" t="s">
        <v>36</v>
      </c>
      <c r="S50" s="12" t="s">
        <v>36</v>
      </c>
      <c r="T50" s="12" t="s">
        <v>36</v>
      </c>
      <c r="U50" s="12" t="s">
        <v>36</v>
      </c>
      <c r="V50" s="14">
        <f aca="true" t="shared" si="9" ref="V50:V62">(V7/V24)-1</f>
        <v>0.28701187309664244</v>
      </c>
    </row>
    <row r="51" spans="1:22" ht="15" hidden="1">
      <c r="A51" s="13" t="s">
        <v>62</v>
      </c>
      <c r="B51" s="9" t="s">
        <v>63</v>
      </c>
      <c r="C51" s="11">
        <f aca="true" t="shared" si="10" ref="C51:C62">(C8/C25)-1</f>
        <v>0.2724605363535004</v>
      </c>
      <c r="D51" s="11">
        <f t="shared" si="7"/>
        <v>0.20569302128710243</v>
      </c>
      <c r="E51" s="11">
        <f t="shared" si="7"/>
        <v>-0.9751111111111112</v>
      </c>
      <c r="F51" s="12" t="s">
        <v>36</v>
      </c>
      <c r="G51" s="11">
        <f t="shared" si="8"/>
        <v>4.084745762711864</v>
      </c>
      <c r="H51" s="11">
        <f t="shared" si="8"/>
        <v>0.3899466869763899</v>
      </c>
      <c r="I51" s="11">
        <f t="shared" si="8"/>
        <v>-1</v>
      </c>
      <c r="J51" s="12" t="s">
        <v>36</v>
      </c>
      <c r="K51" s="12" t="s">
        <v>36</v>
      </c>
      <c r="L51" s="12" t="s">
        <v>36</v>
      </c>
      <c r="M51" s="12" t="s">
        <v>36</v>
      </c>
      <c r="N51" s="12" t="s">
        <v>36</v>
      </c>
      <c r="O51" s="12" t="s">
        <v>36</v>
      </c>
      <c r="P51" s="12" t="s">
        <v>36</v>
      </c>
      <c r="Q51" s="12" t="s">
        <v>36</v>
      </c>
      <c r="R51" s="12" t="s">
        <v>36</v>
      </c>
      <c r="S51" s="12" t="s">
        <v>36</v>
      </c>
      <c r="T51" s="12"/>
      <c r="U51" s="12"/>
      <c r="V51" s="11">
        <f t="shared" si="9"/>
        <v>0.24200783157095063</v>
      </c>
    </row>
    <row r="52" spans="1:22" ht="15" hidden="1">
      <c r="A52" s="13" t="s">
        <v>64</v>
      </c>
      <c r="B52" s="9" t="s">
        <v>65</v>
      </c>
      <c r="C52" s="11">
        <f t="shared" si="10"/>
        <v>0.32391103436534774</v>
      </c>
      <c r="D52" s="11">
        <f t="shared" si="7"/>
        <v>0.21019055279727072</v>
      </c>
      <c r="E52" s="11">
        <f t="shared" si="7"/>
        <v>0.20858895705521463</v>
      </c>
      <c r="F52" s="11" t="e">
        <f aca="true" t="shared" si="11" ref="F52:F60">(F9/F26)-1</f>
        <v>#DIV/0!</v>
      </c>
      <c r="G52" s="11">
        <f t="shared" si="8"/>
        <v>6.24748490945674</v>
      </c>
      <c r="H52" s="11">
        <f t="shared" si="8"/>
        <v>2.085474308300395</v>
      </c>
      <c r="I52" s="11">
        <f t="shared" si="8"/>
        <v>2.286149162861492</v>
      </c>
      <c r="J52" s="11">
        <f aca="true" t="shared" si="12" ref="J52:K60">(J9/J26)-1</f>
        <v>0.2183098591549295</v>
      </c>
      <c r="K52" s="11" t="e">
        <f t="shared" si="12"/>
        <v>#DIV/0!</v>
      </c>
      <c r="L52" s="19" t="s">
        <v>36</v>
      </c>
      <c r="M52" s="19" t="s">
        <v>36</v>
      </c>
      <c r="N52" s="19" t="s">
        <v>36</v>
      </c>
      <c r="O52" s="11" t="e">
        <f aca="true" t="shared" si="13" ref="O52:P59">(O9/O26)-1</f>
        <v>#DIV/0!</v>
      </c>
      <c r="P52" s="11">
        <f t="shared" si="13"/>
        <v>0.09821428571428581</v>
      </c>
      <c r="Q52" s="12" t="s">
        <v>36</v>
      </c>
      <c r="R52" s="12" t="s">
        <v>36</v>
      </c>
      <c r="S52" s="11" t="e">
        <f aca="true" t="shared" si="14" ref="S52:S60">(S9/S26)-1</f>
        <v>#DIV/0!</v>
      </c>
      <c r="T52" s="11"/>
      <c r="U52" s="11"/>
      <c r="V52" s="11">
        <f t="shared" si="9"/>
        <v>0.3375889734622506</v>
      </c>
    </row>
    <row r="53" spans="1:22" ht="15" hidden="1">
      <c r="A53" s="13" t="s">
        <v>66</v>
      </c>
      <c r="B53" s="9" t="s">
        <v>67</v>
      </c>
      <c r="C53" s="11">
        <f t="shared" si="10"/>
        <v>0.22407217423310954</v>
      </c>
      <c r="D53" s="11">
        <f t="shared" si="7"/>
        <v>-0.0052820548228957875</v>
      </c>
      <c r="E53" s="11">
        <f t="shared" si="7"/>
        <v>0.058083883694999505</v>
      </c>
      <c r="F53" s="11">
        <f t="shared" si="11"/>
        <v>-0.26937534316002876</v>
      </c>
      <c r="G53" s="11">
        <f t="shared" si="8"/>
        <v>-0.07423208191126285</v>
      </c>
      <c r="H53" s="11">
        <f t="shared" si="8"/>
        <v>-0.022483248567046088</v>
      </c>
      <c r="I53" s="11">
        <f t="shared" si="8"/>
        <v>-0.0432185264400029</v>
      </c>
      <c r="J53" s="11">
        <f t="shared" si="12"/>
        <v>-0.04054382131585332</v>
      </c>
      <c r="K53" s="11">
        <f t="shared" si="12"/>
        <v>-0.22086425141859445</v>
      </c>
      <c r="L53" s="11">
        <f aca="true" t="shared" si="15" ref="L53:N59">(L10/L27)-1</f>
        <v>-0.5</v>
      </c>
      <c r="M53" s="11">
        <f t="shared" si="15"/>
        <v>-0.3109318996415771</v>
      </c>
      <c r="N53" s="11">
        <f t="shared" si="15"/>
        <v>0.9329129886506935</v>
      </c>
      <c r="O53" s="11">
        <f t="shared" si="13"/>
        <v>0.3761077632045373</v>
      </c>
      <c r="P53" s="11">
        <f t="shared" si="13"/>
        <v>0.17682695948504357</v>
      </c>
      <c r="Q53" s="11">
        <f aca="true" t="shared" si="16" ref="Q53:R59">(Q10/Q27)-1</f>
        <v>0.3295880149812733</v>
      </c>
      <c r="R53" s="11">
        <f t="shared" si="16"/>
        <v>-1</v>
      </c>
      <c r="S53" s="11">
        <f t="shared" si="14"/>
        <v>-0.12737920937042457</v>
      </c>
      <c r="T53" s="11"/>
      <c r="U53" s="11"/>
      <c r="V53" s="11">
        <f t="shared" si="9"/>
        <v>0.07017340308834696</v>
      </c>
    </row>
    <row r="54" spans="1:22" ht="15" hidden="1">
      <c r="A54" s="13" t="s">
        <v>68</v>
      </c>
      <c r="B54" s="9" t="s">
        <v>69</v>
      </c>
      <c r="C54" s="11">
        <f t="shared" si="10"/>
        <v>0.22877823887487003</v>
      </c>
      <c r="D54" s="11">
        <f t="shared" si="7"/>
        <v>0.012814670588397803</v>
      </c>
      <c r="E54" s="11">
        <f t="shared" si="7"/>
        <v>-0.04197492308536366</v>
      </c>
      <c r="F54" s="11">
        <f t="shared" si="11"/>
        <v>0.0570285470674079</v>
      </c>
      <c r="G54" s="11">
        <f t="shared" si="8"/>
        <v>-0.04379317344421818</v>
      </c>
      <c r="H54" s="11">
        <f t="shared" si="8"/>
        <v>-0.0006824294488378957</v>
      </c>
      <c r="I54" s="11">
        <f t="shared" si="8"/>
        <v>0.030880328422926873</v>
      </c>
      <c r="J54" s="11">
        <f t="shared" si="12"/>
        <v>0.022332582744686746</v>
      </c>
      <c r="K54" s="11">
        <f t="shared" si="12"/>
        <v>0.02850654880175174</v>
      </c>
      <c r="L54" s="11">
        <f t="shared" si="15"/>
        <v>0.08181772126247533</v>
      </c>
      <c r="M54" s="11">
        <f t="shared" si="15"/>
        <v>0.19900418454367297</v>
      </c>
      <c r="N54" s="11">
        <f t="shared" si="15"/>
        <v>0.18381893209953737</v>
      </c>
      <c r="O54" s="11">
        <f t="shared" si="13"/>
        <v>3.2055396790503403</v>
      </c>
      <c r="P54" s="11">
        <f t="shared" si="13"/>
        <v>0.2597355769230769</v>
      </c>
      <c r="Q54" s="11">
        <f t="shared" si="16"/>
        <v>-0.0256140811769342</v>
      </c>
      <c r="R54" s="11">
        <f t="shared" si="16"/>
        <v>0.11198697068403907</v>
      </c>
      <c r="S54" s="11">
        <f t="shared" si="14"/>
        <v>0.0823961169646028</v>
      </c>
      <c r="T54" s="11"/>
      <c r="U54" s="11"/>
      <c r="V54" s="11">
        <f t="shared" si="9"/>
        <v>0.05951592614812973</v>
      </c>
    </row>
    <row r="55" spans="1:22" ht="15" hidden="1">
      <c r="A55" s="13" t="s">
        <v>70</v>
      </c>
      <c r="B55" s="9" t="s">
        <v>71</v>
      </c>
      <c r="C55" s="11">
        <f t="shared" si="10"/>
        <v>-1</v>
      </c>
      <c r="D55" s="11">
        <f t="shared" si="7"/>
        <v>-1</v>
      </c>
      <c r="E55" s="11">
        <f t="shared" si="7"/>
        <v>-1</v>
      </c>
      <c r="F55" s="11">
        <f t="shared" si="11"/>
        <v>-1</v>
      </c>
      <c r="G55" s="11">
        <f t="shared" si="8"/>
        <v>-1</v>
      </c>
      <c r="H55" s="11">
        <f t="shared" si="8"/>
        <v>-1</v>
      </c>
      <c r="I55" s="11">
        <f t="shared" si="8"/>
        <v>-1</v>
      </c>
      <c r="J55" s="11">
        <f t="shared" si="12"/>
        <v>-1</v>
      </c>
      <c r="K55" s="11">
        <f t="shared" si="12"/>
        <v>-1</v>
      </c>
      <c r="L55" s="11">
        <f t="shared" si="15"/>
        <v>-1</v>
      </c>
      <c r="M55" s="11">
        <f t="shared" si="15"/>
        <v>-1</v>
      </c>
      <c r="N55" s="11">
        <f t="shared" si="15"/>
        <v>-1</v>
      </c>
      <c r="O55" s="11">
        <f t="shared" si="13"/>
        <v>-1</v>
      </c>
      <c r="P55" s="11">
        <f t="shared" si="13"/>
        <v>-1</v>
      </c>
      <c r="Q55" s="11">
        <f t="shared" si="16"/>
        <v>-1</v>
      </c>
      <c r="R55" s="11">
        <f t="shared" si="16"/>
        <v>-1</v>
      </c>
      <c r="S55" s="11">
        <f t="shared" si="14"/>
        <v>-1</v>
      </c>
      <c r="T55" s="11"/>
      <c r="U55" s="11"/>
      <c r="V55" s="11">
        <f t="shared" si="9"/>
        <v>-1</v>
      </c>
    </row>
    <row r="56" spans="1:22" ht="15" hidden="1">
      <c r="A56" s="13" t="s">
        <v>72</v>
      </c>
      <c r="B56" s="9" t="s">
        <v>73</v>
      </c>
      <c r="C56" s="11">
        <f t="shared" si="10"/>
        <v>-1</v>
      </c>
      <c r="D56" s="11">
        <f t="shared" si="7"/>
        <v>-1</v>
      </c>
      <c r="E56" s="11">
        <f t="shared" si="7"/>
        <v>-1</v>
      </c>
      <c r="F56" s="11">
        <f t="shared" si="11"/>
        <v>-1</v>
      </c>
      <c r="G56" s="11">
        <f t="shared" si="8"/>
        <v>-1</v>
      </c>
      <c r="H56" s="11">
        <f t="shared" si="8"/>
        <v>-1</v>
      </c>
      <c r="I56" s="11">
        <f t="shared" si="8"/>
        <v>-1</v>
      </c>
      <c r="J56" s="11">
        <f t="shared" si="12"/>
        <v>-1</v>
      </c>
      <c r="K56" s="11">
        <f t="shared" si="12"/>
        <v>-1</v>
      </c>
      <c r="L56" s="11">
        <f t="shared" si="15"/>
        <v>-1</v>
      </c>
      <c r="M56" s="11">
        <f t="shared" si="15"/>
        <v>-1</v>
      </c>
      <c r="N56" s="11">
        <f t="shared" si="15"/>
        <v>-1</v>
      </c>
      <c r="O56" s="11">
        <f t="shared" si="13"/>
        <v>-1</v>
      </c>
      <c r="P56" s="11">
        <f t="shared" si="13"/>
        <v>-1</v>
      </c>
      <c r="Q56" s="11">
        <f t="shared" si="16"/>
        <v>-1</v>
      </c>
      <c r="R56" s="11">
        <f t="shared" si="16"/>
        <v>-1</v>
      </c>
      <c r="S56" s="11">
        <f t="shared" si="14"/>
        <v>-1</v>
      </c>
      <c r="T56" s="11"/>
      <c r="U56" s="11"/>
      <c r="V56" s="11">
        <f t="shared" si="9"/>
        <v>-1</v>
      </c>
    </row>
    <row r="57" spans="1:22" ht="15" hidden="1">
      <c r="A57" s="13" t="s">
        <v>74</v>
      </c>
      <c r="B57" s="9" t="s">
        <v>75</v>
      </c>
      <c r="C57" s="11">
        <f t="shared" si="10"/>
        <v>-1</v>
      </c>
      <c r="D57" s="11">
        <f t="shared" si="7"/>
        <v>-1</v>
      </c>
      <c r="E57" s="11">
        <f t="shared" si="7"/>
        <v>-1</v>
      </c>
      <c r="F57" s="11">
        <f t="shared" si="11"/>
        <v>-1</v>
      </c>
      <c r="G57" s="11">
        <f t="shared" si="8"/>
        <v>-1</v>
      </c>
      <c r="H57" s="11">
        <f t="shared" si="8"/>
        <v>-1</v>
      </c>
      <c r="I57" s="11">
        <f t="shared" si="8"/>
        <v>-1</v>
      </c>
      <c r="J57" s="11">
        <f t="shared" si="12"/>
        <v>-1</v>
      </c>
      <c r="K57" s="11">
        <f t="shared" si="12"/>
        <v>-1</v>
      </c>
      <c r="L57" s="11">
        <f t="shared" si="15"/>
        <v>-1</v>
      </c>
      <c r="M57" s="11">
        <f t="shared" si="15"/>
        <v>-1</v>
      </c>
      <c r="N57" s="11">
        <f t="shared" si="15"/>
        <v>-1</v>
      </c>
      <c r="O57" s="11">
        <f t="shared" si="13"/>
        <v>-1</v>
      </c>
      <c r="P57" s="11">
        <f t="shared" si="13"/>
        <v>-1</v>
      </c>
      <c r="Q57" s="11">
        <f t="shared" si="16"/>
        <v>-1</v>
      </c>
      <c r="R57" s="11">
        <f t="shared" si="16"/>
        <v>-1</v>
      </c>
      <c r="S57" s="11">
        <f t="shared" si="14"/>
        <v>-1</v>
      </c>
      <c r="T57" s="11"/>
      <c r="U57" s="11"/>
      <c r="V57" s="11">
        <f t="shared" si="9"/>
        <v>-1</v>
      </c>
    </row>
    <row r="58" spans="1:22" ht="15" hidden="1">
      <c r="A58" s="13" t="s">
        <v>76</v>
      </c>
      <c r="B58" s="9" t="s">
        <v>77</v>
      </c>
      <c r="C58" s="11">
        <f t="shared" si="10"/>
        <v>-1</v>
      </c>
      <c r="D58" s="11">
        <f t="shared" si="7"/>
        <v>-1</v>
      </c>
      <c r="E58" s="11">
        <f t="shared" si="7"/>
        <v>-1</v>
      </c>
      <c r="F58" s="11">
        <f t="shared" si="11"/>
        <v>-1</v>
      </c>
      <c r="G58" s="11">
        <f t="shared" si="8"/>
        <v>-1</v>
      </c>
      <c r="H58" s="11">
        <f t="shared" si="8"/>
        <v>-1</v>
      </c>
      <c r="I58" s="11">
        <f t="shared" si="8"/>
        <v>-1</v>
      </c>
      <c r="J58" s="11">
        <f t="shared" si="12"/>
        <v>-1</v>
      </c>
      <c r="K58" s="11">
        <f t="shared" si="12"/>
        <v>-1</v>
      </c>
      <c r="L58" s="11">
        <f t="shared" si="15"/>
        <v>-1</v>
      </c>
      <c r="M58" s="11">
        <f t="shared" si="15"/>
        <v>-1</v>
      </c>
      <c r="N58" s="11">
        <f t="shared" si="15"/>
        <v>-1</v>
      </c>
      <c r="O58" s="11">
        <f t="shared" si="13"/>
        <v>-1</v>
      </c>
      <c r="P58" s="11">
        <f t="shared" si="13"/>
        <v>-1</v>
      </c>
      <c r="Q58" s="11">
        <f t="shared" si="16"/>
        <v>-1</v>
      </c>
      <c r="R58" s="11">
        <f t="shared" si="16"/>
        <v>-1</v>
      </c>
      <c r="S58" s="11">
        <f t="shared" si="14"/>
        <v>-1</v>
      </c>
      <c r="T58" s="11"/>
      <c r="U58" s="11"/>
      <c r="V58" s="11">
        <f t="shared" si="9"/>
        <v>-1</v>
      </c>
    </row>
    <row r="59" spans="1:22" ht="15" hidden="1">
      <c r="A59" s="13" t="s">
        <v>89</v>
      </c>
      <c r="B59" s="9" t="s">
        <v>90</v>
      </c>
      <c r="C59" s="11">
        <f t="shared" si="10"/>
        <v>-1</v>
      </c>
      <c r="D59" s="11">
        <f t="shared" si="7"/>
        <v>-1</v>
      </c>
      <c r="E59" s="11">
        <f t="shared" si="7"/>
        <v>-1</v>
      </c>
      <c r="F59" s="11">
        <f t="shared" si="11"/>
        <v>-1</v>
      </c>
      <c r="G59" s="11">
        <f t="shared" si="8"/>
        <v>-1</v>
      </c>
      <c r="H59" s="11">
        <f t="shared" si="8"/>
        <v>-1</v>
      </c>
      <c r="I59" s="11">
        <f t="shared" si="8"/>
        <v>-1</v>
      </c>
      <c r="J59" s="11">
        <f t="shared" si="12"/>
        <v>-1</v>
      </c>
      <c r="K59" s="11">
        <f t="shared" si="12"/>
        <v>-1</v>
      </c>
      <c r="L59" s="11">
        <f t="shared" si="15"/>
        <v>-1</v>
      </c>
      <c r="M59" s="11">
        <f t="shared" si="15"/>
        <v>-1</v>
      </c>
      <c r="N59" s="11">
        <f t="shared" si="15"/>
        <v>-1</v>
      </c>
      <c r="O59" s="11">
        <f t="shared" si="13"/>
        <v>-1</v>
      </c>
      <c r="P59" s="11">
        <f t="shared" si="13"/>
        <v>-1</v>
      </c>
      <c r="Q59" s="11">
        <f t="shared" si="16"/>
        <v>-1</v>
      </c>
      <c r="R59" s="11">
        <f t="shared" si="16"/>
        <v>-1</v>
      </c>
      <c r="S59" s="11">
        <f t="shared" si="14"/>
        <v>-1</v>
      </c>
      <c r="T59" s="11"/>
      <c r="U59" s="11"/>
      <c r="V59" s="11">
        <f t="shared" si="9"/>
        <v>-1</v>
      </c>
    </row>
    <row r="60" spans="1:22" ht="15" hidden="1">
      <c r="A60" s="13" t="s">
        <v>91</v>
      </c>
      <c r="B60" s="9" t="s">
        <v>92</v>
      </c>
      <c r="C60" s="11">
        <f t="shared" si="10"/>
        <v>-1</v>
      </c>
      <c r="D60" s="11">
        <f t="shared" si="7"/>
        <v>-1</v>
      </c>
      <c r="E60" s="11">
        <f t="shared" si="7"/>
        <v>-1</v>
      </c>
      <c r="F60" s="11">
        <f t="shared" si="11"/>
        <v>-1</v>
      </c>
      <c r="G60" s="11">
        <f t="shared" si="8"/>
        <v>-1</v>
      </c>
      <c r="H60" s="11">
        <f t="shared" si="8"/>
        <v>-1</v>
      </c>
      <c r="I60" s="11">
        <f t="shared" si="8"/>
        <v>-1</v>
      </c>
      <c r="J60" s="11">
        <f t="shared" si="12"/>
        <v>-1</v>
      </c>
      <c r="K60" s="11">
        <f t="shared" si="12"/>
        <v>-1</v>
      </c>
      <c r="L60" s="12" t="s">
        <v>36</v>
      </c>
      <c r="M60" s="12" t="s">
        <v>36</v>
      </c>
      <c r="N60" s="11">
        <f>(N17/N34)-1</f>
        <v>-1</v>
      </c>
      <c r="O60" s="12" t="s">
        <v>36</v>
      </c>
      <c r="P60" s="11">
        <f>(P17/P34)-1</f>
        <v>-1</v>
      </c>
      <c r="Q60" s="12" t="s">
        <v>36</v>
      </c>
      <c r="R60" s="11">
        <v>0</v>
      </c>
      <c r="S60" s="11">
        <f t="shared" si="14"/>
        <v>-1</v>
      </c>
      <c r="T60" s="11"/>
      <c r="U60" s="11"/>
      <c r="V60" s="11">
        <f t="shared" si="9"/>
        <v>-1</v>
      </c>
    </row>
    <row r="61" spans="1:22" ht="15" hidden="1">
      <c r="A61" s="13" t="s">
        <v>93</v>
      </c>
      <c r="B61" s="9" t="s">
        <v>94</v>
      </c>
      <c r="C61" s="11">
        <f t="shared" si="10"/>
        <v>-1</v>
      </c>
      <c r="D61" s="11">
        <f t="shared" si="7"/>
        <v>-1</v>
      </c>
      <c r="E61" s="11">
        <f t="shared" si="7"/>
        <v>-1</v>
      </c>
      <c r="F61" s="12" t="s">
        <v>36</v>
      </c>
      <c r="G61" s="11">
        <f t="shared" si="8"/>
        <v>-1</v>
      </c>
      <c r="H61" s="11">
        <f t="shared" si="8"/>
        <v>-1</v>
      </c>
      <c r="I61" s="11">
        <f t="shared" si="8"/>
        <v>-1</v>
      </c>
      <c r="J61" s="12" t="s">
        <v>36</v>
      </c>
      <c r="K61" s="12" t="s">
        <v>36</v>
      </c>
      <c r="L61" s="12" t="s">
        <v>36</v>
      </c>
      <c r="M61" s="12" t="s">
        <v>36</v>
      </c>
      <c r="N61" s="12" t="s">
        <v>36</v>
      </c>
      <c r="O61" s="11" t="e">
        <f>(O18/O35)-1</f>
        <v>#DIV/0!</v>
      </c>
      <c r="P61" s="12" t="s">
        <v>36</v>
      </c>
      <c r="Q61" s="11" t="e">
        <f>(Q18/Q35)-1</f>
        <v>#DIV/0!</v>
      </c>
      <c r="R61" s="12" t="s">
        <v>36</v>
      </c>
      <c r="S61" s="12" t="s">
        <v>36</v>
      </c>
      <c r="T61" s="12"/>
      <c r="U61" s="12"/>
      <c r="V61" s="11">
        <f t="shared" si="9"/>
        <v>-1</v>
      </c>
    </row>
    <row r="62" spans="1:22" ht="15" hidden="1">
      <c r="A62" s="2" t="s">
        <v>8</v>
      </c>
      <c r="B62" s="2" t="s">
        <v>21</v>
      </c>
      <c r="C62" s="6">
        <f t="shared" si="10"/>
        <v>-0.6223717017440884</v>
      </c>
      <c r="D62" s="6">
        <f t="shared" si="7"/>
        <v>-0.6845078461524741</v>
      </c>
      <c r="E62" s="6">
        <f t="shared" si="7"/>
        <v>-0.8492916553129095</v>
      </c>
      <c r="F62" s="6">
        <f>(F19/F36)-1</f>
        <v>-0.8587020714119038</v>
      </c>
      <c r="G62" s="6">
        <f t="shared" si="8"/>
        <v>-0.8383886131767052</v>
      </c>
      <c r="H62" s="6">
        <f t="shared" si="8"/>
        <v>-0.8040337104471391</v>
      </c>
      <c r="I62" s="6">
        <f t="shared" si="8"/>
        <v>-0.8574331488081885</v>
      </c>
      <c r="J62" s="6">
        <f>(J19/J36)-1</f>
        <v>-0.8775480035964655</v>
      </c>
      <c r="K62" s="6">
        <f>(K19/K36)-1</f>
        <v>-0.8696960305161521</v>
      </c>
      <c r="L62" s="6">
        <f>(L19/L36)-1</f>
        <v>-0.8728478401691043</v>
      </c>
      <c r="M62" s="6">
        <f>(M19/M36)-1</f>
        <v>-0.902177871658533</v>
      </c>
      <c r="N62" s="6">
        <f>(N19/N36)-1</f>
        <v>-0.8527653213751869</v>
      </c>
      <c r="O62" s="6">
        <f>(O19/O36)-1</f>
        <v>-0.6881115658797061</v>
      </c>
      <c r="P62" s="6">
        <f>(P19/P36)-1</f>
        <v>-0.8609594653066109</v>
      </c>
      <c r="Q62" s="6">
        <f>(Q19/Q36)-1</f>
        <v>-0.8671808614942154</v>
      </c>
      <c r="R62" s="6">
        <f>(R19/R36)-1</f>
        <v>-0.879463875883595</v>
      </c>
      <c r="S62" s="6">
        <f>(S19/S36)-1</f>
        <v>-0.8597717924903808</v>
      </c>
      <c r="T62" s="6"/>
      <c r="U62" s="6"/>
      <c r="V62" s="6">
        <f t="shared" si="9"/>
        <v>-0.7798513404739038</v>
      </c>
    </row>
    <row r="63" spans="1:23" ht="15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5" customHeight="1">
      <c r="A64" s="95" t="s">
        <v>61</v>
      </c>
      <c r="B64" s="96"/>
      <c r="C64" s="87" t="s">
        <v>53</v>
      </c>
      <c r="D64" s="88"/>
      <c r="E64" s="89"/>
      <c r="F64" s="87" t="s">
        <v>47</v>
      </c>
      <c r="G64" s="88"/>
      <c r="H64" s="89"/>
      <c r="I64" s="87" t="s">
        <v>45</v>
      </c>
      <c r="J64" s="88"/>
      <c r="K64" s="89"/>
      <c r="L64" s="87" t="s">
        <v>51</v>
      </c>
      <c r="M64" s="88"/>
      <c r="N64" s="89"/>
      <c r="O64" s="87" t="s">
        <v>49</v>
      </c>
      <c r="P64" s="88"/>
      <c r="Q64" s="89"/>
      <c r="R64" s="87" t="s">
        <v>54</v>
      </c>
      <c r="S64" s="88"/>
      <c r="T64" s="89"/>
      <c r="U64" s="87" t="s">
        <v>57</v>
      </c>
      <c r="V64" s="88"/>
      <c r="W64" s="89"/>
    </row>
    <row r="65" spans="1:23" ht="15">
      <c r="A65" s="97"/>
      <c r="B65" s="98"/>
      <c r="C65" s="87" t="s">
        <v>44</v>
      </c>
      <c r="D65" s="88"/>
      <c r="E65" s="89"/>
      <c r="F65" s="87" t="s">
        <v>48</v>
      </c>
      <c r="G65" s="88"/>
      <c r="H65" s="89"/>
      <c r="I65" s="87" t="s">
        <v>46</v>
      </c>
      <c r="J65" s="88"/>
      <c r="K65" s="89"/>
      <c r="L65" s="87" t="s">
        <v>52</v>
      </c>
      <c r="M65" s="88"/>
      <c r="N65" s="89"/>
      <c r="O65" s="87" t="s">
        <v>50</v>
      </c>
      <c r="P65" s="88"/>
      <c r="Q65" s="89"/>
      <c r="R65" s="87" t="s">
        <v>55</v>
      </c>
      <c r="S65" s="88"/>
      <c r="T65" s="89"/>
      <c r="U65" s="87" t="s">
        <v>56</v>
      </c>
      <c r="V65" s="88"/>
      <c r="W65" s="89"/>
    </row>
    <row r="66" spans="1:23" ht="15">
      <c r="A66" s="99"/>
      <c r="B66" s="100"/>
      <c r="C66" s="45">
        <v>2015</v>
      </c>
      <c r="D66" s="45">
        <v>2014</v>
      </c>
      <c r="E66" s="45" t="s">
        <v>95</v>
      </c>
      <c r="F66" s="45">
        <v>2015</v>
      </c>
      <c r="G66" s="45">
        <v>2014</v>
      </c>
      <c r="H66" s="45" t="s">
        <v>95</v>
      </c>
      <c r="I66" s="45">
        <v>2015</v>
      </c>
      <c r="J66" s="45">
        <v>2014</v>
      </c>
      <c r="K66" s="45" t="s">
        <v>95</v>
      </c>
      <c r="L66" s="45">
        <v>2015</v>
      </c>
      <c r="M66" s="45">
        <v>2014</v>
      </c>
      <c r="N66" s="45" t="s">
        <v>95</v>
      </c>
      <c r="O66" s="45">
        <v>2015</v>
      </c>
      <c r="P66" s="45">
        <v>2014</v>
      </c>
      <c r="Q66" s="45" t="s">
        <v>95</v>
      </c>
      <c r="R66" s="45">
        <v>2015</v>
      </c>
      <c r="S66" s="45">
        <v>2014</v>
      </c>
      <c r="T66" s="45" t="s">
        <v>95</v>
      </c>
      <c r="U66" s="45">
        <v>2015</v>
      </c>
      <c r="V66" s="45">
        <v>2014</v>
      </c>
      <c r="W66" s="45" t="s">
        <v>95</v>
      </c>
    </row>
    <row r="67" spans="1:23" ht="15">
      <c r="A67" s="73" t="s">
        <v>9</v>
      </c>
      <c r="B67" s="73" t="s">
        <v>22</v>
      </c>
      <c r="C67" s="57">
        <f>V7-C7</f>
        <v>80564</v>
      </c>
      <c r="D67" s="57">
        <f>V24-C24</f>
        <v>64757</v>
      </c>
      <c r="E67" s="61">
        <f>(C67-D67)/D67</f>
        <v>0.24409716324103958</v>
      </c>
      <c r="F67" s="57">
        <f>E7+F7</f>
        <v>76</v>
      </c>
      <c r="G67" s="57">
        <f>E24+F24</f>
        <v>991</v>
      </c>
      <c r="H67" s="61">
        <f>(F67-G67)/G67</f>
        <v>-0.9233097880928355</v>
      </c>
      <c r="I67" s="57">
        <f>SUM(G7+H7)</f>
        <v>2558</v>
      </c>
      <c r="J67" s="57">
        <f>G24+H24</f>
        <v>1693</v>
      </c>
      <c r="K67" s="61">
        <f>(I67-J67)/J67</f>
        <v>0.5109273479031305</v>
      </c>
      <c r="L67" s="57">
        <f>SUM(I7+K7+L7+J7)</f>
        <v>0</v>
      </c>
      <c r="M67" s="57">
        <f>I24+J24+K24+L24</f>
        <v>6</v>
      </c>
      <c r="N67" s="61">
        <f>(L67-M67)/M67</f>
        <v>-1</v>
      </c>
      <c r="O67" s="57">
        <f>SUM(M7+N7)</f>
        <v>0</v>
      </c>
      <c r="P67" s="57">
        <f>M24+N24</f>
        <v>0</v>
      </c>
      <c r="Q67" s="61"/>
      <c r="R67" s="57">
        <f>SUM(P7+O7)</f>
        <v>0</v>
      </c>
      <c r="S67" s="57">
        <f>O24+P24</f>
        <v>4</v>
      </c>
      <c r="T67" s="61">
        <f>(R67-S67)/S67</f>
        <v>-1</v>
      </c>
      <c r="U67" s="57">
        <f>SUM(Q7:U7)</f>
        <v>234</v>
      </c>
      <c r="V67" s="57">
        <f>SUM(Q24:U24)</f>
        <v>113</v>
      </c>
      <c r="W67" s="61">
        <f>(U67-V67)/V67</f>
        <v>1.0707964601769913</v>
      </c>
    </row>
    <row r="68" spans="1:23" s="79" customFormat="1" ht="15">
      <c r="A68" s="80" t="s">
        <v>62</v>
      </c>
      <c r="B68" s="80" t="s">
        <v>63</v>
      </c>
      <c r="C68" s="77">
        <f>V8-C8</f>
        <v>70555</v>
      </c>
      <c r="D68" s="77">
        <f aca="true" t="shared" si="17" ref="D68:D78">V25-C25</f>
        <v>59732</v>
      </c>
      <c r="E68" s="78">
        <f>(C68-D68)/D68</f>
        <v>0.1811926605504587</v>
      </c>
      <c r="F68" s="77">
        <f>E8+F8</f>
        <v>28</v>
      </c>
      <c r="G68" s="77">
        <f aca="true" t="shared" si="18" ref="G68:G78">E25+F25</f>
        <v>1125</v>
      </c>
      <c r="H68" s="78">
        <f>(F68-G68)/G68</f>
        <v>-0.9751111111111112</v>
      </c>
      <c r="I68" s="77">
        <f>SUM(G8+H8)</f>
        <v>2125</v>
      </c>
      <c r="J68" s="77">
        <f aca="true" t="shared" si="19" ref="J68:J78">G25+H25</f>
        <v>1372</v>
      </c>
      <c r="K68" s="78">
        <f>(I68-J68)/J68</f>
        <v>0.5488338192419825</v>
      </c>
      <c r="L68" s="77">
        <f>SUM(I8+K8+L8+J8)</f>
        <v>0</v>
      </c>
      <c r="M68" s="77">
        <f aca="true" t="shared" si="20" ref="M68:M78">I25+J25+K25+L25</f>
        <v>5</v>
      </c>
      <c r="N68" s="78">
        <f>(L68-M68)/M68</f>
        <v>-1</v>
      </c>
      <c r="O68" s="77">
        <f>SUM(M8+N8)</f>
        <v>0</v>
      </c>
      <c r="P68" s="77">
        <f aca="true" t="shared" si="21" ref="P68:P78">M25+N25</f>
        <v>0</v>
      </c>
      <c r="Q68" s="78"/>
      <c r="R68" s="77">
        <f>SUM(P8+O8)</f>
        <v>38</v>
      </c>
      <c r="S68" s="77">
        <f aca="true" t="shared" si="22" ref="S68:S78">O25+P25</f>
        <v>237</v>
      </c>
      <c r="T68" s="78">
        <f>(R68-S68)/S68</f>
        <v>-0.8396624472573839</v>
      </c>
      <c r="U68" s="77">
        <f>SUM(Q8:U8)</f>
        <v>0</v>
      </c>
      <c r="V68" s="77">
        <f aca="true" t="shared" si="23" ref="V68:V78">SUM(Q25:U25)</f>
        <v>292</v>
      </c>
      <c r="W68" s="78">
        <f>(U68-V68)/V68</f>
        <v>-1</v>
      </c>
    </row>
    <row r="69" spans="1:23" ht="15">
      <c r="A69" s="73" t="s">
        <v>64</v>
      </c>
      <c r="B69" s="73" t="s">
        <v>65</v>
      </c>
      <c r="C69" s="57">
        <f>V9-C9</f>
        <v>107360</v>
      </c>
      <c r="D69" s="57">
        <f t="shared" si="17"/>
        <v>78582</v>
      </c>
      <c r="E69" s="61">
        <f>(C69-D69)/D69</f>
        <v>0.3662161818228093</v>
      </c>
      <c r="F69" s="57">
        <f>E9+F9</f>
        <v>2490</v>
      </c>
      <c r="G69" s="57">
        <f t="shared" si="18"/>
        <v>1304</v>
      </c>
      <c r="H69" s="61">
        <f>(F69-G69)/G69</f>
        <v>0.9095092024539877</v>
      </c>
      <c r="I69" s="57">
        <f>SUM(G9+H9)</f>
        <v>13449</v>
      </c>
      <c r="J69" s="57">
        <f t="shared" si="19"/>
        <v>3018</v>
      </c>
      <c r="K69" s="61">
        <f>(I69-J69)/J69</f>
        <v>3.456262425447316</v>
      </c>
      <c r="L69" s="57">
        <f>SUM(I9+K9+L9+J9)</f>
        <v>2511</v>
      </c>
      <c r="M69" s="57">
        <f t="shared" si="20"/>
        <v>808</v>
      </c>
      <c r="N69" s="61">
        <f>(L69-M69)/M69</f>
        <v>2.107673267326733</v>
      </c>
      <c r="O69" s="57">
        <f>SUM(M9+N9)</f>
        <v>172</v>
      </c>
      <c r="P69" s="57">
        <f t="shared" si="21"/>
        <v>2</v>
      </c>
      <c r="Q69" s="61"/>
      <c r="R69" s="57">
        <f>SUM(P9+O9)</f>
        <v>1476</v>
      </c>
      <c r="S69" s="57">
        <f t="shared" si="22"/>
        <v>1344</v>
      </c>
      <c r="T69" s="61">
        <f>(R69-S69)/S69</f>
        <v>0.09821428571428571</v>
      </c>
      <c r="U69" s="57">
        <f>SUM(Q9:U9)</f>
        <v>0</v>
      </c>
      <c r="V69" s="57">
        <f t="shared" si="23"/>
        <v>0</v>
      </c>
      <c r="W69" s="61"/>
    </row>
    <row r="70" spans="1:23" ht="15">
      <c r="A70" s="74" t="s">
        <v>66</v>
      </c>
      <c r="B70" s="74" t="s">
        <v>67</v>
      </c>
      <c r="C70" s="58">
        <f>V10-C10</f>
        <v>397621</v>
      </c>
      <c r="D70" s="77">
        <f>V27-C27</f>
        <v>408274</v>
      </c>
      <c r="E70" s="83">
        <f>(C70-D70)/D70</f>
        <v>-0.02609277103121923</v>
      </c>
      <c r="F70" s="58">
        <f>E10+F10</f>
        <v>78980</v>
      </c>
      <c r="G70" s="77">
        <f>E27+F27</f>
        <v>81972</v>
      </c>
      <c r="H70" s="66">
        <f>(F70-G70)/G70</f>
        <v>-0.03650026838432636</v>
      </c>
      <c r="I70" s="58">
        <f>SUM(G10+H10)</f>
        <v>149339</v>
      </c>
      <c r="J70" s="77">
        <f>G27+H27</f>
        <v>158544</v>
      </c>
      <c r="K70" s="66">
        <f>(I70-J70)/J70</f>
        <v>-0.05805959228983752</v>
      </c>
      <c r="L70" s="58">
        <f>SUM(I10+K10+L10+J10)</f>
        <v>32706</v>
      </c>
      <c r="M70" s="77">
        <f>I27+J27+K27+L27</f>
        <v>35574</v>
      </c>
      <c r="N70" s="66">
        <f>(L70-M70)/M70</f>
        <v>-0.08062067802327542</v>
      </c>
      <c r="O70" s="58">
        <f>SUM(M10+N10)</f>
        <v>9202</v>
      </c>
      <c r="P70" s="77">
        <f>M27+N27</f>
        <v>6197</v>
      </c>
      <c r="Q70" s="66">
        <f>(O70-P70)/P70</f>
        <v>0.4849120542197838</v>
      </c>
      <c r="R70" s="77">
        <f>SUM(P10+O10)</f>
        <v>6990</v>
      </c>
      <c r="S70" s="77">
        <f>O27+P27</f>
        <v>5462</v>
      </c>
      <c r="T70" s="66">
        <f>(R70-S70)/S70</f>
        <v>0.27975100695715854</v>
      </c>
      <c r="U70" s="77">
        <f>SUM(Q10:U10)</f>
        <v>5152</v>
      </c>
      <c r="V70" s="77">
        <f t="shared" si="23"/>
        <v>4661</v>
      </c>
      <c r="W70" s="78">
        <f>(U70-V70)/V70</f>
        <v>0.10534220124436816</v>
      </c>
    </row>
    <row r="71" spans="1:23" ht="15">
      <c r="A71" s="73" t="s">
        <v>68</v>
      </c>
      <c r="B71" s="73" t="s">
        <v>69</v>
      </c>
      <c r="C71" s="57">
        <f>V11-C11</f>
        <v>1324997</v>
      </c>
      <c r="D71" s="57">
        <f t="shared" si="17"/>
        <v>1304001</v>
      </c>
      <c r="E71" s="61">
        <f>(C71-D71)/D71</f>
        <v>0.016101214646307788</v>
      </c>
      <c r="F71" s="57">
        <f>E11+F11</f>
        <v>355935</v>
      </c>
      <c r="G71" s="57">
        <f t="shared" si="18"/>
        <v>358925</v>
      </c>
      <c r="H71" s="61">
        <f>(F71-G71)/G71</f>
        <v>-0.008330431148568643</v>
      </c>
      <c r="I71" s="57">
        <f>SUM(G11+H11)</f>
        <v>435373</v>
      </c>
      <c r="J71" s="57">
        <f t="shared" si="19"/>
        <v>449697</v>
      </c>
      <c r="K71" s="61">
        <f>(I71-J71)/J71</f>
        <v>-0.03185255850050145</v>
      </c>
      <c r="L71" s="57">
        <f>SUM(I11+K11+L11+J11)</f>
        <v>238057</v>
      </c>
      <c r="M71" s="57">
        <f t="shared" si="20"/>
        <v>230545</v>
      </c>
      <c r="N71" s="61">
        <f>(L71-M71)/M71</f>
        <v>0.0325836604567438</v>
      </c>
      <c r="O71" s="57">
        <f>SUM(M11+N11)</f>
        <v>60504</v>
      </c>
      <c r="P71" s="57">
        <f t="shared" si="21"/>
        <v>50867</v>
      </c>
      <c r="Q71" s="61">
        <f>(O71-P71)/P71</f>
        <v>0.18945485285155406</v>
      </c>
      <c r="R71" s="57">
        <f>SUM(P11+O11)</f>
        <v>29612</v>
      </c>
      <c r="S71" s="57">
        <f t="shared" si="22"/>
        <v>12869</v>
      </c>
      <c r="T71" s="61">
        <f>(R71-S71)/S71</f>
        <v>1.3010334913357682</v>
      </c>
      <c r="U71" s="57">
        <f>SUM(Q11:U11)</f>
        <v>58826</v>
      </c>
      <c r="V71" s="57">
        <f t="shared" si="23"/>
        <v>56264</v>
      </c>
      <c r="W71" s="61">
        <f>(U71-V71)/V71</f>
        <v>0.045535333428124554</v>
      </c>
    </row>
    <row r="72" spans="1:23" ht="15">
      <c r="A72" s="74" t="s">
        <v>70</v>
      </c>
      <c r="B72" s="74" t="s">
        <v>71</v>
      </c>
      <c r="C72" s="58"/>
      <c r="D72" s="77">
        <f t="shared" si="17"/>
        <v>1920727</v>
      </c>
      <c r="E72" s="66"/>
      <c r="F72" s="58"/>
      <c r="G72" s="77">
        <f t="shared" si="18"/>
        <v>527905</v>
      </c>
      <c r="H72" s="66"/>
      <c r="I72" s="58"/>
      <c r="J72" s="77">
        <f t="shared" si="19"/>
        <v>598549</v>
      </c>
      <c r="K72" s="66"/>
      <c r="L72" s="58"/>
      <c r="M72" s="77">
        <f t="shared" si="20"/>
        <v>380138</v>
      </c>
      <c r="N72" s="66"/>
      <c r="O72" s="58"/>
      <c r="P72" s="77">
        <f t="shared" si="21"/>
        <v>91873</v>
      </c>
      <c r="Q72" s="66"/>
      <c r="R72" s="58"/>
      <c r="S72" s="77">
        <f t="shared" si="22"/>
        <v>31832</v>
      </c>
      <c r="T72" s="66"/>
      <c r="U72" s="58"/>
      <c r="V72" s="77">
        <f t="shared" si="23"/>
        <v>94033</v>
      </c>
      <c r="W72" s="63"/>
    </row>
    <row r="73" spans="1:23" ht="15">
      <c r="A73" s="73" t="s">
        <v>72</v>
      </c>
      <c r="B73" s="73" t="s">
        <v>73</v>
      </c>
      <c r="C73" s="57"/>
      <c r="D73" s="57">
        <f t="shared" si="17"/>
        <v>2439636</v>
      </c>
      <c r="E73" s="61"/>
      <c r="F73" s="57"/>
      <c r="G73" s="57">
        <f t="shared" si="18"/>
        <v>675378</v>
      </c>
      <c r="H73" s="61"/>
      <c r="I73" s="57"/>
      <c r="J73" s="57">
        <f t="shared" si="19"/>
        <v>732665</v>
      </c>
      <c r="K73" s="61"/>
      <c r="L73" s="57"/>
      <c r="M73" s="57">
        <f t="shared" si="20"/>
        <v>487294</v>
      </c>
      <c r="N73" s="61"/>
      <c r="O73" s="57"/>
      <c r="P73" s="57">
        <f t="shared" si="21"/>
        <v>148730</v>
      </c>
      <c r="Q73" s="61"/>
      <c r="R73" s="57"/>
      <c r="S73" s="57">
        <f t="shared" si="22"/>
        <v>38138</v>
      </c>
      <c r="T73" s="61"/>
      <c r="U73" s="57"/>
      <c r="V73" s="57">
        <f t="shared" si="23"/>
        <v>117835</v>
      </c>
      <c r="W73" s="62"/>
    </row>
    <row r="74" spans="1:23" ht="15">
      <c r="A74" s="74" t="s">
        <v>74</v>
      </c>
      <c r="B74" s="74" t="s">
        <v>75</v>
      </c>
      <c r="C74" s="58"/>
      <c r="D74" s="77">
        <f t="shared" si="17"/>
        <v>2406429</v>
      </c>
      <c r="E74" s="66"/>
      <c r="F74" s="58"/>
      <c r="G74" s="77">
        <f t="shared" si="18"/>
        <v>636861</v>
      </c>
      <c r="H74" s="66"/>
      <c r="I74" s="58"/>
      <c r="J74" s="77">
        <f t="shared" si="19"/>
        <v>737913</v>
      </c>
      <c r="K74" s="66"/>
      <c r="L74" s="58"/>
      <c r="M74" s="77">
        <f t="shared" si="20"/>
        <v>483979</v>
      </c>
      <c r="N74" s="66"/>
      <c r="O74" s="58"/>
      <c r="P74" s="77">
        <f t="shared" si="21"/>
        <v>159675</v>
      </c>
      <c r="Q74" s="66"/>
      <c r="R74" s="58"/>
      <c r="S74" s="77">
        <f t="shared" si="22"/>
        <v>40361</v>
      </c>
      <c r="T74" s="66"/>
      <c r="U74" s="58"/>
      <c r="V74" s="77">
        <f t="shared" si="23"/>
        <v>123624</v>
      </c>
      <c r="W74" s="63"/>
    </row>
    <row r="75" spans="1:23" ht="15">
      <c r="A75" s="75" t="s">
        <v>76</v>
      </c>
      <c r="B75" s="75" t="s">
        <v>77</v>
      </c>
      <c r="C75" s="59"/>
      <c r="D75" s="57">
        <f t="shared" si="17"/>
        <v>1744983</v>
      </c>
      <c r="E75" s="67"/>
      <c r="F75" s="59"/>
      <c r="G75" s="57">
        <f t="shared" si="18"/>
        <v>477320</v>
      </c>
      <c r="H75" s="67"/>
      <c r="I75" s="59"/>
      <c r="J75" s="57">
        <f t="shared" si="19"/>
        <v>565921</v>
      </c>
      <c r="K75" s="67"/>
      <c r="L75" s="59"/>
      <c r="M75" s="57">
        <f t="shared" si="20"/>
        <v>336857</v>
      </c>
      <c r="N75" s="67"/>
      <c r="O75" s="59"/>
      <c r="P75" s="57">
        <f t="shared" si="21"/>
        <v>82743</v>
      </c>
      <c r="Q75" s="67"/>
      <c r="R75" s="59"/>
      <c r="S75" s="57">
        <f t="shared" si="22"/>
        <v>26672</v>
      </c>
      <c r="T75" s="67"/>
      <c r="U75" s="59"/>
      <c r="V75" s="57">
        <f t="shared" si="23"/>
        <v>82733</v>
      </c>
      <c r="W75" s="64"/>
    </row>
    <row r="76" spans="1:23" ht="15">
      <c r="A76" s="76" t="s">
        <v>89</v>
      </c>
      <c r="B76" s="76" t="s">
        <v>90</v>
      </c>
      <c r="C76" s="60"/>
      <c r="D76" s="77">
        <f t="shared" si="17"/>
        <v>718148</v>
      </c>
      <c r="E76" s="68"/>
      <c r="F76" s="60"/>
      <c r="G76" s="77">
        <f t="shared" si="18"/>
        <v>205169</v>
      </c>
      <c r="H76" s="68"/>
      <c r="I76" s="60"/>
      <c r="J76" s="77">
        <f t="shared" si="19"/>
        <v>272098</v>
      </c>
      <c r="K76" s="68"/>
      <c r="L76" s="60"/>
      <c r="M76" s="77">
        <f t="shared" si="20"/>
        <v>78982</v>
      </c>
      <c r="N76" s="68"/>
      <c r="O76" s="60"/>
      <c r="P76" s="77">
        <f t="shared" si="21"/>
        <v>17274</v>
      </c>
      <c r="Q76" s="68"/>
      <c r="R76" s="60"/>
      <c r="S76" s="77">
        <f t="shared" si="22"/>
        <v>14888</v>
      </c>
      <c r="T76" s="68"/>
      <c r="U76" s="60"/>
      <c r="V76" s="77">
        <f t="shared" si="23"/>
        <v>6573</v>
      </c>
      <c r="W76" s="65"/>
    </row>
    <row r="77" spans="1:23" ht="15">
      <c r="A77" s="75" t="s">
        <v>91</v>
      </c>
      <c r="B77" s="75" t="s">
        <v>92</v>
      </c>
      <c r="C77" s="59"/>
      <c r="D77" s="57">
        <f t="shared" si="17"/>
        <v>91432</v>
      </c>
      <c r="E77" s="67"/>
      <c r="F77" s="59"/>
      <c r="G77" s="57">
        <f t="shared" si="18"/>
        <v>769</v>
      </c>
      <c r="H77" s="67"/>
      <c r="I77" s="59"/>
      <c r="J77" s="57">
        <f t="shared" si="19"/>
        <v>7717</v>
      </c>
      <c r="K77" s="67"/>
      <c r="L77" s="59"/>
      <c r="M77" s="57">
        <f t="shared" si="20"/>
        <v>795</v>
      </c>
      <c r="N77" s="67"/>
      <c r="O77" s="59"/>
      <c r="P77" s="57">
        <f t="shared" si="21"/>
        <v>177</v>
      </c>
      <c r="Q77" s="67"/>
      <c r="R77" s="59"/>
      <c r="S77" s="57">
        <f t="shared" si="22"/>
        <v>9553</v>
      </c>
      <c r="T77" s="67"/>
      <c r="U77" s="59"/>
      <c r="V77" s="57">
        <f t="shared" si="23"/>
        <v>90</v>
      </c>
      <c r="W77" s="64"/>
    </row>
    <row r="78" spans="1:23" ht="15">
      <c r="A78" s="76" t="s">
        <v>93</v>
      </c>
      <c r="B78" s="76" t="s">
        <v>94</v>
      </c>
      <c r="C78" s="60"/>
      <c r="D78" s="77">
        <f t="shared" si="17"/>
        <v>93924</v>
      </c>
      <c r="E78" s="68"/>
      <c r="F78" s="60"/>
      <c r="G78" s="77">
        <f t="shared" si="18"/>
        <v>323</v>
      </c>
      <c r="H78" s="68"/>
      <c r="I78" s="60"/>
      <c r="J78" s="77">
        <f t="shared" si="19"/>
        <v>2130</v>
      </c>
      <c r="K78" s="68"/>
      <c r="L78" s="60"/>
      <c r="M78" s="77">
        <f t="shared" si="20"/>
        <v>26</v>
      </c>
      <c r="N78" s="68"/>
      <c r="O78" s="60"/>
      <c r="P78" s="77">
        <f t="shared" si="21"/>
        <v>0</v>
      </c>
      <c r="Q78" s="68"/>
      <c r="R78" s="60"/>
      <c r="S78" s="77">
        <f t="shared" si="22"/>
        <v>1049</v>
      </c>
      <c r="T78" s="68"/>
      <c r="U78" s="60"/>
      <c r="V78" s="77">
        <f t="shared" si="23"/>
        <v>278</v>
      </c>
      <c r="W78" s="65"/>
    </row>
    <row r="79" spans="1:25" ht="15">
      <c r="A79" s="84" t="s">
        <v>125</v>
      </c>
      <c r="B79" s="84" t="s">
        <v>126</v>
      </c>
      <c r="C79" s="86">
        <f>SUM(C67:C71)</f>
        <v>1981097</v>
      </c>
      <c r="D79" s="86">
        <f>SUM(D67:D71)</f>
        <v>1915346</v>
      </c>
      <c r="E79" s="85">
        <f>C79/D79-1</f>
        <v>0.03432852341039161</v>
      </c>
      <c r="F79" s="86">
        <f>SUM(F67:F71)</f>
        <v>437509</v>
      </c>
      <c r="G79" s="86">
        <f>SUM(G67:G71)</f>
        <v>444317</v>
      </c>
      <c r="H79" s="85">
        <f>F79/G79-1</f>
        <v>-0.015322393696392433</v>
      </c>
      <c r="I79" s="86">
        <f>SUM(I67:I71)</f>
        <v>602844</v>
      </c>
      <c r="J79" s="86">
        <f>SUM(J67:J71)</f>
        <v>614324</v>
      </c>
      <c r="K79" s="85">
        <f>I79/J79-1</f>
        <v>-0.018687207401957284</v>
      </c>
      <c r="L79" s="86">
        <f>SUM(L67:L71)</f>
        <v>273274</v>
      </c>
      <c r="M79" s="86">
        <f>SUM(M67:M71)</f>
        <v>266938</v>
      </c>
      <c r="N79" s="85">
        <f>L79/M79-1</f>
        <v>0.02373584877387258</v>
      </c>
      <c r="O79" s="86">
        <f>SUM(O67:O71)</f>
        <v>69878</v>
      </c>
      <c r="P79" s="86">
        <f>SUM(P67:P71)</f>
        <v>57066</v>
      </c>
      <c r="Q79" s="85">
        <f>O79/P79-1</f>
        <v>0.2245119685977639</v>
      </c>
      <c r="R79" s="86">
        <f>SUM(R67:R71)</f>
        <v>38116</v>
      </c>
      <c r="S79" s="86">
        <f>SUM(S67:S71)</f>
        <v>19916</v>
      </c>
      <c r="T79" s="85">
        <f>R79/S79-1</f>
        <v>0.9138381201044385</v>
      </c>
      <c r="U79" s="86">
        <f>SUM(U67:U71)</f>
        <v>64212</v>
      </c>
      <c r="V79" s="86">
        <f>SUM(V67:V71)</f>
        <v>61330</v>
      </c>
      <c r="W79" s="85">
        <f>U79/V79-1</f>
        <v>0.046991684330670136</v>
      </c>
      <c r="X79" s="18"/>
      <c r="Y79" s="18"/>
    </row>
    <row r="80" spans="1:25" ht="15">
      <c r="A80" s="5"/>
      <c r="B80" s="3"/>
      <c r="C80" s="4"/>
      <c r="D80" s="3"/>
      <c r="E80" s="3"/>
      <c r="F80" s="4"/>
      <c r="G80" s="3"/>
      <c r="H80" s="3"/>
      <c r="I80" s="4"/>
      <c r="J80" s="3"/>
      <c r="K80" s="3"/>
      <c r="L80" s="4"/>
      <c r="M80" s="3"/>
      <c r="N80" s="3"/>
      <c r="O80" s="4"/>
      <c r="P80" s="3"/>
      <c r="Q80" s="3"/>
      <c r="R80" s="4"/>
      <c r="S80" s="3"/>
      <c r="T80" s="3"/>
      <c r="U80" s="4"/>
      <c r="V80" s="25"/>
      <c r="W80" s="3"/>
      <c r="X80" s="18"/>
      <c r="Y80" s="18"/>
    </row>
    <row r="81" spans="1:25" ht="15" customHeight="1">
      <c r="A81" s="26" t="s">
        <v>60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5"/>
      <c r="P81" s="25"/>
      <c r="Q81" s="25"/>
      <c r="R81" s="25"/>
      <c r="S81" s="25"/>
      <c r="T81" s="25"/>
      <c r="U81" s="24"/>
      <c r="V81" s="24"/>
      <c r="W81" s="28" t="s">
        <v>43</v>
      </c>
      <c r="X81" s="3"/>
      <c r="Y81" s="15"/>
    </row>
    <row r="82" spans="1:23" ht="15">
      <c r="A82" s="26" t="s">
        <v>135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5"/>
      <c r="R82" s="24"/>
      <c r="S82" s="24"/>
      <c r="T82" s="24"/>
      <c r="U82" s="24"/>
      <c r="V82" s="24"/>
      <c r="W82" s="24"/>
    </row>
    <row r="83" spans="1:25" ht="15">
      <c r="A83" s="26" t="s">
        <v>58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5"/>
      <c r="R83" s="25"/>
      <c r="S83" s="25"/>
      <c r="T83" s="25"/>
      <c r="U83" s="24"/>
      <c r="V83" s="24"/>
      <c r="W83" s="25"/>
      <c r="X83" s="3"/>
      <c r="Y83" s="3"/>
    </row>
    <row r="84" spans="1:23" ht="15">
      <c r="A84" s="26" t="s">
        <v>59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4"/>
      <c r="R84" s="24"/>
      <c r="S84" s="24"/>
      <c r="T84" s="24"/>
      <c r="U84" s="27"/>
      <c r="V84" s="27"/>
      <c r="W84" s="24"/>
    </row>
    <row r="85" spans="1:23" ht="15">
      <c r="A85" s="26" t="s">
        <v>84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4"/>
      <c r="R85" s="24"/>
      <c r="S85" s="24"/>
      <c r="T85" s="24"/>
      <c r="U85" s="27"/>
      <c r="V85" s="27"/>
      <c r="W85" s="24"/>
    </row>
    <row r="86" spans="1:23" ht="15">
      <c r="A86" s="26" t="s">
        <v>85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4"/>
      <c r="R86" s="24"/>
      <c r="S86" s="24"/>
      <c r="T86" s="24"/>
      <c r="U86" s="5"/>
      <c r="V86" s="16"/>
      <c r="W86" s="24"/>
    </row>
    <row r="87" spans="1:26" ht="15">
      <c r="A87" s="29" t="s">
        <v>132</v>
      </c>
      <c r="B87" s="27"/>
      <c r="C87" s="27"/>
      <c r="D87" s="27"/>
      <c r="E87" s="27"/>
      <c r="F87" s="27"/>
      <c r="G87" s="27"/>
      <c r="H87" s="27"/>
      <c r="I87" s="27"/>
      <c r="J87" s="27"/>
      <c r="K87" s="29" t="s">
        <v>131</v>
      </c>
      <c r="L87" s="27"/>
      <c r="M87" s="27"/>
      <c r="N87" s="27"/>
      <c r="O87" s="27"/>
      <c r="P87" s="27"/>
      <c r="Q87" s="27"/>
      <c r="R87" s="27"/>
      <c r="S87" s="27"/>
      <c r="T87" s="27"/>
      <c r="W87" s="23"/>
      <c r="X87" s="5"/>
      <c r="Y87" s="5"/>
      <c r="Z87" s="17"/>
    </row>
    <row r="88" spans="1:26" ht="15">
      <c r="A88" s="29" t="s">
        <v>83</v>
      </c>
      <c r="B88" s="27"/>
      <c r="C88" s="27"/>
      <c r="D88" s="27"/>
      <c r="E88" s="27"/>
      <c r="F88" s="27"/>
      <c r="G88" s="27"/>
      <c r="H88" s="27"/>
      <c r="I88" s="27"/>
      <c r="J88" s="27"/>
      <c r="K88" s="29" t="s">
        <v>86</v>
      </c>
      <c r="L88" s="27"/>
      <c r="M88" s="27"/>
      <c r="N88" s="27"/>
      <c r="O88" s="27"/>
      <c r="P88" s="27"/>
      <c r="Q88" s="27"/>
      <c r="R88" s="27"/>
      <c r="S88" s="27"/>
      <c r="T88" s="27"/>
      <c r="W88" s="23"/>
      <c r="X88" s="5"/>
      <c r="Y88" s="5"/>
      <c r="Z88" s="17"/>
    </row>
    <row r="89" spans="13:25" ht="15">
      <c r="M89" s="16"/>
      <c r="N89" s="5"/>
      <c r="O89" s="5"/>
      <c r="P89" s="5"/>
      <c r="Q89" s="5"/>
      <c r="R89" s="5"/>
      <c r="S89" s="5"/>
      <c r="T89" s="5"/>
      <c r="W89" s="5"/>
      <c r="X89" s="5"/>
      <c r="Y89" s="5"/>
    </row>
    <row r="90" ht="12.75">
      <c r="E90" s="18"/>
    </row>
    <row r="91" ht="12.75">
      <c r="B91" s="18"/>
    </row>
    <row r="92" ht="12.75">
      <c r="D92" s="18"/>
    </row>
  </sheetData>
  <sheetProtection/>
  <mergeCells count="18">
    <mergeCell ref="A1:V1"/>
    <mergeCell ref="A2:V2"/>
    <mergeCell ref="A48:B49"/>
    <mergeCell ref="A64:B66"/>
    <mergeCell ref="C64:E64"/>
    <mergeCell ref="F64:H64"/>
    <mergeCell ref="I64:K64"/>
    <mergeCell ref="L64:N64"/>
    <mergeCell ref="O64:Q64"/>
    <mergeCell ref="R64:T64"/>
    <mergeCell ref="U64:W64"/>
    <mergeCell ref="C65:E65"/>
    <mergeCell ref="F65:H65"/>
    <mergeCell ref="I65:K65"/>
    <mergeCell ref="L65:N65"/>
    <mergeCell ref="O65:Q65"/>
    <mergeCell ref="R65:T65"/>
    <mergeCell ref="U65:W65"/>
  </mergeCells>
  <printOptions horizontalCentered="1" verticalCentered="1"/>
  <pageMargins left="0.1968503937007874" right="0.1968503937007874" top="0.2362204724409449" bottom="0.1968503937007874" header="0.15748031496062992" footer="0.15748031496062992"/>
  <pageSetup fitToHeight="1" fitToWidth="1" horizontalDpi="600" verticalDpi="600" orientation="landscape" paperSize="9" scale="46"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Miriam</cp:lastModifiedBy>
  <cp:lastPrinted>2015-06-09T08:20:34Z</cp:lastPrinted>
  <dcterms:created xsi:type="dcterms:W3CDTF">2008-09-08T09:10:05Z</dcterms:created>
  <dcterms:modified xsi:type="dcterms:W3CDTF">2015-06-26T06:28:45Z</dcterms:modified>
  <cp:category/>
  <cp:version/>
  <cp:contentType/>
  <cp:contentStatus/>
</cp:coreProperties>
</file>