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180" windowWidth="7500" windowHeight="4125" tabRatio="771"/>
  </bookViews>
  <sheets>
    <sheet name="ССР" sheetId="8" r:id="rId1"/>
  </sheets>
  <calcPr calcId="144525"/>
</workbook>
</file>

<file path=xl/calcChain.xml><?xml version="1.0" encoding="utf-8"?>
<calcChain xmlns="http://schemas.openxmlformats.org/spreadsheetml/2006/main">
  <c r="H61" i="8" l="1"/>
  <c r="E74" i="8"/>
  <c r="D74" i="8"/>
  <c r="E73" i="8"/>
  <c r="D73" i="8"/>
  <c r="E72" i="8"/>
  <c r="D72" i="8"/>
  <c r="D71" i="8"/>
  <c r="E71" i="8"/>
  <c r="E69" i="8"/>
  <c r="D69" i="8"/>
  <c r="E68" i="8"/>
  <c r="D68" i="8"/>
  <c r="G53" i="8"/>
  <c r="G58" i="8" s="1"/>
  <c r="E53" i="8"/>
  <c r="E58" i="8" s="1"/>
  <c r="E66" i="8" s="1"/>
  <c r="D66" i="8"/>
  <c r="D58" i="8"/>
  <c r="D57" i="8"/>
  <c r="E57" i="8"/>
  <c r="G57" i="8"/>
  <c r="D53" i="8"/>
  <c r="E45" i="8"/>
  <c r="D45" i="8"/>
  <c r="E41" i="8"/>
  <c r="D41" i="8"/>
  <c r="D37" i="8"/>
  <c r="E37" i="8"/>
  <c r="F37" i="8"/>
  <c r="F47" i="8" s="1"/>
  <c r="F49" i="8" s="1"/>
  <c r="F53" i="8" s="1"/>
  <c r="F58" i="8" s="1"/>
  <c r="F66" i="8" s="1"/>
  <c r="H32" i="8"/>
  <c r="H37" i="8" s="1"/>
  <c r="H28" i="8"/>
  <c r="H41" i="8"/>
  <c r="H45" i="8"/>
  <c r="G47" i="8"/>
  <c r="F68" i="8" l="1"/>
  <c r="F69" i="8" s="1"/>
  <c r="F71" i="8" s="1"/>
  <c r="E47" i="8"/>
  <c r="E49" i="8" s="1"/>
  <c r="D47" i="8"/>
  <c r="D49" i="8" s="1"/>
  <c r="H47" i="8"/>
  <c r="H57" i="8"/>
  <c r="F72" i="8" l="1"/>
  <c r="F73" i="8" s="1"/>
  <c r="H49" i="8"/>
  <c r="H53" i="8" s="1"/>
  <c r="H58" i="8" s="1"/>
  <c r="H64" i="8" l="1"/>
  <c r="H65" i="8" s="1"/>
  <c r="H66" i="8" s="1"/>
  <c r="H68" i="8" s="1"/>
  <c r="H69" i="8" s="1"/>
  <c r="H71" i="8" s="1"/>
  <c r="G64" i="8"/>
  <c r="G65" i="8" s="1"/>
  <c r="G60" i="8"/>
  <c r="G61" i="8" s="1"/>
  <c r="F74" i="8"/>
  <c r="G66" i="8" l="1"/>
  <c r="G68" i="8" s="1"/>
  <c r="G69" i="8" s="1"/>
  <c r="G71" i="8" s="1"/>
  <c r="H72" i="8"/>
  <c r="H73" i="8" s="1"/>
  <c r="G72" i="8" l="1"/>
  <c r="G73" i="8" s="1"/>
  <c r="H74" i="8"/>
  <c r="G74" i="8" l="1"/>
</calcChain>
</file>

<file path=xl/comments1.xml><?xml version="1.0" encoding="utf-8"?>
<comments xmlns="http://schemas.openxmlformats.org/spreadsheetml/2006/main">
  <authors>
    <author>Алексей</author>
    <author>nsavkin</author>
    <author>Alex</author>
  </authors>
  <commentList>
    <comment ref="C2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 &lt;подпись 230 значение&gt;</t>
        </r>
      </text>
    </comment>
    <comment ref="B6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 &lt;Всего по расчету(руб./тыс.руб.)&gt;</t>
        </r>
      </text>
    </comment>
    <comment ref="C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 &lt;подпись 101 значение&gt;</t>
        </r>
      </text>
    </comment>
    <comment ref="C15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&lt;Наименование стройки&gt;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1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 &lt;подпись 102 значение&gt;</t>
        </r>
      </text>
    </comment>
    <comment ref="A25" authorId="2">
      <text>
        <r>
          <rPr>
            <b/>
            <sz val="8"/>
            <color indexed="81"/>
            <rFont val="Tahoma"/>
            <family val="2"/>
            <charset val="204"/>
          </rPr>
          <t xml:space="preserve"> &lt;Номер п.п.&gt;</t>
        </r>
      </text>
    </comment>
    <comment ref="B25" authorId="2">
      <text>
        <r>
          <rPr>
            <b/>
            <sz val="8"/>
            <color indexed="81"/>
            <rFont val="Tahoma"/>
            <family val="2"/>
            <charset val="204"/>
          </rPr>
          <t xml:space="preserve"> &lt;Номер сметного расчета&gt;</t>
        </r>
      </text>
    </comment>
    <comment ref="C25" authorId="2">
      <text>
        <r>
          <rPr>
            <b/>
            <sz val="8"/>
            <color indexed="81"/>
            <rFont val="Tahoma"/>
            <family val="2"/>
            <charset val="204"/>
          </rPr>
          <t xml:space="preserve"> &lt;Наименование работ и затрат (глав, объектов)&gt;</t>
        </r>
      </text>
    </comment>
    <comment ref="D25" authorId="2">
      <text>
        <r>
          <rPr>
            <b/>
            <sz val="8"/>
            <color indexed="81"/>
            <rFont val="Tahoma"/>
            <family val="2"/>
            <charset val="204"/>
          </rPr>
          <t xml:space="preserve"> &lt;Строительные работы&gt;</t>
        </r>
      </text>
    </comment>
    <comment ref="E25" authorId="2">
      <text>
        <r>
          <rPr>
            <b/>
            <sz val="8"/>
            <color indexed="81"/>
            <rFont val="Tahoma"/>
            <family val="2"/>
            <charset val="204"/>
          </rPr>
          <t xml:space="preserve"> &lt;Монтажные работы&gt;</t>
        </r>
      </text>
    </comment>
    <comment ref="F25" authorId="2">
      <text>
        <r>
          <rPr>
            <b/>
            <sz val="8"/>
            <color indexed="81"/>
            <rFont val="Tahoma"/>
            <family val="2"/>
            <charset val="204"/>
          </rPr>
          <t xml:space="preserve"> &lt;Оборудование, мебель, инвентарь&gt;</t>
        </r>
      </text>
    </comment>
    <comment ref="G25" authorId="2">
      <text>
        <r>
          <rPr>
            <b/>
            <sz val="8"/>
            <color indexed="81"/>
            <rFont val="Tahoma"/>
            <family val="2"/>
            <charset val="204"/>
          </rPr>
          <t xml:space="preserve"> &lt;Прочее&gt;</t>
        </r>
      </text>
    </comment>
    <comment ref="H25" authorId="2">
      <text>
        <r>
          <rPr>
            <b/>
            <sz val="8"/>
            <color indexed="81"/>
            <rFont val="Tahoma"/>
            <family val="2"/>
            <charset val="204"/>
          </rPr>
          <t xml:space="preserve"> &lt;Всего&gt;</t>
        </r>
      </text>
    </comment>
    <comment ref="D7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 &lt;подпись 350 значение&gt;</t>
        </r>
      </text>
    </comment>
    <comment ref="D80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 &lt;подпись 360 значение&gt;</t>
        </r>
      </text>
    </comment>
    <comment ref="D82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 &lt;подпись 380 значение&gt;</t>
        </r>
      </text>
    </comment>
    <comment ref="D8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 &lt;подпись 230 атрибут 970 значение&gt;</t>
        </r>
      </text>
    </comment>
  </commentList>
</comments>
</file>

<file path=xl/sharedStrings.xml><?xml version="1.0" encoding="utf-8"?>
<sst xmlns="http://schemas.openxmlformats.org/spreadsheetml/2006/main" count="115" uniqueCount="97">
  <si>
    <t>Форма № 1</t>
  </si>
  <si>
    <t xml:space="preserve">Заказчик </t>
  </si>
  <si>
    <t>(наименование организации)</t>
  </si>
  <si>
    <t xml:space="preserve">В том числе возвратных сумм </t>
  </si>
  <si>
    <t>(ссылка на документ об утверждении)</t>
  </si>
  <si>
    <t>СВОДНЫЙ СМЕТНЫЙ РАСЧЕТ СТОИМОСТИ СТРОИТЕЛЬСТВА</t>
  </si>
  <si>
    <t>(наименование стройки)</t>
  </si>
  <si>
    <t>№ пп</t>
  </si>
  <si>
    <t>Номера сметных расчетов и смет</t>
  </si>
  <si>
    <t>Наименование глав, объектов, работ и затрат</t>
  </si>
  <si>
    <t>Сметная стоимость</t>
  </si>
  <si>
    <t>Общая сметная стоимость</t>
  </si>
  <si>
    <t>строительных работ</t>
  </si>
  <si>
    <t>монтажных работ</t>
  </si>
  <si>
    <t>оборудования, мебели, инвентаря</t>
  </si>
  <si>
    <t>прочих</t>
  </si>
  <si>
    <t xml:space="preserve">Руководитель проектной организации </t>
  </si>
  <si>
    <t>[подпись (инициалы, фамилия)]</t>
  </si>
  <si>
    <t>Главный инженер проекта</t>
  </si>
  <si>
    <t>Начальник</t>
  </si>
  <si>
    <t>Заказчик</t>
  </si>
  <si>
    <t>[должность, подпись (инициалы, фамилия)]</t>
  </si>
  <si>
    <t>(наименование)                    [подпись (инициалы, фамилия)]</t>
  </si>
  <si>
    <t>Глава 1. Подготовка территории строительства</t>
  </si>
  <si>
    <t>01-01-01</t>
  </si>
  <si>
    <t>Демонтажные работы</t>
  </si>
  <si>
    <t/>
  </si>
  <si>
    <t>Итого по Главе 1. "Подготовка территории строительства"</t>
  </si>
  <si>
    <t>Глава 2. Основные объекты строительства</t>
  </si>
  <si>
    <t>02-01-01</t>
  </si>
  <si>
    <t>Конструктивные решения</t>
  </si>
  <si>
    <t>02-01-02</t>
  </si>
  <si>
    <t>Архитектурные решения</t>
  </si>
  <si>
    <t>02-01-03</t>
  </si>
  <si>
    <t>Технологическое оборудование</t>
  </si>
  <si>
    <t>02-01-04</t>
  </si>
  <si>
    <t>Отопление и вентиляция</t>
  </si>
  <si>
    <t>02-01-05</t>
  </si>
  <si>
    <t>Канализацияи и водоснабжение</t>
  </si>
  <si>
    <t>02-01-06</t>
  </si>
  <si>
    <t>Газоснабжение</t>
  </si>
  <si>
    <t>02-01-07</t>
  </si>
  <si>
    <t>Электроснабжение, электроосвещение</t>
  </si>
  <si>
    <t>Итого по Главе 2. "Основные объекты строительства"</t>
  </si>
  <si>
    <t>Глава 4. Объекты энергетического хозяйства</t>
  </si>
  <si>
    <t>04-01-01</t>
  </si>
  <si>
    <t>Наружное электроснабжение, электроосвещение</t>
  </si>
  <si>
    <t>04-01-02</t>
  </si>
  <si>
    <t>Электроснабжение. Сети 6 кВ.</t>
  </si>
  <si>
    <t>Итого по Главе 4. "Объекты энергетического хозяйства"</t>
  </si>
  <si>
    <t>Глава 6. Наружные сети и сооружения водоснабжения, водоотведения, теплоснабжения и газоснабжения</t>
  </si>
  <si>
    <t>06-01-01</t>
  </si>
  <si>
    <t>Наружные сети ВиК</t>
  </si>
  <si>
    <t>06-01-02</t>
  </si>
  <si>
    <t>Наружные сети газоснабжения</t>
  </si>
  <si>
    <t>Итого по Главе 6. "Наружные сети и сооружения водоснабжения, водоотведения, теплоснабжения и газоснабжения"</t>
  </si>
  <si>
    <t>Глава 7. Благоустройство и озеленение территории</t>
  </si>
  <si>
    <t>Итого по Главам 1-7</t>
  </si>
  <si>
    <t>Перевод цен до начисления лимитированных затрат</t>
  </si>
  <si>
    <t>Всего с учетом "Перевод цен до начисления лимитированных затрат"</t>
  </si>
  <si>
    <t>Глава 8. Временные здания и сооружения</t>
  </si>
  <si>
    <t>ГСН 81-05-01-2001 п.5.2.1</t>
  </si>
  <si>
    <t>Временные здания и сооружения - 3,1%</t>
  </si>
  <si>
    <t>Итого по Главе 8. "Временные здания и сооружения"</t>
  </si>
  <si>
    <t>Итого по Главам 1-8</t>
  </si>
  <si>
    <t>Глава 9. Прочие работы и затраты</t>
  </si>
  <si>
    <t>ГСН 81-05-02-2007,т.4; п.1.17. Прил.1, п.66</t>
  </si>
  <si>
    <t>Производство работ в зимнее время - 3,2%*1,1=3,52%</t>
  </si>
  <si>
    <t>09-01-02</t>
  </si>
  <si>
    <t>Пусконаладочные работы (15,75*9,69=152,62)</t>
  </si>
  <si>
    <t>Итого по Главе 9. "Прочие работы и затраты"</t>
  </si>
  <si>
    <t>Итого по Главам 1-9</t>
  </si>
  <si>
    <t>Глава 10. Содержание службы заказчика. Строительный контроль</t>
  </si>
  <si>
    <t>Пост.Правительства РФ №468 от 21.06.2010</t>
  </si>
  <si>
    <t>Содержание службы заказчика. Строительный контроль -1,93%</t>
  </si>
  <si>
    <t>Итого по Главе 10. "Содержание службы заказчика. Строительный контроль"</t>
  </si>
  <si>
    <t>Глава 12. Глава 12. Глава 12. Глава 12. Проектные и изыскательские работы</t>
  </si>
  <si>
    <t>Проектно-изыскательские  работы и экспертиза</t>
  </si>
  <si>
    <t>МДС 81-35.2004 прил.8 п.12.3</t>
  </si>
  <si>
    <t>Авторский надзор - 0,2%</t>
  </si>
  <si>
    <t>Итого по Главе 12. "Глава 12. Проектные и изыскательские работы"</t>
  </si>
  <si>
    <t>Итого по Главам 1-12</t>
  </si>
  <si>
    <t>Непредвиденные затраты</t>
  </si>
  <si>
    <t>МДС 81-35.2004 п.4.96</t>
  </si>
  <si>
    <t>Непредвиденные затраты - 3%</t>
  </si>
  <si>
    <t>Итого "Непредвиденные затраты"</t>
  </si>
  <si>
    <t>Налоги и обязательные платежи</t>
  </si>
  <si>
    <t>МДС 81-35.2004 п.4.100</t>
  </si>
  <si>
    <t>НДС - 18%</t>
  </si>
  <si>
    <t>Итого "Налоги и обязательные платежи"</t>
  </si>
  <si>
    <t>Всего по сводному расчету</t>
  </si>
  <si>
    <r>
      <t>Сводный сметный расчет в сумме</t>
    </r>
    <r>
      <rPr>
        <b/>
        <sz val="10"/>
        <rFont val="Times New Roman"/>
        <family val="1"/>
        <charset val="204"/>
      </rPr>
      <t xml:space="preserve"> 293 252,76 тыс. руб.</t>
    </r>
  </si>
  <si>
    <t>«Техническое перевооружение участка штамповки заготовок корпусов специзделий в здании прессового корпуса «А», АО «Верхнетуринский машиностроительный завод», г. Верхняя Тура, Свердловская область.</t>
  </si>
  <si>
    <t>"Утвержден" «    »________________2016 г.</t>
  </si>
  <si>
    <t>«    »________________2016 г.</t>
  </si>
  <si>
    <t>Составлена в ценах по состоянию на октябрь 2016г</t>
  </si>
  <si>
    <t>ИТОГО по смете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</si>
</sst>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7">
    <xf numFmtId="0" fontId="0" fillId="0" borderId="0"/>
    <xf numFmtId="0" fontId="3" fillId="0" borderId="1">
      <alignment horizontal="center"/>
    </xf>
    <xf numFmtId="0" fontId="1" fillId="0" borderId="0">
      <alignment vertical="top"/>
    </xf>
    <xf numFmtId="0" fontId="3" fillId="0" borderId="1">
      <alignment horizontal="center"/>
    </xf>
    <xf numFmtId="0" fontId="3" fillId="0" borderId="0">
      <alignment vertical="top"/>
    </xf>
    <xf numFmtId="0" fontId="1" fillId="0" borderId="0"/>
    <xf numFmtId="0" fontId="3" fillId="0" borderId="0">
      <alignment horizontal="right" vertical="top" wrapText="1"/>
    </xf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1">
      <alignment horizontal="center" wrapText="1"/>
    </xf>
    <xf numFmtId="0" fontId="1" fillId="0" borderId="0">
      <alignment vertical="top"/>
    </xf>
    <xf numFmtId="0" fontId="1" fillId="0" borderId="0"/>
    <xf numFmtId="0" fontId="1" fillId="0" borderId="0"/>
    <xf numFmtId="0" fontId="3" fillId="0" borderId="0"/>
    <xf numFmtId="0" fontId="3" fillId="0" borderId="1">
      <alignment horizontal="center" wrapText="1"/>
    </xf>
    <xf numFmtId="0" fontId="3" fillId="0" borderId="1">
      <alignment horizontal="center"/>
    </xf>
    <xf numFmtId="0" fontId="4" fillId="0" borderId="0"/>
    <xf numFmtId="0" fontId="3" fillId="0" borderId="1">
      <alignment horizontal="center" wrapText="1"/>
    </xf>
    <xf numFmtId="0" fontId="1" fillId="0" borderId="0"/>
    <xf numFmtId="0" fontId="3" fillId="0" borderId="0">
      <alignment horizontal="center"/>
    </xf>
    <xf numFmtId="0" fontId="3" fillId="0" borderId="0">
      <alignment horizontal="left" vertical="top"/>
    </xf>
    <xf numFmtId="0" fontId="4" fillId="0" borderId="0"/>
    <xf numFmtId="0" fontId="3" fillId="0" borderId="0"/>
  </cellStyleXfs>
  <cellXfs count="42">
    <xf numFmtId="0" fontId="0" fillId="0" borderId="0" xfId="0"/>
    <xf numFmtId="0" fontId="3" fillId="0" borderId="0" xfId="0" applyFont="1" applyAlignment="1">
      <alignment horizontal="center" vertical="top"/>
    </xf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top"/>
    </xf>
    <xf numFmtId="0" fontId="0" fillId="0" borderId="0" xfId="0" applyBorder="1" applyAlignment="1">
      <alignment horizontal="left" vertical="top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3" fillId="0" borderId="0" xfId="11" applyFont="1"/>
    <xf numFmtId="0" fontId="3" fillId="0" borderId="0" xfId="23" applyAlignment="1">
      <alignment horizontal="left"/>
    </xf>
    <xf numFmtId="0" fontId="3" fillId="0" borderId="0" xfId="24">
      <alignment horizontal="left" vertical="top"/>
    </xf>
    <xf numFmtId="0" fontId="0" fillId="0" borderId="2" xfId="0" applyBorder="1"/>
    <xf numFmtId="0" fontId="3" fillId="0" borderId="2" xfId="24" applyBorder="1">
      <alignment horizontal="left" vertical="top"/>
    </xf>
    <xf numFmtId="49" fontId="3" fillId="0" borderId="0" xfId="0" applyNumberFormat="1" applyFont="1" applyAlignment="1">
      <alignment horizontal="left" vertical="top" wrapText="1"/>
    </xf>
    <xf numFmtId="0" fontId="3" fillId="0" borderId="4" xfId="22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top" wrapText="1"/>
    </xf>
    <xf numFmtId="0" fontId="11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right" wrapText="1"/>
    </xf>
    <xf numFmtId="2" fontId="3" fillId="0" borderId="1" xfId="0" applyNumberFormat="1" applyFont="1" applyBorder="1" applyAlignment="1">
      <alignment horizontal="right" vertical="top" wrapText="1"/>
    </xf>
    <xf numFmtId="0" fontId="3" fillId="0" borderId="5" xfId="0" applyFont="1" applyFill="1" applyBorder="1" applyAlignment="1">
      <alignment horizontal="right" vertical="top" wrapText="1"/>
    </xf>
    <xf numFmtId="2" fontId="0" fillId="0" borderId="0" xfId="0" applyNumberFormat="1"/>
    <xf numFmtId="0" fontId="3" fillId="0" borderId="3" xfId="0" applyFont="1" applyBorder="1" applyAlignment="1">
      <alignment horizontal="center"/>
    </xf>
    <xf numFmtId="0" fontId="5" fillId="0" borderId="2" xfId="23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23" applyBorder="1" applyAlignment="1">
      <alignment horizontal="left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2" xfId="23" applyBorder="1" applyAlignment="1">
      <alignment horizontal="center" vertical="center" wrapText="1"/>
    </xf>
  </cellXfs>
  <cellStyles count="27">
    <cellStyle name="Акт" xfId="1"/>
    <cellStyle name="АктМТСН" xfId="2"/>
    <cellStyle name="ВедРесурсов" xfId="3"/>
    <cellStyle name="ВедРесурсовАкт" xfId="4"/>
    <cellStyle name="Индексы" xfId="5"/>
    <cellStyle name="Итоги" xfId="6"/>
    <cellStyle name="ИтогоАктБазЦ" xfId="7"/>
    <cellStyle name="ИтогоАктБИМ" xfId="8"/>
    <cellStyle name="ИтогоАктРесМет" xfId="9"/>
    <cellStyle name="ИтогоБазЦ" xfId="10"/>
    <cellStyle name="ИтогоБИМ" xfId="11"/>
    <cellStyle name="ИтогоРесМет" xfId="12"/>
    <cellStyle name="ЛокСмета" xfId="13"/>
    <cellStyle name="ЛокСмМТСН" xfId="14"/>
    <cellStyle name="М29" xfId="15"/>
    <cellStyle name="ОбСмета" xfId="16"/>
    <cellStyle name="Обычный" xfId="0" builtinId="0"/>
    <cellStyle name="Параметр" xfId="17"/>
    <cellStyle name="ПеременныеСметы" xfId="18"/>
    <cellStyle name="РесСмета" xfId="19"/>
    <cellStyle name="СводВедРес" xfId="20"/>
    <cellStyle name="СводкаСтоимРаб" xfId="21"/>
    <cellStyle name="СводРасч" xfId="22"/>
    <cellStyle name="Титул" xfId="23"/>
    <cellStyle name="Хвост" xfId="24"/>
    <cellStyle name="Ценник" xfId="25"/>
    <cellStyle name="Экспертиза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I85"/>
  <sheetViews>
    <sheetView showGridLines="0" tabSelected="1" topLeftCell="A66" workbookViewId="0">
      <selection activeCell="B57" sqref="B57"/>
    </sheetView>
  </sheetViews>
  <sheetFormatPr defaultRowHeight="12.75" x14ac:dyDescent="0.2"/>
  <cols>
    <col min="1" max="1" width="5.28515625" customWidth="1"/>
    <col min="2" max="2" width="16.5703125" customWidth="1"/>
    <col min="3" max="3" width="37.7109375" customWidth="1"/>
    <col min="4" max="8" width="16.7109375" customWidth="1"/>
    <col min="9" max="9" width="9.5703125" bestFit="1" customWidth="1"/>
  </cols>
  <sheetData>
    <row r="1" spans="1:8" x14ac:dyDescent="0.2">
      <c r="A1" s="1"/>
      <c r="B1" s="2"/>
      <c r="C1" s="3"/>
      <c r="D1" s="4"/>
      <c r="E1" s="4"/>
      <c r="F1" s="4"/>
      <c r="G1" s="4"/>
      <c r="H1" s="5" t="s">
        <v>0</v>
      </c>
    </row>
    <row r="2" spans="1:8" x14ac:dyDescent="0.2">
      <c r="A2" s="1"/>
      <c r="B2" s="2" t="s">
        <v>1</v>
      </c>
      <c r="C2" s="36"/>
      <c r="D2" s="36"/>
      <c r="E2" s="36"/>
      <c r="F2" s="36"/>
      <c r="G2" s="36"/>
      <c r="H2" s="4"/>
    </row>
    <row r="3" spans="1:8" x14ac:dyDescent="0.2">
      <c r="A3" s="1"/>
      <c r="B3" s="2"/>
      <c r="C3" s="39" t="s">
        <v>2</v>
      </c>
      <c r="D3" s="39"/>
      <c r="E3" s="39"/>
      <c r="F3" s="39"/>
      <c r="G3" s="39"/>
      <c r="H3" s="4"/>
    </row>
    <row r="4" spans="1:8" x14ac:dyDescent="0.2">
      <c r="A4" s="1"/>
      <c r="B4" s="2" t="s">
        <v>93</v>
      </c>
      <c r="C4" s="8"/>
      <c r="D4" s="4"/>
      <c r="E4" s="6"/>
      <c r="F4" s="4"/>
      <c r="G4" s="4"/>
      <c r="H4" s="4"/>
    </row>
    <row r="5" spans="1:8" x14ac:dyDescent="0.2">
      <c r="A5" s="1"/>
      <c r="B5" s="2"/>
      <c r="C5" s="3"/>
      <c r="D5" s="4"/>
      <c r="E5" s="6"/>
      <c r="F5" s="4"/>
      <c r="G5" s="4"/>
      <c r="H5" s="4"/>
    </row>
    <row r="6" spans="1:8" x14ac:dyDescent="0.2">
      <c r="A6" s="1"/>
      <c r="B6" s="13" t="s">
        <v>91</v>
      </c>
      <c r="C6" s="3"/>
      <c r="D6" s="4"/>
      <c r="E6" s="6"/>
      <c r="F6" s="4"/>
      <c r="G6" s="4"/>
      <c r="H6" s="4"/>
    </row>
    <row r="7" spans="1:8" x14ac:dyDescent="0.2">
      <c r="A7" s="1"/>
      <c r="B7" s="2" t="s">
        <v>3</v>
      </c>
      <c r="C7" s="3"/>
      <c r="D7" s="4"/>
      <c r="E7" s="4"/>
      <c r="F7" s="4"/>
      <c r="G7" s="4"/>
      <c r="H7" s="4"/>
    </row>
    <row r="8" spans="1:8" x14ac:dyDescent="0.2">
      <c r="A8" s="1"/>
      <c r="B8" s="2"/>
      <c r="C8" s="41"/>
      <c r="D8" s="41"/>
      <c r="E8" s="41"/>
      <c r="F8" s="41"/>
      <c r="G8" s="41"/>
      <c r="H8" s="4"/>
    </row>
    <row r="9" spans="1:8" x14ac:dyDescent="0.2">
      <c r="A9" s="1"/>
      <c r="B9" s="2"/>
      <c r="C9" s="39" t="s">
        <v>4</v>
      </c>
      <c r="D9" s="39"/>
      <c r="E9" s="39"/>
      <c r="F9" s="39"/>
      <c r="G9" s="39"/>
      <c r="H9" s="4"/>
    </row>
    <row r="10" spans="1:8" x14ac:dyDescent="0.2">
      <c r="A10" s="1"/>
      <c r="B10" s="2"/>
      <c r="C10" s="3"/>
      <c r="D10" s="4"/>
      <c r="E10" s="6"/>
      <c r="F10" s="4"/>
      <c r="G10" s="4"/>
      <c r="H10" s="4"/>
    </row>
    <row r="11" spans="1:8" x14ac:dyDescent="0.2">
      <c r="A11" s="1"/>
      <c r="B11" s="2" t="s">
        <v>94</v>
      </c>
      <c r="C11" s="3"/>
      <c r="D11" s="7"/>
      <c r="E11" s="7"/>
      <c r="F11" s="7"/>
      <c r="G11" s="7"/>
      <c r="H11" s="4"/>
    </row>
    <row r="12" spans="1:8" x14ac:dyDescent="0.2">
      <c r="A12" s="1"/>
      <c r="B12" s="2"/>
      <c r="C12" s="3"/>
      <c r="D12" s="7"/>
      <c r="E12" s="7"/>
      <c r="F12" s="7"/>
      <c r="G12" s="4"/>
      <c r="H12" s="4"/>
    </row>
    <row r="13" spans="1:8" x14ac:dyDescent="0.2">
      <c r="A13" s="1"/>
      <c r="B13" s="2"/>
      <c r="C13" s="40" t="s">
        <v>5</v>
      </c>
      <c r="D13" s="40"/>
      <c r="E13" s="40"/>
      <c r="F13" s="40"/>
      <c r="G13" s="40"/>
      <c r="H13" s="4"/>
    </row>
    <row r="14" spans="1:8" x14ac:dyDescent="0.2">
      <c r="A14" s="1"/>
      <c r="B14" s="2"/>
      <c r="C14" s="3"/>
      <c r="D14" s="9"/>
      <c r="E14" s="7"/>
      <c r="F14" s="4"/>
      <c r="G14" s="4"/>
      <c r="H14" s="4"/>
    </row>
    <row r="15" spans="1:8" ht="31.5" customHeight="1" x14ac:dyDescent="0.2">
      <c r="A15" s="1"/>
      <c r="B15" s="2"/>
      <c r="C15" s="31" t="s">
        <v>92</v>
      </c>
      <c r="D15" s="31"/>
      <c r="E15" s="31"/>
      <c r="F15" s="31"/>
      <c r="G15" s="31"/>
      <c r="H15" s="4"/>
    </row>
    <row r="16" spans="1:8" x14ac:dyDescent="0.2">
      <c r="A16" s="1"/>
      <c r="B16" s="2"/>
      <c r="C16" s="34" t="s">
        <v>6</v>
      </c>
      <c r="D16" s="34"/>
      <c r="E16" s="34"/>
      <c r="F16" s="34"/>
      <c r="G16" s="34"/>
      <c r="H16" s="4"/>
    </row>
    <row r="17" spans="1:9" x14ac:dyDescent="0.2">
      <c r="A17" s="1"/>
      <c r="B17" s="2"/>
      <c r="C17" s="3"/>
      <c r="D17" s="7"/>
      <c r="E17" s="7"/>
      <c r="F17" s="7"/>
      <c r="G17" s="7"/>
      <c r="H17" s="4"/>
    </row>
    <row r="18" spans="1:9" x14ac:dyDescent="0.2">
      <c r="A18" s="1"/>
      <c r="B18" s="14" t="s">
        <v>95</v>
      </c>
      <c r="C18" s="3"/>
      <c r="D18" s="9"/>
      <c r="E18" s="4"/>
      <c r="F18" s="4"/>
      <c r="G18" s="4"/>
      <c r="H18" s="4"/>
    </row>
    <row r="19" spans="1:9" x14ac:dyDescent="0.2">
      <c r="A19" s="1"/>
      <c r="B19" s="2"/>
      <c r="C19" s="3"/>
      <c r="D19" s="9"/>
      <c r="E19" s="4"/>
      <c r="F19" s="4"/>
      <c r="G19" s="4"/>
      <c r="H19" s="4"/>
    </row>
    <row r="20" spans="1:9" x14ac:dyDescent="0.2">
      <c r="A20" s="1"/>
      <c r="B20" s="2"/>
      <c r="C20" s="3"/>
      <c r="D20" s="4"/>
      <c r="E20" s="4"/>
      <c r="F20" s="4"/>
      <c r="G20" s="4"/>
      <c r="H20" s="4"/>
    </row>
    <row r="21" spans="1:9" x14ac:dyDescent="0.2">
      <c r="A21" s="35" t="s">
        <v>7</v>
      </c>
      <c r="B21" s="37" t="s">
        <v>8</v>
      </c>
      <c r="C21" s="35" t="s">
        <v>9</v>
      </c>
      <c r="D21" s="38" t="s">
        <v>10</v>
      </c>
      <c r="E21" s="38"/>
      <c r="F21" s="38"/>
      <c r="G21" s="38"/>
      <c r="H21" s="35" t="s">
        <v>11</v>
      </c>
    </row>
    <row r="22" spans="1:9" x14ac:dyDescent="0.2">
      <c r="A22" s="35"/>
      <c r="B22" s="37"/>
      <c r="C22" s="35"/>
      <c r="D22" s="35" t="s">
        <v>12</v>
      </c>
      <c r="E22" s="35" t="s">
        <v>13</v>
      </c>
      <c r="F22" s="35" t="s">
        <v>14</v>
      </c>
      <c r="G22" s="35" t="s">
        <v>15</v>
      </c>
      <c r="H22" s="35"/>
    </row>
    <row r="23" spans="1:9" x14ac:dyDescent="0.2">
      <c r="A23" s="35"/>
      <c r="B23" s="37"/>
      <c r="C23" s="35"/>
      <c r="D23" s="35"/>
      <c r="E23" s="35"/>
      <c r="F23" s="35"/>
      <c r="G23" s="35"/>
      <c r="H23" s="35"/>
    </row>
    <row r="24" spans="1:9" x14ac:dyDescent="0.2">
      <c r="A24" s="35"/>
      <c r="B24" s="37"/>
      <c r="C24" s="35"/>
      <c r="D24" s="35"/>
      <c r="E24" s="35"/>
      <c r="F24" s="35"/>
      <c r="G24" s="35"/>
      <c r="H24" s="35"/>
    </row>
    <row r="25" spans="1:9" x14ac:dyDescent="0.2">
      <c r="A25" s="19">
        <v>1</v>
      </c>
      <c r="B25" s="19">
        <v>2</v>
      </c>
      <c r="C25" s="19">
        <v>3</v>
      </c>
      <c r="D25" s="19">
        <v>4</v>
      </c>
      <c r="E25" s="19">
        <v>5</v>
      </c>
      <c r="F25" s="19">
        <v>6</v>
      </c>
      <c r="G25" s="19">
        <v>7</v>
      </c>
      <c r="H25" s="19">
        <v>8</v>
      </c>
    </row>
    <row r="26" spans="1:9" ht="21" customHeight="1" x14ac:dyDescent="0.2">
      <c r="A26" s="32" t="s">
        <v>23</v>
      </c>
      <c r="B26" s="33"/>
      <c r="C26" s="33"/>
      <c r="D26" s="33"/>
      <c r="E26" s="33"/>
      <c r="F26" s="33"/>
      <c r="G26" s="33"/>
      <c r="H26" s="33"/>
    </row>
    <row r="27" spans="1:9" x14ac:dyDescent="0.2">
      <c r="A27" s="20">
        <v>1</v>
      </c>
      <c r="B27" s="21" t="s">
        <v>24</v>
      </c>
      <c r="C27" s="22" t="s">
        <v>25</v>
      </c>
      <c r="D27" s="23">
        <v>592.03</v>
      </c>
      <c r="E27" s="23">
        <v>7.92</v>
      </c>
      <c r="F27" s="23"/>
      <c r="G27" s="23"/>
      <c r="H27" s="23">
        <v>599.95000000000005</v>
      </c>
    </row>
    <row r="28" spans="1:9" ht="25.5" x14ac:dyDescent="0.2">
      <c r="A28" s="20"/>
      <c r="B28" s="21" t="s">
        <v>26</v>
      </c>
      <c r="C28" s="22" t="s">
        <v>27</v>
      </c>
      <c r="D28" s="23">
        <v>592.03</v>
      </c>
      <c r="E28" s="23">
        <v>7.92</v>
      </c>
      <c r="F28" s="23"/>
      <c r="G28" s="23"/>
      <c r="H28" s="23">
        <f>H27</f>
        <v>599.95000000000005</v>
      </c>
    </row>
    <row r="29" spans="1:9" ht="21" customHeight="1" x14ac:dyDescent="0.2">
      <c r="A29" s="32" t="s">
        <v>28</v>
      </c>
      <c r="B29" s="33"/>
      <c r="C29" s="33"/>
      <c r="D29" s="33"/>
      <c r="E29" s="33"/>
      <c r="F29" s="33"/>
      <c r="G29" s="33"/>
      <c r="H29" s="33"/>
    </row>
    <row r="30" spans="1:9" x14ac:dyDescent="0.2">
      <c r="A30" s="20">
        <v>2</v>
      </c>
      <c r="B30" s="21" t="s">
        <v>29</v>
      </c>
      <c r="C30" s="22" t="s">
        <v>30</v>
      </c>
      <c r="D30" s="23">
        <v>3117.9</v>
      </c>
      <c r="E30" s="23"/>
      <c r="F30" s="23"/>
      <c r="G30" s="23"/>
      <c r="H30" s="23">
        <v>3117.9</v>
      </c>
    </row>
    <row r="31" spans="1:9" x14ac:dyDescent="0.2">
      <c r="A31" s="20">
        <v>3</v>
      </c>
      <c r="B31" s="21" t="s">
        <v>31</v>
      </c>
      <c r="C31" s="22" t="s">
        <v>32</v>
      </c>
      <c r="D31" s="23">
        <v>8454.5300000000007</v>
      </c>
      <c r="E31" s="23"/>
      <c r="F31" s="23"/>
      <c r="G31" s="23"/>
      <c r="H31" s="23">
        <v>8454.5300000000007</v>
      </c>
    </row>
    <row r="32" spans="1:9" x14ac:dyDescent="0.2">
      <c r="A32" s="20">
        <v>4</v>
      </c>
      <c r="B32" s="21" t="s">
        <v>33</v>
      </c>
      <c r="C32" s="22" t="s">
        <v>34</v>
      </c>
      <c r="D32" s="23"/>
      <c r="E32" s="23">
        <v>3144.8</v>
      </c>
      <c r="F32" s="27">
        <v>21658.320500000002</v>
      </c>
      <c r="G32" s="23"/>
      <c r="H32" s="23">
        <f>E32+F32</f>
        <v>24803.120500000001</v>
      </c>
      <c r="I32" s="29"/>
    </row>
    <row r="33" spans="1:9" x14ac:dyDescent="0.2">
      <c r="A33" s="20">
        <v>5</v>
      </c>
      <c r="B33" s="21" t="s">
        <v>35</v>
      </c>
      <c r="C33" s="22" t="s">
        <v>36</v>
      </c>
      <c r="D33" s="23">
        <v>472.97</v>
      </c>
      <c r="E33" s="23">
        <v>249.8</v>
      </c>
      <c r="F33" s="23"/>
      <c r="G33" s="23"/>
      <c r="H33" s="23">
        <v>722.77</v>
      </c>
    </row>
    <row r="34" spans="1:9" x14ac:dyDescent="0.2">
      <c r="A34" s="20">
        <v>6</v>
      </c>
      <c r="B34" s="21" t="s">
        <v>37</v>
      </c>
      <c r="C34" s="22" t="s">
        <v>38</v>
      </c>
      <c r="D34" s="23">
        <v>311.08</v>
      </c>
      <c r="E34" s="23">
        <v>18.03</v>
      </c>
      <c r="F34" s="23"/>
      <c r="G34" s="23"/>
      <c r="H34" s="23">
        <v>329.11</v>
      </c>
    </row>
    <row r="35" spans="1:9" x14ac:dyDescent="0.2">
      <c r="A35" s="20">
        <v>7</v>
      </c>
      <c r="B35" s="21" t="s">
        <v>39</v>
      </c>
      <c r="C35" s="22" t="s">
        <v>40</v>
      </c>
      <c r="D35" s="23">
        <v>203.26</v>
      </c>
      <c r="E35" s="23">
        <v>65.61</v>
      </c>
      <c r="F35" s="23"/>
      <c r="G35" s="23"/>
      <c r="H35" s="23">
        <v>268.87</v>
      </c>
    </row>
    <row r="36" spans="1:9" x14ac:dyDescent="0.2">
      <c r="A36" s="20">
        <v>8</v>
      </c>
      <c r="B36" s="21" t="s">
        <v>41</v>
      </c>
      <c r="C36" s="22" t="s">
        <v>42</v>
      </c>
      <c r="D36" s="23">
        <v>15.34</v>
      </c>
      <c r="E36" s="23">
        <v>448.3</v>
      </c>
      <c r="F36" s="23"/>
      <c r="G36" s="23"/>
      <c r="H36" s="23">
        <v>463.64</v>
      </c>
    </row>
    <row r="37" spans="1:9" ht="25.5" x14ac:dyDescent="0.2">
      <c r="A37" s="20"/>
      <c r="B37" s="21" t="s">
        <v>26</v>
      </c>
      <c r="C37" s="22" t="s">
        <v>43</v>
      </c>
      <c r="D37" s="23">
        <f>D30+D31+D32+D33+D34+D35+D36</f>
        <v>12575.08</v>
      </c>
      <c r="E37" s="23">
        <f>E32+E33+E34+E35+E36</f>
        <v>3926.5400000000009</v>
      </c>
      <c r="F37" s="23">
        <f>F32</f>
        <v>21658.320500000002</v>
      </c>
      <c r="G37" s="23"/>
      <c r="H37" s="23">
        <f>H30+H31+H32+H33+H34+H35+H36</f>
        <v>38159.940499999997</v>
      </c>
    </row>
    <row r="38" spans="1:9" ht="21" customHeight="1" x14ac:dyDescent="0.2">
      <c r="A38" s="32" t="s">
        <v>44</v>
      </c>
      <c r="B38" s="33"/>
      <c r="C38" s="33"/>
      <c r="D38" s="33"/>
      <c r="E38" s="33"/>
      <c r="F38" s="33"/>
      <c r="G38" s="33"/>
      <c r="H38" s="33"/>
    </row>
    <row r="39" spans="1:9" ht="25.5" x14ac:dyDescent="0.2">
      <c r="A39" s="20">
        <v>9</v>
      </c>
      <c r="B39" s="21" t="s">
        <v>45</v>
      </c>
      <c r="C39" s="22" t="s">
        <v>46</v>
      </c>
      <c r="D39" s="23">
        <v>212.71</v>
      </c>
      <c r="E39" s="23">
        <v>40.770000000000003</v>
      </c>
      <c r="F39" s="23"/>
      <c r="G39" s="23"/>
      <c r="H39" s="23">
        <v>253.48</v>
      </c>
    </row>
    <row r="40" spans="1:9" x14ac:dyDescent="0.2">
      <c r="A40" s="20">
        <v>10</v>
      </c>
      <c r="B40" s="21" t="s">
        <v>47</v>
      </c>
      <c r="C40" s="22" t="s">
        <v>48</v>
      </c>
      <c r="D40" s="23">
        <v>6.83</v>
      </c>
      <c r="E40" s="23">
        <v>320.27</v>
      </c>
      <c r="F40" s="23"/>
      <c r="G40" s="23"/>
      <c r="H40" s="23">
        <v>327.10000000000002</v>
      </c>
    </row>
    <row r="41" spans="1:9" ht="25.5" x14ac:dyDescent="0.2">
      <c r="A41" s="20"/>
      <c r="B41" s="21" t="s">
        <v>26</v>
      </c>
      <c r="C41" s="22" t="s">
        <v>49</v>
      </c>
      <c r="D41" s="23">
        <f>D39+D40</f>
        <v>219.54000000000002</v>
      </c>
      <c r="E41" s="23">
        <f>E39+E40</f>
        <v>361.03999999999996</v>
      </c>
      <c r="F41" s="23"/>
      <c r="G41" s="23"/>
      <c r="H41" s="23">
        <f>H39+H40</f>
        <v>580.58000000000004</v>
      </c>
    </row>
    <row r="42" spans="1:9" ht="21" customHeight="1" x14ac:dyDescent="0.2">
      <c r="A42" s="32" t="s">
        <v>50</v>
      </c>
      <c r="B42" s="33"/>
      <c r="C42" s="33"/>
      <c r="D42" s="33"/>
      <c r="E42" s="33"/>
      <c r="F42" s="33"/>
      <c r="G42" s="33"/>
      <c r="H42" s="33"/>
    </row>
    <row r="43" spans="1:9" x14ac:dyDescent="0.2">
      <c r="A43" s="20">
        <v>11</v>
      </c>
      <c r="B43" s="21" t="s">
        <v>51</v>
      </c>
      <c r="C43" s="22" t="s">
        <v>52</v>
      </c>
      <c r="D43" s="23">
        <v>244.71</v>
      </c>
      <c r="E43" s="23">
        <v>1.22</v>
      </c>
      <c r="F43" s="23"/>
      <c r="G43" s="23"/>
      <c r="H43" s="27">
        <v>245.93</v>
      </c>
    </row>
    <row r="44" spans="1:9" x14ac:dyDescent="0.2">
      <c r="A44" s="20">
        <v>12</v>
      </c>
      <c r="B44" s="21" t="s">
        <v>53</v>
      </c>
      <c r="C44" s="22" t="s">
        <v>54</v>
      </c>
      <c r="D44" s="23">
        <v>112.37</v>
      </c>
      <c r="E44" s="23">
        <v>26.53</v>
      </c>
      <c r="F44" s="23"/>
      <c r="G44" s="23"/>
      <c r="H44" s="27">
        <v>138.9</v>
      </c>
    </row>
    <row r="45" spans="1:9" ht="38.25" x14ac:dyDescent="0.2">
      <c r="A45" s="20"/>
      <c r="B45" s="21" t="s">
        <v>26</v>
      </c>
      <c r="C45" s="22" t="s">
        <v>55</v>
      </c>
      <c r="D45" s="23">
        <f>D43+D44</f>
        <v>357.08000000000004</v>
      </c>
      <c r="E45" s="23">
        <f>E43+E44</f>
        <v>27.75</v>
      </c>
      <c r="F45" s="23"/>
      <c r="G45" s="23"/>
      <c r="H45" s="27">
        <f>H43+H44</f>
        <v>384.83000000000004</v>
      </c>
    </row>
    <row r="46" spans="1:9" ht="21" customHeight="1" x14ac:dyDescent="0.2">
      <c r="A46" s="32" t="s">
        <v>56</v>
      </c>
      <c r="B46" s="33"/>
      <c r="C46" s="33"/>
      <c r="D46" s="33"/>
      <c r="E46" s="33"/>
      <c r="F46" s="33"/>
      <c r="G46" s="33"/>
      <c r="H46" s="33"/>
    </row>
    <row r="47" spans="1:9" x14ac:dyDescent="0.2">
      <c r="A47" s="20"/>
      <c r="B47" s="21" t="s">
        <v>26</v>
      </c>
      <c r="C47" s="22" t="s">
        <v>57</v>
      </c>
      <c r="D47" s="23">
        <f>D28+D37+D41+D45</f>
        <v>13743.730000000001</v>
      </c>
      <c r="E47" s="23">
        <f>E28+E37+E41+E45</f>
        <v>4323.2500000000009</v>
      </c>
      <c r="F47" s="23">
        <f>F28+F37+F41+F45</f>
        <v>21658.320500000002</v>
      </c>
      <c r="G47" s="23">
        <f>G28+G37+G41+G45</f>
        <v>0</v>
      </c>
      <c r="H47" s="23">
        <f>H28+H37+H41+H45</f>
        <v>39725.300499999998</v>
      </c>
      <c r="I47" s="28"/>
    </row>
    <row r="48" spans="1:9" ht="25.5" x14ac:dyDescent="0.2">
      <c r="A48" s="20"/>
      <c r="B48" s="21" t="s">
        <v>26</v>
      </c>
      <c r="C48" s="22" t="s">
        <v>58</v>
      </c>
      <c r="D48" s="23">
        <v>7.07</v>
      </c>
      <c r="E48" s="23">
        <v>7.07</v>
      </c>
      <c r="F48" s="23">
        <v>4.0599999999999996</v>
      </c>
      <c r="G48" s="23">
        <v>8.23</v>
      </c>
      <c r="H48" s="23"/>
    </row>
    <row r="49" spans="1:8" ht="25.5" x14ac:dyDescent="0.2">
      <c r="A49" s="20"/>
      <c r="B49" s="21" t="s">
        <v>26</v>
      </c>
      <c r="C49" s="22" t="s">
        <v>59</v>
      </c>
      <c r="D49" s="23">
        <f>D47*D48</f>
        <v>97168.171100000007</v>
      </c>
      <c r="E49" s="23">
        <f>E47*E48</f>
        <v>30565.377500000006</v>
      </c>
      <c r="F49" s="23">
        <f>F47*F48</f>
        <v>87932.781229999993</v>
      </c>
      <c r="G49" s="23"/>
      <c r="H49" s="27">
        <f>D49+E49+F49</f>
        <v>215666.32983</v>
      </c>
    </row>
    <row r="50" spans="1:8" ht="21" customHeight="1" x14ac:dyDescent="0.2">
      <c r="A50" s="32" t="s">
        <v>60</v>
      </c>
      <c r="B50" s="33"/>
      <c r="C50" s="33"/>
      <c r="D50" s="33"/>
      <c r="E50" s="33"/>
      <c r="F50" s="33"/>
      <c r="G50" s="33"/>
      <c r="H50" s="33"/>
    </row>
    <row r="51" spans="1:8" ht="25.5" x14ac:dyDescent="0.2">
      <c r="A51" s="20">
        <v>13</v>
      </c>
      <c r="B51" s="21" t="s">
        <v>61</v>
      </c>
      <c r="C51" s="22" t="s">
        <v>62</v>
      </c>
      <c r="D51" s="23">
        <v>3012.21</v>
      </c>
      <c r="E51" s="23">
        <v>947.53</v>
      </c>
      <c r="F51" s="23"/>
      <c r="G51" s="23"/>
      <c r="H51" s="23">
        <v>3959.74</v>
      </c>
    </row>
    <row r="52" spans="1:8" ht="25.5" x14ac:dyDescent="0.2">
      <c r="A52" s="20"/>
      <c r="B52" s="21" t="s">
        <v>26</v>
      </c>
      <c r="C52" s="22" t="s">
        <v>63</v>
      </c>
      <c r="D52" s="23">
        <v>3012.21</v>
      </c>
      <c r="E52" s="23">
        <v>947.53</v>
      </c>
      <c r="F52" s="23"/>
      <c r="G52" s="23"/>
      <c r="H52" s="23">
        <v>3959.74</v>
      </c>
    </row>
    <row r="53" spans="1:8" x14ac:dyDescent="0.2">
      <c r="A53" s="20"/>
      <c r="B53" s="21" t="s">
        <v>26</v>
      </c>
      <c r="C53" s="22" t="s">
        <v>64</v>
      </c>
      <c r="D53" s="23">
        <f>D49+D52</f>
        <v>100180.38110000001</v>
      </c>
      <c r="E53" s="23">
        <f>E49+E52</f>
        <v>31512.907500000005</v>
      </c>
      <c r="F53" s="23">
        <f>F49+F52</f>
        <v>87932.781229999993</v>
      </c>
      <c r="G53" s="23">
        <f>G49+G52</f>
        <v>0</v>
      </c>
      <c r="H53" s="27">
        <f>H49+H52</f>
        <v>219626.06982999999</v>
      </c>
    </row>
    <row r="54" spans="1:8" ht="21" customHeight="1" x14ac:dyDescent="0.2">
      <c r="A54" s="32" t="s">
        <v>65</v>
      </c>
      <c r="B54" s="33"/>
      <c r="C54" s="33"/>
      <c r="D54" s="33"/>
      <c r="E54" s="33"/>
      <c r="F54" s="33"/>
      <c r="G54" s="33"/>
      <c r="H54" s="33"/>
    </row>
    <row r="55" spans="1:8" ht="38.25" x14ac:dyDescent="0.2">
      <c r="A55" s="20">
        <v>14</v>
      </c>
      <c r="B55" s="21" t="s">
        <v>66</v>
      </c>
      <c r="C55" s="22" t="s">
        <v>67</v>
      </c>
      <c r="D55" s="23">
        <v>3526.35</v>
      </c>
      <c r="E55" s="23">
        <v>1109.25</v>
      </c>
      <c r="F55" s="23"/>
      <c r="G55" s="23"/>
      <c r="H55" s="23">
        <v>4635.6000000000004</v>
      </c>
    </row>
    <row r="56" spans="1:8" ht="25.5" x14ac:dyDescent="0.2">
      <c r="A56" s="20">
        <v>15</v>
      </c>
      <c r="B56" s="21" t="s">
        <v>68</v>
      </c>
      <c r="C56" s="22" t="s">
        <v>69</v>
      </c>
      <c r="D56" s="23"/>
      <c r="E56" s="23"/>
      <c r="F56" s="23"/>
      <c r="G56" s="23">
        <v>152.62</v>
      </c>
      <c r="H56" s="23">
        <v>152.62</v>
      </c>
    </row>
    <row r="57" spans="1:8" ht="25.5" x14ac:dyDescent="0.2">
      <c r="A57" s="20"/>
      <c r="B57" s="21" t="s">
        <v>26</v>
      </c>
      <c r="C57" s="22" t="s">
        <v>70</v>
      </c>
      <c r="D57" s="23">
        <f>D55+D56</f>
        <v>3526.35</v>
      </c>
      <c r="E57" s="23">
        <f>E55+E56</f>
        <v>1109.25</v>
      </c>
      <c r="F57" s="23"/>
      <c r="G57" s="23">
        <f>G55+G56</f>
        <v>152.62</v>
      </c>
      <c r="H57" s="23">
        <f>H55+H56</f>
        <v>4788.22</v>
      </c>
    </row>
    <row r="58" spans="1:8" x14ac:dyDescent="0.2">
      <c r="A58" s="20"/>
      <c r="B58" s="21" t="s">
        <v>26</v>
      </c>
      <c r="C58" s="22" t="s">
        <v>71</v>
      </c>
      <c r="D58" s="27">
        <f>D53+D57</f>
        <v>103706.73110000002</v>
      </c>
      <c r="E58" s="27">
        <f>E53+E57</f>
        <v>32622.157500000005</v>
      </c>
      <c r="F58" s="27">
        <f>F53+F57</f>
        <v>87932.781229999993</v>
      </c>
      <c r="G58" s="27">
        <f>G53+G57</f>
        <v>152.62</v>
      </c>
      <c r="H58" s="27">
        <f>H53+H57</f>
        <v>224414.28982999999</v>
      </c>
    </row>
    <row r="59" spans="1:8" ht="21" customHeight="1" x14ac:dyDescent="0.2">
      <c r="A59" s="32" t="s">
        <v>72</v>
      </c>
      <c r="B59" s="33"/>
      <c r="C59" s="33"/>
      <c r="D59" s="33"/>
      <c r="E59" s="33"/>
      <c r="F59" s="33"/>
      <c r="G59" s="33"/>
      <c r="H59" s="33"/>
    </row>
    <row r="60" spans="1:8" ht="38.25" x14ac:dyDescent="0.2">
      <c r="A60" s="20">
        <v>17</v>
      </c>
      <c r="B60" s="21" t="s">
        <v>73</v>
      </c>
      <c r="C60" s="22" t="s">
        <v>74</v>
      </c>
      <c r="D60" s="23"/>
      <c r="E60" s="23"/>
      <c r="F60" s="23"/>
      <c r="G60" s="23">
        <f>H58/100*1.93</f>
        <v>4331.195793719</v>
      </c>
      <c r="H60" s="23">
        <v>4331.2</v>
      </c>
    </row>
    <row r="61" spans="1:8" ht="25.5" x14ac:dyDescent="0.2">
      <c r="A61" s="20"/>
      <c r="B61" s="21" t="s">
        <v>26</v>
      </c>
      <c r="C61" s="22" t="s">
        <v>75</v>
      </c>
      <c r="D61" s="23"/>
      <c r="E61" s="23"/>
      <c r="F61" s="23"/>
      <c r="G61" s="23">
        <f>G60</f>
        <v>4331.195793719</v>
      </c>
      <c r="H61" s="23">
        <f>H60</f>
        <v>4331.2</v>
      </c>
    </row>
    <row r="62" spans="1:8" ht="21" customHeight="1" x14ac:dyDescent="0.2">
      <c r="A62" s="32" t="s">
        <v>76</v>
      </c>
      <c r="B62" s="33"/>
      <c r="C62" s="33"/>
      <c r="D62" s="33"/>
      <c r="E62" s="33"/>
      <c r="F62" s="33"/>
      <c r="G62" s="33"/>
      <c r="H62" s="33"/>
    </row>
    <row r="63" spans="1:8" ht="25.5" x14ac:dyDescent="0.2">
      <c r="A63" s="20">
        <v>18</v>
      </c>
      <c r="B63" s="21" t="s">
        <v>26</v>
      </c>
      <c r="C63" s="22" t="s">
        <v>77</v>
      </c>
      <c r="D63" s="23"/>
      <c r="E63" s="23"/>
      <c r="F63" s="23"/>
      <c r="G63" s="23">
        <v>12086.54</v>
      </c>
      <c r="H63" s="23">
        <v>12086.54</v>
      </c>
    </row>
    <row r="64" spans="1:8" ht="25.5" x14ac:dyDescent="0.2">
      <c r="A64" s="20">
        <v>19</v>
      </c>
      <c r="B64" s="21" t="s">
        <v>78</v>
      </c>
      <c r="C64" s="22" t="s">
        <v>79</v>
      </c>
      <c r="D64" s="23"/>
      <c r="E64" s="23"/>
      <c r="F64" s="23"/>
      <c r="G64" s="23">
        <f>H58/100*0.2</f>
        <v>448.82857966000006</v>
      </c>
      <c r="H64" s="23">
        <f>H58/100*0.2</f>
        <v>448.82857966000006</v>
      </c>
    </row>
    <row r="65" spans="1:8" ht="25.5" x14ac:dyDescent="0.2">
      <c r="A65" s="20"/>
      <c r="B65" s="21" t="s">
        <v>26</v>
      </c>
      <c r="C65" s="22" t="s">
        <v>80</v>
      </c>
      <c r="D65" s="23"/>
      <c r="E65" s="23"/>
      <c r="F65" s="23"/>
      <c r="G65" s="23">
        <f>G63+G64</f>
        <v>12535.36857966</v>
      </c>
      <c r="H65" s="23">
        <f>H63+H64</f>
        <v>12535.36857966</v>
      </c>
    </row>
    <row r="66" spans="1:8" x14ac:dyDescent="0.2">
      <c r="A66" s="20"/>
      <c r="B66" s="21" t="s">
        <v>26</v>
      </c>
      <c r="C66" s="22" t="s">
        <v>81</v>
      </c>
      <c r="D66" s="27">
        <f>D58+D61+D65</f>
        <v>103706.73110000002</v>
      </c>
      <c r="E66" s="27">
        <f>E58+E61+E65</f>
        <v>32622.157500000005</v>
      </c>
      <c r="F66" s="27">
        <f>F58+F61+F65</f>
        <v>87932.781229999993</v>
      </c>
      <c r="G66" s="27">
        <f>G58+G61+G65</f>
        <v>17019.184373379001</v>
      </c>
      <c r="H66" s="27">
        <f>H58+H61+H65</f>
        <v>241280.85840966</v>
      </c>
    </row>
    <row r="67" spans="1:8" ht="21" customHeight="1" x14ac:dyDescent="0.2">
      <c r="A67" s="32" t="s">
        <v>82</v>
      </c>
      <c r="B67" s="33"/>
      <c r="C67" s="33"/>
      <c r="D67" s="33"/>
      <c r="E67" s="33"/>
      <c r="F67" s="33"/>
      <c r="G67" s="33"/>
      <c r="H67" s="33"/>
    </row>
    <row r="68" spans="1:8" ht="25.5" x14ac:dyDescent="0.2">
      <c r="A68" s="20">
        <v>20</v>
      </c>
      <c r="B68" s="21" t="s">
        <v>83</v>
      </c>
      <c r="C68" s="22" t="s">
        <v>84</v>
      </c>
      <c r="D68" s="23">
        <f>D66/100*3</f>
        <v>3111.2019330000007</v>
      </c>
      <c r="E68" s="23">
        <f>E66/100*3</f>
        <v>978.66472500000009</v>
      </c>
      <c r="F68" s="23">
        <f>F66/100*3</f>
        <v>2637.9834368999996</v>
      </c>
      <c r="G68" s="23">
        <f>G66/100*3</f>
        <v>510.57553120137004</v>
      </c>
      <c r="H68" s="23">
        <f>H66/100*3</f>
        <v>7238.4257522898006</v>
      </c>
    </row>
    <row r="69" spans="1:8" x14ac:dyDescent="0.2">
      <c r="A69" s="20"/>
      <c r="B69" s="21" t="s">
        <v>26</v>
      </c>
      <c r="C69" s="22" t="s">
        <v>85</v>
      </c>
      <c r="D69" s="23">
        <f>D68</f>
        <v>3111.2019330000007</v>
      </c>
      <c r="E69" s="23">
        <f>E68</f>
        <v>978.66472500000009</v>
      </c>
      <c r="F69" s="23">
        <f>F68</f>
        <v>2637.9834368999996</v>
      </c>
      <c r="G69" s="23">
        <f>G68</f>
        <v>510.57553120137004</v>
      </c>
      <c r="H69" s="23">
        <f>H68</f>
        <v>7238.4257522898006</v>
      </c>
    </row>
    <row r="70" spans="1:8" ht="21" customHeight="1" x14ac:dyDescent="0.2">
      <c r="A70" s="32" t="s">
        <v>86</v>
      </c>
      <c r="B70" s="33"/>
      <c r="C70" s="33"/>
      <c r="D70" s="33"/>
      <c r="E70" s="33"/>
      <c r="F70" s="33"/>
      <c r="G70" s="33"/>
      <c r="H70" s="33"/>
    </row>
    <row r="71" spans="1:8" ht="21" customHeight="1" x14ac:dyDescent="0.2">
      <c r="A71" s="24"/>
      <c r="B71" s="25"/>
      <c r="C71" s="22" t="s">
        <v>96</v>
      </c>
      <c r="D71" s="26">
        <f>D66+D69</f>
        <v>106817.93303300002</v>
      </c>
      <c r="E71" s="26">
        <f>E66+E69</f>
        <v>33600.822225000004</v>
      </c>
      <c r="F71" s="26">
        <f>F66+F69</f>
        <v>90570.764666899995</v>
      </c>
      <c r="G71" s="26">
        <f>G66+G69</f>
        <v>17529.759904580373</v>
      </c>
      <c r="H71" s="26">
        <f>H66+H69</f>
        <v>248519.28416194979</v>
      </c>
    </row>
    <row r="72" spans="1:8" ht="25.5" x14ac:dyDescent="0.2">
      <c r="A72" s="20">
        <v>21</v>
      </c>
      <c r="B72" s="21" t="s">
        <v>87</v>
      </c>
      <c r="C72" s="22" t="s">
        <v>88</v>
      </c>
      <c r="D72" s="27">
        <f t="shared" ref="D72:G72" si="0">D71/100*18</f>
        <v>19227.227945940005</v>
      </c>
      <c r="E72" s="27">
        <f t="shared" si="0"/>
        <v>6048.1480005000003</v>
      </c>
      <c r="F72" s="27">
        <f t="shared" si="0"/>
        <v>16302.737640041998</v>
      </c>
      <c r="G72" s="27">
        <f t="shared" si="0"/>
        <v>3155.3567828244672</v>
      </c>
      <c r="H72" s="27">
        <f>H71/100*18</f>
        <v>44733.471149150959</v>
      </c>
    </row>
    <row r="73" spans="1:8" x14ac:dyDescent="0.2">
      <c r="A73" s="20"/>
      <c r="B73" s="21" t="s">
        <v>26</v>
      </c>
      <c r="C73" s="22" t="s">
        <v>89</v>
      </c>
      <c r="D73" s="27">
        <f t="shared" ref="D73:G73" si="1">D72</f>
        <v>19227.227945940005</v>
      </c>
      <c r="E73" s="27">
        <f t="shared" si="1"/>
        <v>6048.1480005000003</v>
      </c>
      <c r="F73" s="27">
        <f t="shared" si="1"/>
        <v>16302.737640041998</v>
      </c>
      <c r="G73" s="27">
        <f t="shared" si="1"/>
        <v>3155.3567828244672</v>
      </c>
      <c r="H73" s="27">
        <f>H72</f>
        <v>44733.471149150959</v>
      </c>
    </row>
    <row r="74" spans="1:8" x14ac:dyDescent="0.2">
      <c r="A74" s="20"/>
      <c r="B74" s="21" t="s">
        <v>26</v>
      </c>
      <c r="C74" s="22" t="s">
        <v>90</v>
      </c>
      <c r="D74" s="27">
        <f t="shared" ref="D74:G74" si="2">D71+D72</f>
        <v>126045.16097894002</v>
      </c>
      <c r="E74" s="27">
        <f t="shared" si="2"/>
        <v>39648.970225500001</v>
      </c>
      <c r="F74" s="27">
        <f t="shared" si="2"/>
        <v>106873.502306942</v>
      </c>
      <c r="G74" s="27">
        <f t="shared" si="2"/>
        <v>20685.116687404839</v>
      </c>
      <c r="H74" s="27">
        <f>H71+H72</f>
        <v>293252.75531110074</v>
      </c>
    </row>
    <row r="75" spans="1:8" x14ac:dyDescent="0.2">
      <c r="A75" s="10"/>
      <c r="B75" s="18"/>
      <c r="C75" s="11"/>
      <c r="D75" s="12"/>
      <c r="E75" s="12"/>
      <c r="F75" s="12"/>
      <c r="G75" s="12"/>
      <c r="H75" s="12"/>
    </row>
    <row r="78" spans="1:8" x14ac:dyDescent="0.2">
      <c r="C78" s="15" t="s">
        <v>16</v>
      </c>
      <c r="D78" s="17"/>
      <c r="E78" s="16"/>
      <c r="F78" s="16"/>
      <c r="G78" s="16"/>
    </row>
    <row r="79" spans="1:8" x14ac:dyDescent="0.2">
      <c r="D79" s="30" t="s">
        <v>17</v>
      </c>
      <c r="E79" s="30"/>
      <c r="F79" s="30"/>
      <c r="G79" s="30"/>
    </row>
    <row r="80" spans="1:8" x14ac:dyDescent="0.2">
      <c r="C80" s="15" t="s">
        <v>18</v>
      </c>
      <c r="D80" s="17"/>
      <c r="E80" s="16"/>
      <c r="F80" s="16"/>
      <c r="G80" s="16"/>
    </row>
    <row r="81" spans="3:7" x14ac:dyDescent="0.2">
      <c r="D81" s="30" t="s">
        <v>17</v>
      </c>
      <c r="E81" s="30"/>
      <c r="F81" s="30"/>
      <c r="G81" s="30"/>
    </row>
    <row r="82" spans="3:7" x14ac:dyDescent="0.2">
      <c r="C82" s="15" t="s">
        <v>19</v>
      </c>
      <c r="D82" s="17"/>
      <c r="E82" s="16"/>
      <c r="F82" s="16"/>
      <c r="G82" s="16"/>
    </row>
    <row r="83" spans="3:7" x14ac:dyDescent="0.2">
      <c r="D83" s="30" t="s">
        <v>22</v>
      </c>
      <c r="E83" s="30"/>
      <c r="F83" s="30"/>
      <c r="G83" s="30"/>
    </row>
    <row r="84" spans="3:7" x14ac:dyDescent="0.2">
      <c r="C84" s="15" t="s">
        <v>20</v>
      </c>
      <c r="D84" s="17"/>
      <c r="E84" s="16"/>
      <c r="F84" s="16"/>
      <c r="G84" s="16"/>
    </row>
    <row r="85" spans="3:7" x14ac:dyDescent="0.2">
      <c r="D85" s="30" t="s">
        <v>21</v>
      </c>
      <c r="E85" s="30"/>
      <c r="F85" s="30"/>
      <c r="G85" s="30"/>
    </row>
  </sheetData>
  <mergeCells count="31">
    <mergeCell ref="A62:H62"/>
    <mergeCell ref="A67:H67"/>
    <mergeCell ref="C2:G2"/>
    <mergeCell ref="A21:A24"/>
    <mergeCell ref="B21:B24"/>
    <mergeCell ref="C21:C24"/>
    <mergeCell ref="D21:G21"/>
    <mergeCell ref="C9:G9"/>
    <mergeCell ref="C3:G3"/>
    <mergeCell ref="C13:G13"/>
    <mergeCell ref="C8:G8"/>
    <mergeCell ref="D22:D24"/>
    <mergeCell ref="E22:E24"/>
    <mergeCell ref="F22:F24"/>
    <mergeCell ref="G22:G24"/>
    <mergeCell ref="D79:G79"/>
    <mergeCell ref="D81:G81"/>
    <mergeCell ref="D83:G83"/>
    <mergeCell ref="D85:G85"/>
    <mergeCell ref="C15:G15"/>
    <mergeCell ref="A26:H26"/>
    <mergeCell ref="A29:H29"/>
    <mergeCell ref="A38:H38"/>
    <mergeCell ref="A42:H42"/>
    <mergeCell ref="C16:G16"/>
    <mergeCell ref="H21:H24"/>
    <mergeCell ref="A70:H70"/>
    <mergeCell ref="A46:H46"/>
    <mergeCell ref="A50:H50"/>
    <mergeCell ref="A54:H54"/>
    <mergeCell ref="A59:H59"/>
  </mergeCells>
  <phoneticPr fontId="2" type="noConversion"/>
  <pageMargins left="0.25" right="0.25" top="0.75" bottom="0.75" header="0.3" footer="0.3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ССР</vt:lpstr>
    </vt:vector>
  </TitlesOfParts>
  <Company>Grand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Рамзия Бакирова</dc:creator>
  <cp:lastModifiedBy>Ваня</cp:lastModifiedBy>
  <cp:lastPrinted>2013-08-21T09:48:41Z</cp:lastPrinted>
  <dcterms:created xsi:type="dcterms:W3CDTF">2003-01-28T12:33:10Z</dcterms:created>
  <dcterms:modified xsi:type="dcterms:W3CDTF">2017-05-06T15:02:39Z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