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1" i="1" l="1"/>
  <c r="E16" i="1"/>
  <c r="E15" i="1"/>
  <c r="D22" i="1" s="1"/>
  <c r="D26" i="1" l="1"/>
  <c r="E27" i="1" s="1"/>
  <c r="E25" i="1" l="1"/>
  <c r="E28" i="1" l="1"/>
  <c r="E32" i="1"/>
  <c r="E29" i="1" l="1"/>
  <c r="E31" i="1"/>
  <c r="E33" i="1" s="1"/>
  <c r="E34" i="1" l="1"/>
  <c r="E36" i="1" s="1"/>
  <c r="E37" i="1" s="1"/>
</calcChain>
</file>

<file path=xl/sharedStrings.xml><?xml version="1.0" encoding="utf-8"?>
<sst xmlns="http://schemas.openxmlformats.org/spreadsheetml/2006/main" count="64" uniqueCount="63">
  <si>
    <t>№ п/п</t>
  </si>
  <si>
    <t>Характеристика предприятия, здания, сооружения, виды работ</t>
  </si>
  <si>
    <t>№№ частей, глав, таблицы, указания к или главе сборника цен</t>
  </si>
  <si>
    <t>Расчёт стоимости, руб..</t>
  </si>
  <si>
    <t>Стоимость, руб..</t>
  </si>
  <si>
    <t>I. Инженерно-топографические работы</t>
  </si>
  <si>
    <t>Справочник базовых цен на инженерные изыскания для строительства 2004 год.</t>
  </si>
  <si>
    <t>коэффициенты:</t>
  </si>
  <si>
    <t>-выполнение картографических работ с составлением планов (продольных профилей) в двух видах: на магнитном и бумажном носителях;</t>
  </si>
  <si>
    <t>- составления плана подземных и надземных сооружений в цвете (красках);</t>
  </si>
  <si>
    <t>- Стоимость съемки подземных коммуникаций с помощью приборов поиска</t>
  </si>
  <si>
    <t>полевые:</t>
  </si>
  <si>
    <t>камеральные:</t>
  </si>
  <si>
    <t>1,75 - ОУ п.15е</t>
  </si>
  <si>
    <t>1,10 - ОУ п.15г</t>
  </si>
  <si>
    <t>1,55 – Табл.9 прим.4</t>
  </si>
  <si>
    <t>Выдача во временное пользование материалов топографических съемок</t>
  </si>
  <si>
    <t xml:space="preserve">коэффициенты: </t>
  </si>
  <si>
    <t>-выполнение картографических работ с составлением планов (продольных профилей) в двух видах: на магнитном и бумажном носителях:</t>
  </si>
  <si>
    <t>камеральные</t>
  </si>
  <si>
    <t>Итого полевых работ коэффициенты:</t>
  </si>
  <si>
    <t xml:space="preserve">-неблагоприятный период года, продолжительность 6-7,5 мес; </t>
  </si>
  <si>
    <r>
      <t>-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проведении полевых работ без выплаты работникам полевого довольствия</t>
    </r>
  </si>
  <si>
    <t>1.30 – Табл.2</t>
  </si>
  <si>
    <t>0,85 – ОУ п.14</t>
  </si>
  <si>
    <t>Итого камеральных работ коэффициенты:</t>
  </si>
  <si>
    <t>-использование материалов ограниченного пользования</t>
  </si>
  <si>
    <t>1,10 - ОУ п.15б</t>
  </si>
  <si>
    <t>Составление программы (предписании) по геодезическим работам</t>
  </si>
  <si>
    <t>Составление технического отсчета (пояснительной записки) по геодезическим работам</t>
  </si>
  <si>
    <t>Внутренний транспорт. Расстояние от базы до участка изысканий 5-10 км</t>
  </si>
  <si>
    <t>Организация и ликвидация работ</t>
  </si>
  <si>
    <t>6% - ОУ п.13</t>
  </si>
  <si>
    <t>Итого по смете</t>
  </si>
  <si>
    <t>Создание инженерно-топографических плановтерритории промышленных предприятий в масштабе 1:500 с высотой сечения рельефа 0,5 м. 3 категория</t>
  </si>
  <si>
    <t>Итого по полевым и камеральным работам</t>
  </si>
  <si>
    <t>Итого с учетом индекса изменения стоимости к уровню базовых цен по состоянию на III квартал 2015 года</t>
  </si>
  <si>
    <t>Итог по сметной стоимости, включая НДС 18%</t>
  </si>
  <si>
    <t>8.75% – Табл.4</t>
  </si>
  <si>
    <t xml:space="preserve">4824
1559
</t>
  </si>
  <si>
    <t>выдача заказчику промежуточных материалов изысканий;</t>
  </si>
  <si>
    <t>1,10 – ОУ п.15а</t>
  </si>
  <si>
    <t>1,40 – Табл.10</t>
  </si>
  <si>
    <t>Съемка небольших участков площадью до 1 га;</t>
  </si>
  <si>
    <t>Площадь изысканий 0.3 га</t>
  </si>
  <si>
    <r>
      <t xml:space="preserve">4824 х 1.40 x 1,75 х 1,55 </t>
    </r>
    <r>
      <rPr>
        <b/>
        <sz val="10"/>
        <color theme="1"/>
        <rFont val="Times New Roman"/>
        <family val="1"/>
        <charset val="204"/>
      </rPr>
      <t>х 0.3 га</t>
    </r>
  </si>
  <si>
    <r>
      <t xml:space="preserve">1559 x1,10 x 1,75 х 1,55 </t>
    </r>
    <r>
      <rPr>
        <b/>
        <sz val="10"/>
        <color theme="1"/>
        <rFont val="Times New Roman"/>
        <family val="1"/>
        <charset val="204"/>
      </rPr>
      <t>x 0.30 га</t>
    </r>
  </si>
  <si>
    <r>
      <t xml:space="preserve">235,00 x 1,75 </t>
    </r>
    <r>
      <rPr>
        <b/>
        <sz val="10"/>
        <color theme="1"/>
        <rFont val="Times New Roman"/>
        <family val="1"/>
        <charset val="204"/>
      </rPr>
      <t>х 2 пл.</t>
    </r>
  </si>
  <si>
    <r>
      <rPr>
        <b/>
        <sz val="10"/>
        <color theme="1"/>
        <rFont val="Times New Roman"/>
        <family val="1"/>
        <charset val="204"/>
      </rPr>
      <t xml:space="preserve">5 495.74 </t>
    </r>
    <r>
      <rPr>
        <sz val="10"/>
        <color theme="1"/>
        <rFont val="Times New Roman"/>
        <family val="1"/>
        <charset val="204"/>
      </rPr>
      <t>х1,3х0,85</t>
    </r>
  </si>
  <si>
    <r>
      <rPr>
        <b/>
        <sz val="10"/>
        <color theme="1"/>
        <rFont val="Times New Roman"/>
        <family val="1"/>
        <charset val="204"/>
      </rPr>
      <t>2 218.00</t>
    </r>
    <r>
      <rPr>
        <sz val="10"/>
        <color theme="1"/>
        <rFont val="Times New Roman"/>
        <family val="1"/>
        <charset val="204"/>
      </rPr>
      <t xml:space="preserve"> x1,1</t>
    </r>
  </si>
  <si>
    <t>4.3% – Табл.78</t>
  </si>
  <si>
    <r>
      <rPr>
        <b/>
        <sz val="10"/>
        <color theme="1"/>
        <rFont val="Times New Roman"/>
        <family val="1"/>
        <charset val="204"/>
      </rPr>
      <t>8 512.59</t>
    </r>
    <r>
      <rPr>
        <sz val="10"/>
        <color theme="1"/>
        <rFont val="Times New Roman"/>
        <family val="1"/>
        <charset val="204"/>
      </rPr>
      <t xml:space="preserve"> x4,3%</t>
    </r>
  </si>
  <si>
    <t>10.0% – Табл.79</t>
  </si>
  <si>
    <r>
      <rPr>
        <b/>
        <sz val="10"/>
        <color theme="1"/>
        <rFont val="Times New Roman"/>
        <family val="1"/>
        <charset val="204"/>
      </rPr>
      <t>8 512.59</t>
    </r>
    <r>
      <rPr>
        <sz val="10"/>
        <color theme="1"/>
        <rFont val="Times New Roman"/>
        <family val="1"/>
        <charset val="204"/>
      </rPr>
      <t xml:space="preserve"> x 10.0%</t>
    </r>
  </si>
  <si>
    <r>
      <rPr>
        <b/>
        <sz val="10"/>
        <color theme="1"/>
        <rFont val="Times New Roman"/>
        <family val="1"/>
        <charset val="204"/>
      </rPr>
      <t>6 072.79</t>
    </r>
    <r>
      <rPr>
        <sz val="10"/>
        <color theme="1"/>
        <rFont val="Times New Roman"/>
        <family val="1"/>
        <charset val="204"/>
      </rPr>
      <t xml:space="preserve"> x0,0875</t>
    </r>
  </si>
  <si>
    <r>
      <t>(</t>
    </r>
    <r>
      <rPr>
        <b/>
        <sz val="10"/>
        <color theme="1"/>
        <rFont val="Times New Roman"/>
        <family val="1"/>
        <charset val="204"/>
      </rPr>
      <t>8 512.59 + 366.04 + 851.26 + 531.37</t>
    </r>
    <r>
      <rPr>
        <sz val="10"/>
        <color theme="1"/>
        <rFont val="Times New Roman"/>
        <family val="1"/>
        <charset val="204"/>
      </rPr>
      <t>) x 0,06</t>
    </r>
  </si>
  <si>
    <t>3,95 -</t>
  </si>
  <si>
    <t>Письмо Минстроя России
№ 41695-ХМ/09 от 09.12.2016</t>
  </si>
  <si>
    <r>
      <rPr>
        <b/>
        <sz val="10"/>
        <color theme="1"/>
        <rFont val="Times New Roman"/>
        <family val="1"/>
        <charset val="204"/>
      </rPr>
      <t>148 892.36</t>
    </r>
    <r>
      <rPr>
        <sz val="10"/>
        <color theme="1"/>
        <rFont val="Times New Roman"/>
        <family val="1"/>
        <charset val="204"/>
      </rPr>
      <t xml:space="preserve"> х 3,95</t>
    </r>
  </si>
  <si>
    <r>
      <t>(</t>
    </r>
    <r>
      <rPr>
        <b/>
        <sz val="10"/>
        <color theme="1"/>
        <rFont val="Times New Roman"/>
        <family val="1"/>
        <charset val="204"/>
      </rPr>
      <t>8 512.59 + 366.04 + 851.26 + 531.37 + 615.68</t>
    </r>
    <r>
      <rPr>
        <sz val="10"/>
        <color theme="1"/>
        <rFont val="Times New Roman"/>
        <family val="1"/>
        <charset val="204"/>
      </rPr>
      <t>) x 3,95</t>
    </r>
  </si>
  <si>
    <t>«Строительство тепловых сетей для подключения жилого дома» 
по адресу: Санкт-Петербург, Новоколомяжский пр., участок 1 (западнее д.12, корп.3, лит.А по Новоколомяжскому пр.) (кв. 13Б, Коломяги, корп. 18)</t>
  </si>
  <si>
    <t>Инженерно-геодезические изыскания</t>
  </si>
  <si>
    <t>Смета ПИР 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</si>
</sst>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0" fillId="0" borderId="8" xfId="0" applyFill="1" applyBorder="1"/>
    <xf numFmtId="4" fontId="0" fillId="0" borderId="9" xfId="0" applyNumberFormat="1" applyFill="1" applyBorder="1"/>
    <xf numFmtId="0" fontId="0" fillId="0" borderId="8" xfId="0" applyFill="1" applyBorder="1" applyAlignment="1">
      <alignment vertical="top" wrapText="1"/>
    </xf>
    <xf numFmtId="4" fontId="0" fillId="0" borderId="9" xfId="0" applyNumberForma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/>
    <xf numFmtId="0" fontId="1" fillId="0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5" xfId="0" applyFill="1" applyBorder="1"/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vertical="top" wrapText="1"/>
    </xf>
    <xf numFmtId="0" fontId="0" fillId="0" borderId="13" xfId="0" applyFill="1" applyBorder="1"/>
    <xf numFmtId="4" fontId="0" fillId="0" borderId="0" xfId="0" applyNumberFormat="1" applyFill="1"/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3" sqref="A3:E3"/>
    </sheetView>
  </sheetViews>
  <sheetFormatPr defaultRowHeight="15" x14ac:dyDescent="0.25"/>
  <cols>
    <col min="1" max="1" width="12.85546875" style="20" customWidth="1"/>
    <col min="2" max="2" width="39.140625" style="20" customWidth="1"/>
    <col min="3" max="3" width="12.85546875" style="20" customWidth="1"/>
    <col min="4" max="4" width="16" style="20" customWidth="1"/>
    <col min="5" max="5" width="12.85546875" style="29" customWidth="1"/>
    <col min="6" max="16384" width="9.140625" style="20"/>
  </cols>
  <sheetData>
    <row r="1" spans="1:5" x14ac:dyDescent="0.25">
      <c r="A1" s="32" t="s">
        <v>62</v>
      </c>
      <c r="B1" s="32"/>
      <c r="C1" s="32"/>
      <c r="D1" s="32"/>
      <c r="E1" s="32"/>
    </row>
    <row r="2" spans="1:5" x14ac:dyDescent="0.25">
      <c r="A2" s="32" t="s">
        <v>61</v>
      </c>
      <c r="B2" s="32"/>
      <c r="C2" s="32"/>
      <c r="D2" s="32"/>
      <c r="E2" s="32"/>
    </row>
    <row r="3" spans="1:5" ht="38.25" customHeight="1" x14ac:dyDescent="0.25">
      <c r="A3" s="32" t="s">
        <v>60</v>
      </c>
      <c r="B3" s="32"/>
      <c r="C3" s="32"/>
      <c r="D3" s="32"/>
      <c r="E3" s="32"/>
    </row>
    <row r="4" spans="1:5" ht="15.75" thickBot="1" x14ac:dyDescent="0.3"/>
    <row r="5" spans="1:5" ht="64.5" thickBot="1" x14ac:dyDescent="0.3">
      <c r="A5" s="18" t="s">
        <v>0</v>
      </c>
      <c r="B5" s="18" t="s">
        <v>1</v>
      </c>
      <c r="C5" s="19" t="s">
        <v>2</v>
      </c>
      <c r="D5" s="14" t="s">
        <v>3</v>
      </c>
      <c r="E5" s="15" t="s">
        <v>4</v>
      </c>
    </row>
    <row r="6" spans="1:5" ht="15.75" thickBot="1" x14ac:dyDescent="0.3">
      <c r="A6" s="13">
        <v>1</v>
      </c>
      <c r="B6" s="13">
        <v>2</v>
      </c>
      <c r="C6" s="11">
        <v>3</v>
      </c>
      <c r="D6" s="3">
        <v>4</v>
      </c>
      <c r="E6" s="3">
        <v>5</v>
      </c>
    </row>
    <row r="7" spans="1:5" ht="90" thickBot="1" x14ac:dyDescent="0.3">
      <c r="A7" s="13"/>
      <c r="B7" s="13" t="s">
        <v>5</v>
      </c>
      <c r="C7" s="11" t="s">
        <v>6</v>
      </c>
      <c r="D7" s="3"/>
      <c r="E7" s="4"/>
    </row>
    <row r="8" spans="1:5" ht="51" x14ac:dyDescent="0.25">
      <c r="A8" s="33">
        <v>1</v>
      </c>
      <c r="B8" s="21" t="s">
        <v>34</v>
      </c>
      <c r="C8" s="12"/>
      <c r="D8" s="5" t="s">
        <v>39</v>
      </c>
      <c r="E8" s="6"/>
    </row>
    <row r="9" spans="1:5" x14ac:dyDescent="0.25">
      <c r="A9" s="30"/>
      <c r="B9" s="22" t="s">
        <v>7</v>
      </c>
      <c r="C9" s="23"/>
      <c r="D9" s="1"/>
      <c r="E9" s="2"/>
    </row>
    <row r="10" spans="1:5" ht="25.5" x14ac:dyDescent="0.25">
      <c r="A10" s="30"/>
      <c r="B10" s="22" t="s">
        <v>43</v>
      </c>
      <c r="C10" s="23" t="s">
        <v>42</v>
      </c>
      <c r="D10" s="1"/>
      <c r="E10" s="2"/>
    </row>
    <row r="11" spans="1:5" ht="51" x14ac:dyDescent="0.25">
      <c r="A11" s="30"/>
      <c r="B11" s="22" t="s">
        <v>8</v>
      </c>
      <c r="C11" s="23" t="s">
        <v>13</v>
      </c>
      <c r="D11" s="1"/>
      <c r="E11" s="2"/>
    </row>
    <row r="12" spans="1:5" ht="25.5" x14ac:dyDescent="0.25">
      <c r="A12" s="30"/>
      <c r="B12" s="22" t="s">
        <v>9</v>
      </c>
      <c r="C12" s="23" t="s">
        <v>14</v>
      </c>
      <c r="D12" s="1"/>
      <c r="E12" s="2"/>
    </row>
    <row r="13" spans="1:5" ht="25.5" x14ac:dyDescent="0.25">
      <c r="A13" s="30"/>
      <c r="B13" s="22" t="s">
        <v>10</v>
      </c>
      <c r="C13" s="23" t="s">
        <v>15</v>
      </c>
      <c r="D13" s="1"/>
      <c r="E13" s="2"/>
    </row>
    <row r="14" spans="1:5" x14ac:dyDescent="0.25">
      <c r="A14" s="30"/>
      <c r="B14" s="22" t="s">
        <v>44</v>
      </c>
      <c r="C14" s="23"/>
      <c r="D14" s="1"/>
      <c r="E14" s="2"/>
    </row>
    <row r="15" spans="1:5" ht="25.5" x14ac:dyDescent="0.25">
      <c r="A15" s="30"/>
      <c r="B15" s="22" t="s">
        <v>11</v>
      </c>
      <c r="C15" s="7"/>
      <c r="D15" s="1" t="s">
        <v>45</v>
      </c>
      <c r="E15" s="2">
        <f>4824*1.75*1.55*0.3*1.4</f>
        <v>5495.7419999999993</v>
      </c>
    </row>
    <row r="16" spans="1:5" ht="26.25" thickBot="1" x14ac:dyDescent="0.3">
      <c r="A16" s="31"/>
      <c r="B16" s="13" t="s">
        <v>12</v>
      </c>
      <c r="C16" s="11"/>
      <c r="D16" s="3" t="s">
        <v>46</v>
      </c>
      <c r="E16" s="4">
        <f>1559*1.1*1.75*1.55*0.3</f>
        <v>1395.499875</v>
      </c>
    </row>
    <row r="17" spans="1:5" ht="25.5" x14ac:dyDescent="0.25">
      <c r="A17" s="30">
        <v>2</v>
      </c>
      <c r="B17" s="21" t="s">
        <v>16</v>
      </c>
      <c r="C17" s="12"/>
      <c r="D17" s="5"/>
      <c r="E17" s="6"/>
    </row>
    <row r="18" spans="1:5" x14ac:dyDescent="0.25">
      <c r="A18" s="30"/>
      <c r="B18" s="22" t="s">
        <v>17</v>
      </c>
      <c r="C18" s="23"/>
      <c r="D18" s="1"/>
      <c r="E18" s="2"/>
    </row>
    <row r="19" spans="1:5" ht="25.5" x14ac:dyDescent="0.25">
      <c r="A19" s="30"/>
      <c r="B19" s="22" t="s">
        <v>40</v>
      </c>
      <c r="C19" s="23" t="s">
        <v>41</v>
      </c>
      <c r="D19" s="1"/>
      <c r="E19" s="2"/>
    </row>
    <row r="20" spans="1:5" ht="51" x14ac:dyDescent="0.25">
      <c r="A20" s="30"/>
      <c r="B20" s="22" t="s">
        <v>18</v>
      </c>
      <c r="C20" s="23" t="s">
        <v>13</v>
      </c>
      <c r="D20" s="1"/>
      <c r="E20" s="2"/>
    </row>
    <row r="21" spans="1:5" ht="15.75" thickBot="1" x14ac:dyDescent="0.3">
      <c r="A21" s="30"/>
      <c r="B21" s="13" t="s">
        <v>19</v>
      </c>
      <c r="C21" s="24"/>
      <c r="D21" s="3" t="s">
        <v>47</v>
      </c>
      <c r="E21" s="4">
        <f>235*1.75*2</f>
        <v>822.5</v>
      </c>
    </row>
    <row r="22" spans="1:5" x14ac:dyDescent="0.25">
      <c r="A22" s="36">
        <v>4</v>
      </c>
      <c r="B22" s="12" t="s">
        <v>20</v>
      </c>
      <c r="C22" s="25"/>
      <c r="D22" s="16">
        <f>E15</f>
        <v>5495.7419999999993</v>
      </c>
      <c r="E22" s="6"/>
    </row>
    <row r="23" spans="1:5" ht="25.5" x14ac:dyDescent="0.25">
      <c r="A23" s="37"/>
      <c r="B23" s="23" t="s">
        <v>21</v>
      </c>
      <c r="C23" s="26" t="s">
        <v>23</v>
      </c>
      <c r="D23" s="7"/>
      <c r="E23" s="8"/>
    </row>
    <row r="24" spans="1:5" ht="27.75" x14ac:dyDescent="0.25">
      <c r="A24" s="37"/>
      <c r="B24" s="23" t="s">
        <v>22</v>
      </c>
      <c r="C24" s="26" t="s">
        <v>24</v>
      </c>
      <c r="D24" s="9"/>
      <c r="E24" s="10"/>
    </row>
    <row r="25" spans="1:5" ht="15.75" thickBot="1" x14ac:dyDescent="0.3">
      <c r="A25" s="38"/>
      <c r="B25" s="27"/>
      <c r="C25" s="28"/>
      <c r="D25" s="11" t="s">
        <v>48</v>
      </c>
      <c r="E25" s="4">
        <f>D22*1.3*0.85</f>
        <v>6072.7949099999996</v>
      </c>
    </row>
    <row r="26" spans="1:5" x14ac:dyDescent="0.25">
      <c r="A26" s="30">
        <v>5</v>
      </c>
      <c r="B26" s="22" t="s">
        <v>25</v>
      </c>
      <c r="C26" s="23"/>
      <c r="D26" s="17">
        <f>E16+E21</f>
        <v>2217.999875</v>
      </c>
      <c r="E26" s="2"/>
    </row>
    <row r="27" spans="1:5" ht="26.25" thickBot="1" x14ac:dyDescent="0.3">
      <c r="A27" s="31"/>
      <c r="B27" s="13" t="s">
        <v>26</v>
      </c>
      <c r="C27" s="11" t="s">
        <v>27</v>
      </c>
      <c r="D27" s="3" t="s">
        <v>49</v>
      </c>
      <c r="E27" s="4">
        <f>D26*1.1</f>
        <v>2439.7998625</v>
      </c>
    </row>
    <row r="28" spans="1:5" ht="15.75" thickBot="1" x14ac:dyDescent="0.3">
      <c r="A28" s="13"/>
      <c r="B28" s="13" t="s">
        <v>35</v>
      </c>
      <c r="C28" s="11"/>
      <c r="D28" s="3"/>
      <c r="E28" s="4">
        <f>E25+E27</f>
        <v>8512.5947725000005</v>
      </c>
    </row>
    <row r="29" spans="1:5" ht="26.25" thickBot="1" x14ac:dyDescent="0.3">
      <c r="A29" s="13">
        <v>6</v>
      </c>
      <c r="B29" s="13" t="s">
        <v>28</v>
      </c>
      <c r="C29" s="11" t="s">
        <v>50</v>
      </c>
      <c r="D29" s="3" t="s">
        <v>51</v>
      </c>
      <c r="E29" s="4">
        <f>E28*0.043</f>
        <v>366.0415752175</v>
      </c>
    </row>
    <row r="30" spans="1:5" x14ac:dyDescent="0.25">
      <c r="A30" s="33">
        <v>7</v>
      </c>
      <c r="B30" s="33" t="s">
        <v>29</v>
      </c>
      <c r="C30" s="23"/>
      <c r="D30" s="1"/>
      <c r="E30" s="2"/>
    </row>
    <row r="31" spans="1:5" ht="26.25" thickBot="1" x14ac:dyDescent="0.3">
      <c r="A31" s="31"/>
      <c r="B31" s="31"/>
      <c r="C31" s="11" t="s">
        <v>52</v>
      </c>
      <c r="D31" s="3" t="s">
        <v>53</v>
      </c>
      <c r="E31" s="4">
        <f>E28*0.1</f>
        <v>851.25947725000015</v>
      </c>
    </row>
    <row r="32" spans="1:5" ht="26.25" thickBot="1" x14ac:dyDescent="0.3">
      <c r="A32" s="13">
        <v>8</v>
      </c>
      <c r="B32" s="13" t="s">
        <v>30</v>
      </c>
      <c r="C32" s="11" t="s">
        <v>38</v>
      </c>
      <c r="D32" s="3" t="s">
        <v>54</v>
      </c>
      <c r="E32" s="4">
        <f>E25*0.0875</f>
        <v>531.36955462499998</v>
      </c>
    </row>
    <row r="33" spans="1:5" ht="39" thickBot="1" x14ac:dyDescent="0.3">
      <c r="A33" s="12">
        <v>9</v>
      </c>
      <c r="B33" s="12" t="s">
        <v>31</v>
      </c>
      <c r="C33" s="19" t="s">
        <v>32</v>
      </c>
      <c r="D33" s="12" t="s">
        <v>55</v>
      </c>
      <c r="E33" s="16">
        <f>(E28+E29+E31+E32)*0.06</f>
        <v>615.67592277555002</v>
      </c>
    </row>
    <row r="34" spans="1:5" ht="38.25" x14ac:dyDescent="0.25">
      <c r="A34" s="33">
        <v>10</v>
      </c>
      <c r="B34" s="33" t="s">
        <v>36</v>
      </c>
      <c r="C34" s="12" t="s">
        <v>56</v>
      </c>
      <c r="D34" s="5" t="s">
        <v>59</v>
      </c>
      <c r="E34" s="34">
        <f>(E28+E29+E31+E32+E33)*3.95</f>
        <v>42963.918144353796</v>
      </c>
    </row>
    <row r="35" spans="1:5" ht="77.25" thickBot="1" x14ac:dyDescent="0.3">
      <c r="A35" s="31"/>
      <c r="B35" s="31"/>
      <c r="C35" s="11" t="s">
        <v>57</v>
      </c>
      <c r="D35" s="3" t="s">
        <v>58</v>
      </c>
      <c r="E35" s="35"/>
    </row>
    <row r="36" spans="1:5" ht="15.75" thickBot="1" x14ac:dyDescent="0.3">
      <c r="A36" s="13">
        <v>11</v>
      </c>
      <c r="B36" s="13" t="s">
        <v>33</v>
      </c>
      <c r="C36" s="11"/>
      <c r="D36" s="3"/>
      <c r="E36" s="4">
        <f>E34</f>
        <v>42963.918144353796</v>
      </c>
    </row>
    <row r="37" spans="1:5" ht="26.25" thickBot="1" x14ac:dyDescent="0.3">
      <c r="A37" s="13"/>
      <c r="B37" s="13" t="s">
        <v>37</v>
      </c>
      <c r="C37" s="11"/>
      <c r="D37" s="3"/>
      <c r="E37" s="4">
        <f>E36*1.18</f>
        <v>50697.423410337477</v>
      </c>
    </row>
  </sheetData>
  <mergeCells count="12">
    <mergeCell ref="A1:E1"/>
    <mergeCell ref="A2:E2"/>
    <mergeCell ref="A8:A16"/>
    <mergeCell ref="A17:A21"/>
    <mergeCell ref="A22:A25"/>
    <mergeCell ref="A26:A27"/>
    <mergeCell ref="A3:E3"/>
    <mergeCell ref="A34:A35"/>
    <mergeCell ref="B34:B35"/>
    <mergeCell ref="E34:E35"/>
    <mergeCell ref="B30:B31"/>
    <mergeCell ref="A30:A3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Ваня</cp:lastModifiedBy>
  <cp:lastPrinted>2015-09-09T09:22:33Z</cp:lastPrinted>
  <dcterms:created xsi:type="dcterms:W3CDTF">2015-09-04T07:12:53Z</dcterms:created>
  <dcterms:modified xsi:type="dcterms:W3CDTF">2017-05-06T17:53:30Z</dcterms:modified>
</cp:coreProperties>
</file>