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5" windowWidth="11340" windowHeight="9345"/>
  </bookViews>
  <sheets>
    <sheet name="Сводный сметный расчет" sheetId="1" r:id="rId1"/>
  </sheets>
  <definedNames>
    <definedName name="_xlnm.Print_Titles" localSheetId="0">'Сводный сметный расчет'!$20:$20</definedName>
  </definedNames>
  <calcPr calcId="144525"/>
</workbook>
</file>

<file path=xl/calcChain.xml><?xml version="1.0" encoding="utf-8"?>
<calcChain xmlns="http://schemas.openxmlformats.org/spreadsheetml/2006/main">
  <c r="H43" i="1" l="1"/>
  <c r="K26" i="1"/>
  <c r="K43" i="1" s="1"/>
  <c r="J26" i="1"/>
  <c r="J28" i="1" s="1"/>
  <c r="J29" i="1" l="1"/>
  <c r="J32" i="1" l="1"/>
  <c r="J33" i="1" s="1"/>
  <c r="J34" i="1" s="1"/>
  <c r="J37" i="1" s="1"/>
  <c r="J39" i="1" l="1"/>
  <c r="J40" i="1" s="1"/>
  <c r="J42" i="1" l="1"/>
  <c r="J43" i="1" s="1"/>
</calcChain>
</file>

<file path=xl/sharedStrings.xml><?xml version="1.0" encoding="utf-8"?>
<sst xmlns="http://schemas.openxmlformats.org/spreadsheetml/2006/main" count="58" uniqueCount="58">
  <si>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</si>
  <si>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</si>
  <si>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</si>
  <si>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</si>
  <si>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</si>
  <si>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Номера сметных расчетов и смет</t>
  </si>
  <si>
    <t>Наименование глав, объектов, работ и затрат</t>
  </si>
  <si>
    <t>строитель-
ных работ</t>
  </si>
  <si>
    <t>Сметная стоимость, тыс. руб.</t>
  </si>
  <si>
    <t>Общая сметная стоимость, тыс. руб.</t>
  </si>
  <si>
    <t>Глава 2. Основные объекты строительства</t>
  </si>
  <si>
    <t>Теплоснабжение</t>
  </si>
  <si>
    <t>Холодоснабжение</t>
  </si>
  <si>
    <t>Силовое оборудование</t>
  </si>
  <si>
    <t>Итого по Главе 2</t>
  </si>
  <si>
    <t>Глава 8. Временные здания и сооружения</t>
  </si>
  <si>
    <t>ГСН-81-05-01-2001</t>
  </si>
  <si>
    <t>Временные здания и сооружения - 2,64%</t>
  </si>
  <si>
    <t>Итого по Главам 1-8</t>
  </si>
  <si>
    <t>Глава 9. Прочие работы и затраты</t>
  </si>
  <si>
    <t>ГСН-81-05-02-2007</t>
  </si>
  <si>
    <t>Производство работ в зимнее время - 2,07%</t>
  </si>
  <si>
    <t>Итого по Главе 9</t>
  </si>
  <si>
    <t>Итого по Главам 1-9</t>
  </si>
  <si>
    <t>Итого по Главе 12</t>
  </si>
  <si>
    <t>Итого по Главам 1-12</t>
  </si>
  <si>
    <t>Непредвиденные затраты</t>
  </si>
  <si>
    <t>МДС 81-35.2004 п.4.96</t>
  </si>
  <si>
    <t>Непредвиденные затраты - 3%</t>
  </si>
  <si>
    <t>Итого Непредвиденные затраты</t>
  </si>
  <si>
    <t>Налоги и обязательные платежи</t>
  </si>
  <si>
    <t>МДС 81-35.2004 п.4.100</t>
  </si>
  <si>
    <t>НДС - 18%</t>
  </si>
  <si>
    <t>Составил: ___________________________</t>
  </si>
  <si>
    <t>(должность, подпись, расшифровка)</t>
  </si>
  <si>
    <t>Форма № 3</t>
  </si>
  <si>
    <t>г. Воронеж АО "Воронежсинтезкаучук" Модернизация инженерных систем</t>
  </si>
  <si>
    <t>ОБЪЕКТНЫЙ СМЕТНЫЙ РАСЧЕТ №02-01</t>
  </si>
  <si>
    <t>(объектная смета)</t>
  </si>
  <si>
    <t>(наименование объекта)</t>
  </si>
  <si>
    <t>Расчетный измеритель единичной стоимости</t>
  </si>
  <si>
    <t>Составлен в базовых ценах.</t>
  </si>
  <si>
    <t>Сметная стоимость в текущих ценах</t>
  </si>
  <si>
    <t>В том числе Оборудование в текущих ценах</t>
  </si>
  <si>
    <t>Глава 12. Проектные и изыскательские работы</t>
  </si>
  <si>
    <t>Сметная стоимость 7087667,81 руб.</t>
  </si>
  <si>
    <t>Техперевооружение промвентиляции Т.Л. №4,6 ДК уч ДК2А Вентиляция</t>
  </si>
  <si>
    <t xml:space="preserve">на </t>
  </si>
  <si>
    <t xml:space="preserve">Средства на оплату труда, руб.
</t>
  </si>
  <si>
    <t>ОВ</t>
  </si>
  <si>
    <t>Всего по объектной смете</t>
  </si>
  <si>
    <t>Средства на оплату труда 43770руб.</t>
  </si>
  <si>
    <t>ЛС01</t>
  </si>
  <si>
    <t>ЛС02</t>
  </si>
  <si>
    <t>ЛС03</t>
  </si>
  <si>
    <t>ЛС04</t>
  </si>
  <si>
    <t>ЛС06</t>
  </si>
  <si>
    <t>ПНР. Вентиляция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</si>
</sst>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 vertical="top"/>
    </xf>
    <xf numFmtId="0" fontId="1" fillId="0" borderId="6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/>
    </xf>
    <xf numFmtId="0" fontId="1" fillId="0" borderId="2" xfId="0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left" vertical="top"/>
    </xf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" fontId="2" fillId="2" borderId="0" xfId="0" applyNumberFormat="1" applyFont="1" applyFill="1" applyAlignment="1">
      <alignment horizontal="right" vertical="top"/>
    </xf>
    <xf numFmtId="0" fontId="1" fillId="2" borderId="0" xfId="0" applyNumberFormat="1" applyFont="1" applyFill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/>
    </xf>
    <xf numFmtId="0" fontId="1" fillId="0" borderId="2" xfId="0" applyFont="1" applyBorder="1"/>
    <xf numFmtId="4" fontId="2" fillId="2" borderId="0" xfId="0" applyNumberFormat="1" applyFont="1" applyFill="1" applyAlignment="1">
      <alignment horizontal="right" vertical="top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right" vertical="top" wrapText="1"/>
    </xf>
    <xf numFmtId="2" fontId="1" fillId="0" borderId="2" xfId="0" applyNumberFormat="1" applyFont="1" applyBorder="1"/>
    <xf numFmtId="2" fontId="2" fillId="0" borderId="2" xfId="0" applyNumberFormat="1" applyFont="1" applyBorder="1"/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50"/>
  <sheetViews>
    <sheetView showGridLines="0" tabSelected="1" workbookViewId="0">
      <selection activeCell="C33" sqref="C33"/>
    </sheetView>
  </sheetViews>
  <sheetFormatPr defaultRowHeight="12.75" x14ac:dyDescent="0.2"/>
  <cols>
    <col min="1" max="1" width="5" style="1" customWidth="1"/>
    <col min="2" max="2" width="17.85546875" style="2" customWidth="1"/>
    <col min="3" max="3" width="48.42578125" style="3" customWidth="1"/>
    <col min="4" max="4" width="12.28515625" style="6" customWidth="1"/>
    <col min="5" max="5" width="13" style="6" customWidth="1"/>
    <col min="6" max="6" width="13.42578125" style="6" customWidth="1"/>
    <col min="7" max="7" width="12.5703125" style="6" customWidth="1"/>
    <col min="8" max="8" width="12.5703125" style="30" customWidth="1"/>
    <col min="9" max="9" width="13.42578125" style="6" customWidth="1"/>
    <col min="10" max="10" width="13.7109375" style="5" customWidth="1"/>
    <col min="11" max="11" width="14.5703125" style="5" customWidth="1"/>
    <col min="12" max="12" width="10.28515625" style="5" customWidth="1"/>
    <col min="13" max="16384" width="9.140625" style="5"/>
  </cols>
  <sheetData>
    <row r="1" spans="1:12" x14ac:dyDescent="0.2">
      <c r="A1" s="16"/>
      <c r="B1" s="17"/>
      <c r="C1" s="17"/>
      <c r="D1" s="17"/>
      <c r="E1" s="17"/>
      <c r="F1" s="17"/>
      <c r="G1" s="17"/>
      <c r="H1" s="29"/>
      <c r="I1" s="27"/>
      <c r="J1" s="16"/>
      <c r="K1" s="35" t="s">
        <v>35</v>
      </c>
      <c r="L1" s="16"/>
    </row>
    <row r="2" spans="1:12" x14ac:dyDescent="0.2">
      <c r="A2" s="16"/>
      <c r="B2" s="18"/>
      <c r="C2" s="18" t="s">
        <v>36</v>
      </c>
      <c r="D2" s="18"/>
      <c r="E2" s="19"/>
      <c r="F2" s="19"/>
      <c r="G2" s="17"/>
      <c r="H2" s="29"/>
      <c r="I2" s="16"/>
      <c r="J2" s="16"/>
      <c r="K2" s="16"/>
      <c r="L2" s="16"/>
    </row>
    <row r="3" spans="1:12" x14ac:dyDescent="0.2">
      <c r="A3" s="16"/>
      <c r="B3" s="17"/>
      <c r="C3" s="20" t="s">
        <v>0</v>
      </c>
      <c r="D3" s="17"/>
      <c r="E3" s="17"/>
      <c r="F3" s="17"/>
      <c r="G3" s="17"/>
      <c r="H3" s="29"/>
      <c r="I3" s="16"/>
      <c r="J3" s="16"/>
      <c r="K3" s="16"/>
      <c r="L3" s="16"/>
    </row>
    <row r="4" spans="1:12" x14ac:dyDescent="0.2">
      <c r="A4" s="16"/>
      <c r="B4" s="17"/>
      <c r="C4" s="17"/>
      <c r="D4" s="17"/>
      <c r="E4" s="17"/>
      <c r="F4" s="17"/>
      <c r="G4" s="17"/>
      <c r="H4" s="29"/>
      <c r="I4" s="16"/>
      <c r="J4" s="16"/>
      <c r="K4" s="16"/>
      <c r="L4" s="16"/>
    </row>
    <row r="5" spans="1:12" x14ac:dyDescent="0.2">
      <c r="A5" s="16"/>
      <c r="B5" s="17"/>
      <c r="C5" s="21" t="s">
        <v>37</v>
      </c>
      <c r="D5" s="17"/>
      <c r="E5" s="25"/>
      <c r="F5" s="17"/>
      <c r="G5" s="17"/>
      <c r="H5" s="29"/>
      <c r="I5" s="16"/>
      <c r="J5" s="16"/>
      <c r="K5" s="16"/>
      <c r="L5" s="16"/>
    </row>
    <row r="6" spans="1:12" x14ac:dyDescent="0.2">
      <c r="A6" s="16"/>
      <c r="B6" s="17"/>
      <c r="C6" s="17" t="s">
        <v>38</v>
      </c>
      <c r="D6" s="17"/>
      <c r="E6" s="17"/>
      <c r="F6" s="17"/>
      <c r="G6" s="17"/>
      <c r="H6" s="29"/>
      <c r="I6" s="16"/>
      <c r="J6" s="16"/>
      <c r="K6" s="16"/>
      <c r="L6" s="16"/>
    </row>
    <row r="7" spans="1:12" x14ac:dyDescent="0.2">
      <c r="A7" s="16"/>
      <c r="B7" s="17"/>
      <c r="C7" s="17"/>
      <c r="D7" s="17"/>
      <c r="E7" s="17"/>
      <c r="F7" s="17"/>
      <c r="G7" s="17"/>
      <c r="H7" s="29"/>
      <c r="I7" s="16"/>
      <c r="J7" s="16"/>
      <c r="K7" s="16"/>
      <c r="L7" s="16"/>
    </row>
    <row r="8" spans="1:12" x14ac:dyDescent="0.2">
      <c r="A8" s="23" t="s">
        <v>47</v>
      </c>
      <c r="B8" s="26" t="s">
        <v>46</v>
      </c>
      <c r="C8" s="18"/>
      <c r="D8" s="18"/>
      <c r="E8" s="17"/>
      <c r="F8" s="17"/>
      <c r="G8" s="17"/>
      <c r="H8" s="29"/>
      <c r="I8" s="16"/>
      <c r="J8" s="16"/>
      <c r="K8" s="16"/>
      <c r="L8" s="16"/>
    </row>
    <row r="9" spans="1:12" x14ac:dyDescent="0.2">
      <c r="A9" s="16"/>
      <c r="B9" s="17"/>
      <c r="C9" s="20" t="s">
        <v>39</v>
      </c>
      <c r="D9" s="17"/>
      <c r="E9" s="17"/>
      <c r="F9" s="17"/>
      <c r="G9" s="17"/>
      <c r="H9" s="29"/>
      <c r="I9" s="16"/>
      <c r="J9" s="16"/>
      <c r="K9" s="16"/>
      <c r="L9" s="16"/>
    </row>
    <row r="10" spans="1:12" x14ac:dyDescent="0.2">
      <c r="A10" s="16"/>
      <c r="B10" s="17"/>
      <c r="C10" s="17"/>
      <c r="D10" s="17"/>
      <c r="E10" s="17"/>
      <c r="F10" s="17"/>
      <c r="G10" s="17"/>
      <c r="H10" s="29"/>
      <c r="I10" s="16"/>
      <c r="J10" s="16"/>
      <c r="K10" s="16"/>
      <c r="L10" s="16"/>
    </row>
    <row r="11" spans="1:12" x14ac:dyDescent="0.2">
      <c r="A11" s="28" t="s">
        <v>45</v>
      </c>
      <c r="B11" s="22"/>
      <c r="C11" s="17"/>
      <c r="D11" s="17"/>
      <c r="E11" s="17"/>
      <c r="F11" s="17"/>
      <c r="G11" s="17"/>
      <c r="H11" s="29"/>
      <c r="I11" s="16"/>
      <c r="J11" s="16"/>
      <c r="K11" s="16"/>
      <c r="L11" s="16"/>
    </row>
    <row r="12" spans="1:12" x14ac:dyDescent="0.2">
      <c r="A12" s="24" t="s">
        <v>51</v>
      </c>
      <c r="B12" s="22"/>
      <c r="C12" s="17"/>
      <c r="D12" s="17"/>
      <c r="E12" s="17"/>
      <c r="F12" s="17"/>
      <c r="G12" s="17"/>
      <c r="H12" s="29"/>
      <c r="I12" s="16"/>
      <c r="J12" s="16"/>
      <c r="K12" s="16"/>
      <c r="L12" s="16"/>
    </row>
    <row r="13" spans="1:12" x14ac:dyDescent="0.2">
      <c r="A13" s="24" t="s">
        <v>40</v>
      </c>
      <c r="B13" s="22"/>
      <c r="C13" s="17"/>
      <c r="D13" s="17"/>
      <c r="E13" s="17"/>
      <c r="F13" s="17"/>
      <c r="G13" s="17"/>
      <c r="H13" s="29"/>
      <c r="I13" s="16"/>
      <c r="J13" s="16"/>
      <c r="K13" s="16"/>
      <c r="L13" s="16"/>
    </row>
    <row r="14" spans="1:12" x14ac:dyDescent="0.2">
      <c r="A14" s="24" t="s">
        <v>41</v>
      </c>
      <c r="B14" s="22"/>
      <c r="C14" s="17"/>
      <c r="D14" s="17"/>
      <c r="E14" s="17"/>
      <c r="F14" s="17"/>
      <c r="G14" s="17"/>
      <c r="H14" s="29"/>
      <c r="I14" s="16"/>
      <c r="J14" s="16"/>
      <c r="K14" s="16"/>
      <c r="L14" s="16"/>
    </row>
    <row r="15" spans="1:12" x14ac:dyDescent="0.2">
      <c r="D15" s="4"/>
      <c r="E15" s="4"/>
      <c r="F15" s="4"/>
      <c r="G15" s="4"/>
      <c r="H15" s="29"/>
      <c r="I15" s="4"/>
    </row>
    <row r="16" spans="1:12" ht="12.75" customHeight="1" x14ac:dyDescent="0.2">
      <c r="A16" s="56" t="s">
        <v>1</v>
      </c>
      <c r="B16" s="57" t="s">
        <v>5</v>
      </c>
      <c r="C16" s="56" t="s">
        <v>6</v>
      </c>
      <c r="D16" s="58" t="s">
        <v>8</v>
      </c>
      <c r="E16" s="58"/>
      <c r="F16" s="58"/>
      <c r="G16" s="58"/>
      <c r="H16" s="50" t="s">
        <v>48</v>
      </c>
      <c r="I16" s="56" t="s">
        <v>9</v>
      </c>
      <c r="J16" s="46" t="s">
        <v>42</v>
      </c>
      <c r="K16" s="43" t="s">
        <v>43</v>
      </c>
    </row>
    <row r="17" spans="1:11" x14ac:dyDescent="0.2">
      <c r="A17" s="56"/>
      <c r="B17" s="57"/>
      <c r="C17" s="56"/>
      <c r="D17" s="56" t="s">
        <v>7</v>
      </c>
      <c r="E17" s="56" t="s">
        <v>2</v>
      </c>
      <c r="F17" s="56" t="s">
        <v>3</v>
      </c>
      <c r="G17" s="56" t="s">
        <v>4</v>
      </c>
      <c r="H17" s="51"/>
      <c r="I17" s="56"/>
      <c r="J17" s="46"/>
      <c r="K17" s="44"/>
    </row>
    <row r="18" spans="1:11" x14ac:dyDescent="0.2">
      <c r="A18" s="56"/>
      <c r="B18" s="57"/>
      <c r="C18" s="56"/>
      <c r="D18" s="56"/>
      <c r="E18" s="56"/>
      <c r="F18" s="56"/>
      <c r="G18" s="56"/>
      <c r="H18" s="51"/>
      <c r="I18" s="56"/>
      <c r="J18" s="46"/>
      <c r="K18" s="44"/>
    </row>
    <row r="19" spans="1:11" x14ac:dyDescent="0.2">
      <c r="A19" s="56"/>
      <c r="B19" s="57"/>
      <c r="C19" s="56"/>
      <c r="D19" s="56"/>
      <c r="E19" s="56"/>
      <c r="F19" s="56"/>
      <c r="G19" s="56"/>
      <c r="H19" s="52"/>
      <c r="I19" s="56"/>
      <c r="J19" s="46"/>
      <c r="K19" s="45"/>
    </row>
    <row r="20" spans="1:11" x14ac:dyDescent="0.2">
      <c r="A20" s="7">
        <v>1</v>
      </c>
      <c r="B20" s="8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31">
        <v>8</v>
      </c>
      <c r="I20" s="7">
        <v>9</v>
      </c>
      <c r="J20" s="36">
        <v>10</v>
      </c>
      <c r="K20" s="36">
        <v>11</v>
      </c>
    </row>
    <row r="21" spans="1:11" ht="12.75" customHeight="1" x14ac:dyDescent="0.2">
      <c r="A21" s="47" t="s">
        <v>10</v>
      </c>
      <c r="B21" s="48"/>
      <c r="C21" s="48"/>
      <c r="D21" s="48"/>
      <c r="E21" s="48"/>
      <c r="F21" s="48"/>
      <c r="G21" s="48"/>
      <c r="H21" s="48"/>
      <c r="I21" s="48"/>
      <c r="J21" s="48"/>
      <c r="K21" s="49"/>
    </row>
    <row r="22" spans="1:11" x14ac:dyDescent="0.2">
      <c r="A22" s="9">
        <v>1</v>
      </c>
      <c r="B22" s="10" t="s">
        <v>52</v>
      </c>
      <c r="C22" s="11" t="s">
        <v>49</v>
      </c>
      <c r="D22" s="12">
        <v>435.74</v>
      </c>
      <c r="E22" s="12">
        <v>13.86</v>
      </c>
      <c r="F22" s="12">
        <v>5102.3100000000004</v>
      </c>
      <c r="G22" s="13"/>
      <c r="H22" s="33">
        <v>34.35</v>
      </c>
      <c r="I22" s="12">
        <v>5551.91</v>
      </c>
      <c r="J22" s="41">
        <v>27597230</v>
      </c>
      <c r="K22" s="41">
        <v>24184971</v>
      </c>
    </row>
    <row r="23" spans="1:11" x14ac:dyDescent="0.2">
      <c r="A23" s="9">
        <v>2</v>
      </c>
      <c r="B23" s="10" t="s">
        <v>53</v>
      </c>
      <c r="C23" s="11" t="s">
        <v>11</v>
      </c>
      <c r="D23" s="12">
        <v>8.0299999999999994</v>
      </c>
      <c r="E23" s="13"/>
      <c r="F23" s="13"/>
      <c r="G23" s="13"/>
      <c r="H23" s="33">
        <v>0.46</v>
      </c>
      <c r="I23" s="12">
        <v>8.0299999999999994</v>
      </c>
      <c r="J23" s="41">
        <v>58239</v>
      </c>
      <c r="K23" s="41"/>
    </row>
    <row r="24" spans="1:11" x14ac:dyDescent="0.2">
      <c r="A24" s="9">
        <v>3</v>
      </c>
      <c r="B24" s="10" t="s">
        <v>54</v>
      </c>
      <c r="C24" s="11" t="s">
        <v>12</v>
      </c>
      <c r="D24" s="12">
        <v>9.98</v>
      </c>
      <c r="E24" s="13"/>
      <c r="F24" s="13"/>
      <c r="G24" s="13"/>
      <c r="H24" s="33">
        <v>0.53</v>
      </c>
      <c r="I24" s="12">
        <v>9.98</v>
      </c>
      <c r="J24" s="41">
        <v>71451</v>
      </c>
      <c r="K24" s="41"/>
    </row>
    <row r="25" spans="1:11" x14ac:dyDescent="0.2">
      <c r="A25" s="9">
        <v>4</v>
      </c>
      <c r="B25" s="10" t="s">
        <v>55</v>
      </c>
      <c r="C25" s="11" t="s">
        <v>13</v>
      </c>
      <c r="D25" s="12">
        <v>6.27</v>
      </c>
      <c r="E25" s="12">
        <v>70.16</v>
      </c>
      <c r="F25" s="12">
        <v>145.6</v>
      </c>
      <c r="G25" s="13"/>
      <c r="H25" s="33">
        <v>1.76</v>
      </c>
      <c r="I25" s="12">
        <v>222.03</v>
      </c>
      <c r="J25" s="41">
        <v>1184432.81</v>
      </c>
      <c r="K25" s="41">
        <v>690151.63</v>
      </c>
    </row>
    <row r="26" spans="1:11" x14ac:dyDescent="0.2">
      <c r="A26" s="14"/>
      <c r="B26" s="15"/>
      <c r="C26" s="11" t="s">
        <v>14</v>
      </c>
      <c r="D26" s="12">
        <v>460.02</v>
      </c>
      <c r="E26" s="12">
        <v>84.02</v>
      </c>
      <c r="F26" s="12">
        <v>5247.91</v>
      </c>
      <c r="G26" s="13"/>
      <c r="H26" s="33"/>
      <c r="I26" s="12">
        <v>5791.95</v>
      </c>
      <c r="J26" s="41">
        <f>SUM(J22:J25)</f>
        <v>28911352.809999999</v>
      </c>
      <c r="K26" s="41">
        <f>SUM(K22:K25)</f>
        <v>24875122.629999999</v>
      </c>
    </row>
    <row r="27" spans="1:11" ht="12.75" customHeight="1" x14ac:dyDescent="0.2">
      <c r="A27" s="47" t="s">
        <v>15</v>
      </c>
      <c r="B27" s="48"/>
      <c r="C27" s="48"/>
      <c r="D27" s="48"/>
      <c r="E27" s="48"/>
      <c r="F27" s="48"/>
      <c r="G27" s="48"/>
      <c r="H27" s="48"/>
      <c r="I27" s="48"/>
      <c r="J27" s="48"/>
      <c r="K27" s="49"/>
    </row>
    <row r="28" spans="1:11" x14ac:dyDescent="0.2">
      <c r="A28" s="9">
        <v>5</v>
      </c>
      <c r="B28" s="10" t="s">
        <v>16</v>
      </c>
      <c r="C28" s="11" t="s">
        <v>17</v>
      </c>
      <c r="D28" s="12">
        <v>12.14453</v>
      </c>
      <c r="E28" s="12">
        <v>2.2181299999999999</v>
      </c>
      <c r="F28" s="13"/>
      <c r="G28" s="13"/>
      <c r="H28" s="33"/>
      <c r="I28" s="12">
        <v>14.36266</v>
      </c>
      <c r="J28" s="34">
        <f>(J26-K26)*2.64%</f>
        <v>106556.47675199999</v>
      </c>
      <c r="K28" s="34"/>
    </row>
    <row r="29" spans="1:11" x14ac:dyDescent="0.2">
      <c r="A29" s="14"/>
      <c r="B29" s="15"/>
      <c r="C29" s="11" t="s">
        <v>18</v>
      </c>
      <c r="D29" s="12">
        <v>472.16453000000001</v>
      </c>
      <c r="E29" s="12">
        <v>86.238129999999998</v>
      </c>
      <c r="F29" s="12">
        <v>5247.91</v>
      </c>
      <c r="G29" s="13"/>
      <c r="H29" s="33"/>
      <c r="I29" s="12">
        <v>5806.3126599999996</v>
      </c>
      <c r="J29" s="41">
        <f>J26+J28</f>
        <v>29017909.286752</v>
      </c>
      <c r="K29" s="34"/>
    </row>
    <row r="30" spans="1:11" ht="12.75" customHeight="1" x14ac:dyDescent="0.2">
      <c r="A30" s="47" t="s">
        <v>19</v>
      </c>
      <c r="B30" s="48"/>
      <c r="C30" s="48"/>
      <c r="D30" s="48"/>
      <c r="E30" s="48"/>
      <c r="F30" s="48"/>
      <c r="G30" s="48"/>
      <c r="H30" s="48"/>
      <c r="I30" s="48"/>
      <c r="J30" s="48"/>
      <c r="K30" s="49"/>
    </row>
    <row r="31" spans="1:11" x14ac:dyDescent="0.2">
      <c r="A31" s="9">
        <v>6</v>
      </c>
      <c r="B31" s="10" t="s">
        <v>56</v>
      </c>
      <c r="C31" s="11" t="s">
        <v>57</v>
      </c>
      <c r="D31" s="13"/>
      <c r="E31" s="13"/>
      <c r="F31" s="13"/>
      <c r="G31" s="12">
        <v>13.68</v>
      </c>
      <c r="H31" s="32">
        <v>6.67</v>
      </c>
      <c r="I31" s="12">
        <v>13.68</v>
      </c>
      <c r="J31" s="41">
        <v>187007</v>
      </c>
      <c r="K31" s="34"/>
    </row>
    <row r="32" spans="1:11" x14ac:dyDescent="0.2">
      <c r="A32" s="9">
        <v>7</v>
      </c>
      <c r="B32" s="10" t="s">
        <v>20</v>
      </c>
      <c r="C32" s="11" t="s">
        <v>21</v>
      </c>
      <c r="D32" s="12">
        <v>9.7738099999999992</v>
      </c>
      <c r="E32" s="12">
        <v>1.7851300000000001</v>
      </c>
      <c r="F32" s="13"/>
      <c r="G32" s="13"/>
      <c r="H32" s="33"/>
      <c r="I32" s="12">
        <v>11.55894</v>
      </c>
      <c r="J32" s="41">
        <f>(J29-K26)*2.07%</f>
        <v>85755.683794766432</v>
      </c>
      <c r="K32" s="34"/>
    </row>
    <row r="33" spans="1:11" x14ac:dyDescent="0.2">
      <c r="A33" s="14"/>
      <c r="B33" s="15"/>
      <c r="C33" s="11" t="s">
        <v>22</v>
      </c>
      <c r="D33" s="12">
        <v>9.7738099999999992</v>
      </c>
      <c r="E33" s="12">
        <v>1.7851300000000001</v>
      </c>
      <c r="F33" s="13"/>
      <c r="G33" s="12">
        <v>13.68</v>
      </c>
      <c r="H33" s="32"/>
      <c r="I33" s="12">
        <v>25.238939999999999</v>
      </c>
      <c r="J33" s="41">
        <f>J31+J32</f>
        <v>272762.68379476643</v>
      </c>
      <c r="K33" s="34"/>
    </row>
    <row r="34" spans="1:11" x14ac:dyDescent="0.2">
      <c r="A34" s="14"/>
      <c r="B34" s="15"/>
      <c r="C34" s="11" t="s">
        <v>23</v>
      </c>
      <c r="D34" s="12">
        <v>481.93833999999998</v>
      </c>
      <c r="E34" s="12">
        <v>88.023259999999993</v>
      </c>
      <c r="F34" s="12">
        <v>5247.91</v>
      </c>
      <c r="G34" s="12">
        <v>13.68</v>
      </c>
      <c r="H34" s="32"/>
      <c r="I34" s="12">
        <v>5831.5515999999998</v>
      </c>
      <c r="J34" s="41">
        <f>J29+J33</f>
        <v>29290671.970546767</v>
      </c>
      <c r="K34" s="34"/>
    </row>
    <row r="35" spans="1:11" ht="12.75" customHeight="1" x14ac:dyDescent="0.2">
      <c r="A35" s="47" t="s">
        <v>44</v>
      </c>
      <c r="B35" s="48"/>
      <c r="C35" s="48"/>
      <c r="D35" s="48"/>
      <c r="E35" s="48"/>
      <c r="F35" s="48"/>
      <c r="G35" s="48"/>
      <c r="H35" s="48"/>
      <c r="I35" s="48"/>
      <c r="J35" s="48"/>
      <c r="K35" s="49"/>
    </row>
    <row r="36" spans="1:11" x14ac:dyDescent="0.2">
      <c r="A36" s="14"/>
      <c r="B36" s="15"/>
      <c r="C36" s="11" t="s">
        <v>24</v>
      </c>
      <c r="D36" s="13"/>
      <c r="E36" s="13"/>
      <c r="F36" s="13"/>
      <c r="G36" s="13"/>
      <c r="H36" s="33"/>
      <c r="I36" s="13"/>
      <c r="J36" s="34"/>
      <c r="K36" s="34"/>
    </row>
    <row r="37" spans="1:11" x14ac:dyDescent="0.2">
      <c r="A37" s="14"/>
      <c r="B37" s="15"/>
      <c r="C37" s="11" t="s">
        <v>25</v>
      </c>
      <c r="D37" s="12">
        <v>481.93833999999998</v>
      </c>
      <c r="E37" s="12">
        <v>88.023259999999993</v>
      </c>
      <c r="F37" s="12">
        <v>5247.91</v>
      </c>
      <c r="G37" s="12">
        <v>13.68</v>
      </c>
      <c r="H37" s="32"/>
      <c r="I37" s="12">
        <v>5831.5515999999998</v>
      </c>
      <c r="J37" s="41">
        <f>J34</f>
        <v>29290671.970546767</v>
      </c>
      <c r="K37" s="34"/>
    </row>
    <row r="38" spans="1:11" ht="12.75" customHeight="1" x14ac:dyDescent="0.2">
      <c r="A38" s="47" t="s">
        <v>26</v>
      </c>
      <c r="B38" s="48"/>
      <c r="C38" s="48"/>
      <c r="D38" s="48"/>
      <c r="E38" s="48"/>
      <c r="F38" s="48"/>
      <c r="G38" s="48"/>
      <c r="H38" s="48"/>
      <c r="I38" s="48"/>
      <c r="J38" s="48"/>
      <c r="K38" s="49"/>
    </row>
    <row r="39" spans="1:11" ht="25.5" x14ac:dyDescent="0.2">
      <c r="A39" s="9">
        <v>8</v>
      </c>
      <c r="B39" s="10" t="s">
        <v>27</v>
      </c>
      <c r="C39" s="11" t="s">
        <v>28</v>
      </c>
      <c r="D39" s="12">
        <v>14.45815</v>
      </c>
      <c r="E39" s="12">
        <v>2.6406999999999998</v>
      </c>
      <c r="F39" s="12">
        <v>157.43729999999999</v>
      </c>
      <c r="G39" s="12">
        <v>0.41039999999999999</v>
      </c>
      <c r="H39" s="32"/>
      <c r="I39" s="12">
        <v>174.94655</v>
      </c>
      <c r="J39" s="34">
        <f>J37*0.03</f>
        <v>878720.15911640297</v>
      </c>
      <c r="K39" s="34"/>
    </row>
    <row r="40" spans="1:11" x14ac:dyDescent="0.2">
      <c r="A40" s="14"/>
      <c r="B40" s="15"/>
      <c r="C40" s="11" t="s">
        <v>29</v>
      </c>
      <c r="D40" s="12">
        <v>14.45815</v>
      </c>
      <c r="E40" s="12">
        <v>2.6406999999999998</v>
      </c>
      <c r="F40" s="12">
        <v>157.43729999999999</v>
      </c>
      <c r="G40" s="12">
        <v>0.41039999999999999</v>
      </c>
      <c r="H40" s="32"/>
      <c r="I40" s="12">
        <v>174.94655</v>
      </c>
      <c r="J40" s="41">
        <f>J37+J39</f>
        <v>30169392.129663169</v>
      </c>
      <c r="K40" s="34"/>
    </row>
    <row r="41" spans="1:11" ht="12.75" customHeight="1" x14ac:dyDescent="0.2">
      <c r="A41" s="47" t="s">
        <v>30</v>
      </c>
      <c r="B41" s="48"/>
      <c r="C41" s="48"/>
      <c r="D41" s="48"/>
      <c r="E41" s="48"/>
      <c r="F41" s="48"/>
      <c r="G41" s="48"/>
      <c r="H41" s="48"/>
      <c r="I41" s="48"/>
      <c r="J41" s="48"/>
      <c r="K41" s="49"/>
    </row>
    <row r="42" spans="1:11" ht="25.5" x14ac:dyDescent="0.2">
      <c r="A42" s="9">
        <v>9</v>
      </c>
      <c r="B42" s="10" t="s">
        <v>31</v>
      </c>
      <c r="C42" s="11" t="s">
        <v>32</v>
      </c>
      <c r="D42" s="12">
        <v>89.351370000000003</v>
      </c>
      <c r="E42" s="12">
        <v>16.319510000000001</v>
      </c>
      <c r="F42" s="12">
        <v>972.96250999999995</v>
      </c>
      <c r="G42" s="12">
        <v>2.53627</v>
      </c>
      <c r="H42" s="32"/>
      <c r="I42" s="12">
        <v>1081.16966</v>
      </c>
      <c r="J42" s="33">
        <f>J40*18%</f>
        <v>5430490.5833393699</v>
      </c>
      <c r="K42" s="34"/>
    </row>
    <row r="43" spans="1:11" x14ac:dyDescent="0.2">
      <c r="A43" s="37"/>
      <c r="B43" s="38"/>
      <c r="C43" s="39" t="s">
        <v>50</v>
      </c>
      <c r="D43" s="40">
        <v>585.74785999999995</v>
      </c>
      <c r="E43" s="40">
        <v>106.98347</v>
      </c>
      <c r="F43" s="40">
        <v>6378.3098099999997</v>
      </c>
      <c r="G43" s="40">
        <v>16.626670000000001</v>
      </c>
      <c r="H43" s="40">
        <f>H22+H23+H24+H25+H31</f>
        <v>43.77</v>
      </c>
      <c r="I43" s="40">
        <v>7087.6678099999999</v>
      </c>
      <c r="J43" s="42">
        <f>J40+J42</f>
        <v>35599882.71300254</v>
      </c>
      <c r="K43" s="42">
        <f>K26</f>
        <v>24875122.629999999</v>
      </c>
    </row>
    <row r="46" spans="1:11" x14ac:dyDescent="0.2">
      <c r="A46" s="53" t="s">
        <v>33</v>
      </c>
      <c r="B46" s="54"/>
      <c r="C46" s="54"/>
      <c r="D46" s="54"/>
      <c r="E46" s="54"/>
      <c r="F46" s="54"/>
      <c r="G46" s="54"/>
      <c r="H46" s="54"/>
      <c r="I46" s="54"/>
    </row>
    <row r="47" spans="1:11" x14ac:dyDescent="0.2">
      <c r="A47" s="55" t="s">
        <v>34</v>
      </c>
      <c r="B47" s="54"/>
      <c r="C47" s="54"/>
      <c r="D47" s="54"/>
      <c r="E47" s="54"/>
      <c r="F47" s="54"/>
      <c r="G47" s="54"/>
      <c r="H47" s="54"/>
      <c r="I47" s="54"/>
    </row>
    <row r="49" spans="1:9" x14ac:dyDescent="0.2">
      <c r="A49" s="53"/>
      <c r="B49" s="54"/>
      <c r="C49" s="54"/>
      <c r="D49" s="54"/>
      <c r="E49" s="54"/>
      <c r="F49" s="54"/>
      <c r="G49" s="54"/>
      <c r="H49" s="54"/>
      <c r="I49" s="54"/>
    </row>
    <row r="50" spans="1:9" x14ac:dyDescent="0.2">
      <c r="A50" s="55"/>
      <c r="B50" s="54"/>
      <c r="C50" s="54"/>
      <c r="D50" s="54"/>
      <c r="E50" s="54"/>
      <c r="F50" s="54"/>
      <c r="G50" s="54"/>
      <c r="H50" s="54"/>
      <c r="I50" s="54"/>
    </row>
  </sheetData>
  <mergeCells count="22">
    <mergeCell ref="A46:I46"/>
    <mergeCell ref="A47:I47"/>
    <mergeCell ref="A49:I49"/>
    <mergeCell ref="A50:I50"/>
    <mergeCell ref="I16:I19"/>
    <mergeCell ref="A16:A19"/>
    <mergeCell ref="B16:B19"/>
    <mergeCell ref="C16:C19"/>
    <mergeCell ref="D17:D19"/>
    <mergeCell ref="D16:G16"/>
    <mergeCell ref="E17:E19"/>
    <mergeCell ref="F17:F19"/>
    <mergeCell ref="G17:G19"/>
    <mergeCell ref="K16:K19"/>
    <mergeCell ref="J16:J19"/>
    <mergeCell ref="A35:K35"/>
    <mergeCell ref="A38:K38"/>
    <mergeCell ref="A41:K41"/>
    <mergeCell ref="A30:K30"/>
    <mergeCell ref="A27:K27"/>
    <mergeCell ref="A21:K21"/>
    <mergeCell ref="H16:H19"/>
  </mergeCells>
  <phoneticPr fontId="0" type="noConversion"/>
  <pageMargins left="0.78740157480314965" right="0.39370078740157483" top="0.43307086614173229" bottom="0.47244094488188981" header="0.23622047244094491" footer="0.23622047244094491"/>
  <pageSetup paperSize="9" fitToHeight="10000" orientation="landscape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Сводный сметный расчет</vt:lpstr>
      <vt:lpstr>'Сводный сметный расчет'!Заголовки_для_печати</vt:lpstr>
    </vt:vector>
  </TitlesOfParts>
  <Company>Grand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Ваня</dc:creator>
  <cp:lastModifiedBy>Ваня</cp:lastModifiedBy>
  <cp:lastPrinted>2012-01-13T11:32:27Z</cp:lastPrinted>
  <dcterms:created xsi:type="dcterms:W3CDTF">2002-03-25T05:35:56Z</dcterms:created>
  <dcterms:modified xsi:type="dcterms:W3CDTF">2016-09-23T09:21:08Z</dcterms:modified>
</cp:coreProperties>
</file>