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240" windowHeight="1107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</definedNames>
  <calcPr calcId="144525"/>
</workbook>
</file>

<file path=xl/calcChain.xml><?xml version="1.0" encoding="utf-8"?>
<calcChain xmlns="http://schemas.openxmlformats.org/spreadsheetml/2006/main">
  <c r="E13" i="1" l="1"/>
  <c r="E45" i="1"/>
  <c r="E39" i="1"/>
  <c r="E56" i="1"/>
  <c r="E60" i="1"/>
  <c r="E66" i="1" l="1"/>
  <c r="E63" i="1" l="1"/>
  <c r="E69" i="1" s="1"/>
  <c r="E74" i="1" l="1"/>
  <c r="E77" i="1"/>
  <c r="E80" i="1" l="1"/>
  <c r="E82" i="1" s="1"/>
  <c r="E85" i="1" s="1"/>
</calcChain>
</file>

<file path=xl/sharedStrings.xml><?xml version="1.0" encoding="utf-8"?>
<sst xmlns="http://schemas.openxmlformats.org/spreadsheetml/2006/main" count="97" uniqueCount="78">
  <si>
    <t>№№ пп</t>
  </si>
  <si>
    <t>Характеристика предприятия, здания, сооружения или вида работы</t>
  </si>
  <si>
    <t>№ части, главы, таблицы,  § и пункт указаний к разделу или главе сборника цен на пр. и</t>
  </si>
  <si>
    <t xml:space="preserve">изыскат. работы </t>
  </si>
  <si>
    <t>Расчет стоимости (тыс. руб.) а + вх или (объем стр.- монт. работ) х %/100   или                            количество х цена</t>
  </si>
  <si>
    <t>Стоимость (руб.)</t>
  </si>
  <si>
    <t>СБЦ-99</t>
  </si>
  <si>
    <t>св. 15м до 25м</t>
  </si>
  <si>
    <t>0,85 - п.14 ОУ</t>
  </si>
  <si>
    <t>Отбор монолитов грунта из скважин</t>
  </si>
  <si>
    <t>СЦБ-99</t>
  </si>
  <si>
    <t xml:space="preserve">Предварительная разбивка выработок в местности  II категории при расстоянии между точками </t>
  </si>
  <si>
    <t>до 50 м</t>
  </si>
  <si>
    <t>учтено в геодезических работах.</t>
  </si>
  <si>
    <t>0.5 - прим. к табл.</t>
  </si>
  <si>
    <t>Полевые  исследования грунтов – статическое зондирование</t>
  </si>
  <si>
    <t>Итого по пп.1–6:</t>
  </si>
  <si>
    <t>Полный комплекс определений физ. свойств глинистых грунтов</t>
  </si>
  <si>
    <t>Сокращенный комплекс физико-механических свойств грунта при консолидированном срезе с нагрузкой 0,6 МПа</t>
  </si>
  <si>
    <t>Полный комплекс определений физ. свойств песчаных грунтов</t>
  </si>
  <si>
    <t>Стандартный химический анализ воды</t>
  </si>
  <si>
    <t>Определение коррозионной агрессивности  по отношению к бетону и стали</t>
  </si>
  <si>
    <t>Итого по пп. 7-10 лабораторные работы:</t>
  </si>
  <si>
    <t>Камеральные работы:</t>
  </si>
  <si>
    <t xml:space="preserve">Обработка материалов буровых работ </t>
  </si>
  <si>
    <t xml:space="preserve">Обработка лабораторных исследований глинистых грунтов </t>
  </si>
  <si>
    <t>Обработка лабораторных исследований песчаных грунтов</t>
  </si>
  <si>
    <t>Обработка лабораторных исследований коррозионной агрессивности грунтов и хим.состава вод 0,202+0,131=0,333</t>
  </si>
  <si>
    <t>Составление программы, сметы и технического задания</t>
  </si>
  <si>
    <t>1,25 -  прим.1</t>
  </si>
  <si>
    <t>Составление технического отчета</t>
  </si>
  <si>
    <t>к=1,5, письмо ПНИИИС  8/316 от 20.11.2000</t>
  </si>
  <si>
    <t xml:space="preserve">Расходы на организацию и ликвидацию полевых работ </t>
  </si>
  <si>
    <t>0,06 - п.13, общ.ук.</t>
  </si>
  <si>
    <t>1,5 – прим.1 к п.13</t>
  </si>
  <si>
    <t>в базовых ценах</t>
  </si>
  <si>
    <t>I. Инженерно-геологические изыскания</t>
  </si>
  <si>
    <t>Итог по сметной стоимости, включая НДС 18%</t>
  </si>
  <si>
    <r>
      <t>Лабораторные работы в СПб</t>
    </r>
    <r>
      <rPr>
        <sz val="11"/>
        <color theme="1"/>
        <rFont val="Times New Roman"/>
        <family val="1"/>
        <charset val="204"/>
      </rPr>
      <t>:</t>
    </r>
  </si>
  <si>
    <r>
      <t xml:space="preserve">Крепление скважин при бурении скважин колонковом способом </t>
    </r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Times New Roman"/>
        <family val="1"/>
        <charset val="204"/>
      </rPr>
      <t xml:space="preserve">  до 160 мм глубиной до 50м </t>
    </r>
  </si>
  <si>
    <r>
      <t xml:space="preserve">Гидрогеологические наблюдения при бурении скважин колонковом способом </t>
    </r>
    <r>
      <rPr>
        <sz val="11"/>
        <color theme="1"/>
        <rFont val="Symbol"/>
        <family val="1"/>
        <charset val="2"/>
      </rPr>
      <t>Æ</t>
    </r>
    <r>
      <rPr>
        <sz val="11"/>
        <color theme="1"/>
        <rFont val="Times New Roman"/>
        <family val="1"/>
        <charset val="204"/>
      </rPr>
      <t xml:space="preserve">  до 160 мм глубиной до 25м</t>
    </r>
  </si>
  <si>
    <t>126 монолитов</t>
  </si>
  <si>
    <t>12 тсз до глубины 20 м</t>
  </si>
  <si>
    <t>85 монолитов</t>
  </si>
  <si>
    <t>Выполнение полевых работ в неблагоприянтый период</t>
  </si>
  <si>
    <t>Мурманск</t>
  </si>
  <si>
    <t>1.4 - ОУ Табл.2</t>
  </si>
  <si>
    <t>31 922.30*1.4</t>
  </si>
  <si>
    <r>
      <t xml:space="preserve">1,6х0,85 </t>
    </r>
    <r>
      <rPr>
        <b/>
        <sz val="12"/>
        <color theme="1"/>
        <rFont val="Times New Roman"/>
        <family val="1"/>
        <charset val="204"/>
      </rPr>
      <t>х252</t>
    </r>
  </si>
  <si>
    <r>
      <t xml:space="preserve">2,1х0,85 </t>
    </r>
    <r>
      <rPr>
        <b/>
        <sz val="12"/>
        <color theme="1"/>
        <rFont val="Times New Roman"/>
        <family val="1"/>
        <charset val="204"/>
      </rPr>
      <t>х252</t>
    </r>
  </si>
  <si>
    <r>
      <t xml:space="preserve">30,6 х0,85 </t>
    </r>
    <r>
      <rPr>
        <b/>
        <sz val="12"/>
        <color theme="1"/>
        <rFont val="Times New Roman"/>
        <family val="1"/>
        <charset val="204"/>
      </rPr>
      <t>х126</t>
    </r>
  </si>
  <si>
    <r>
      <t xml:space="preserve">216,8х0,85 </t>
    </r>
    <r>
      <rPr>
        <b/>
        <sz val="12"/>
        <color theme="1"/>
        <rFont val="Times New Roman"/>
        <family val="1"/>
        <charset val="204"/>
      </rPr>
      <t>х12</t>
    </r>
  </si>
  <si>
    <r>
      <t xml:space="preserve">38,4 </t>
    </r>
    <r>
      <rPr>
        <b/>
        <sz val="12"/>
        <color theme="1"/>
        <rFont val="Times New Roman"/>
        <family val="1"/>
        <charset val="204"/>
      </rPr>
      <t>х85</t>
    </r>
  </si>
  <si>
    <r>
      <t xml:space="preserve">135 </t>
    </r>
    <r>
      <rPr>
        <b/>
        <sz val="12"/>
        <color theme="1"/>
        <rFont val="Times New Roman"/>
        <family val="1"/>
        <charset val="204"/>
      </rPr>
      <t>х85</t>
    </r>
  </si>
  <si>
    <r>
      <t xml:space="preserve">67,3 </t>
    </r>
    <r>
      <rPr>
        <b/>
        <sz val="12"/>
        <color theme="1"/>
        <rFont val="Times New Roman"/>
        <family val="1"/>
        <charset val="204"/>
      </rPr>
      <t>х3</t>
    </r>
  </si>
  <si>
    <r>
      <t xml:space="preserve">43,6 </t>
    </r>
    <r>
      <rPr>
        <b/>
        <sz val="12"/>
        <color theme="1"/>
        <rFont val="Times New Roman"/>
        <family val="1"/>
        <charset val="204"/>
      </rPr>
      <t>х3</t>
    </r>
  </si>
  <si>
    <r>
      <t xml:space="preserve">0,20 </t>
    </r>
    <r>
      <rPr>
        <b/>
        <sz val="12"/>
        <color theme="1"/>
        <rFont val="Times New Roman"/>
        <family val="1"/>
        <charset val="204"/>
      </rPr>
      <t>х3264</t>
    </r>
  </si>
  <si>
    <r>
      <t xml:space="preserve">0,15 </t>
    </r>
    <r>
      <rPr>
        <b/>
        <sz val="12"/>
        <color theme="1"/>
        <rFont val="Times New Roman"/>
        <family val="1"/>
        <charset val="204"/>
      </rPr>
      <t>х1865.5</t>
    </r>
  </si>
  <si>
    <r>
      <t xml:space="preserve">0,15 </t>
    </r>
    <r>
      <rPr>
        <b/>
        <sz val="12"/>
        <color theme="1"/>
        <rFont val="Times New Roman"/>
        <family val="1"/>
        <charset val="204"/>
      </rPr>
      <t>х333</t>
    </r>
  </si>
  <si>
    <r>
      <t xml:space="preserve">500х1,25 </t>
    </r>
    <r>
      <rPr>
        <b/>
        <sz val="12"/>
        <color theme="1"/>
        <rFont val="Times New Roman"/>
        <family val="1"/>
        <charset val="204"/>
      </rPr>
      <t>х1</t>
    </r>
  </si>
  <si>
    <t>Запрос архивных данных:</t>
  </si>
  <si>
    <t>34.8 пог. м</t>
  </si>
  <si>
    <r>
      <t xml:space="preserve">9,3 </t>
    </r>
    <r>
      <rPr>
        <b/>
        <sz val="12"/>
        <color theme="1"/>
        <rFont val="Times New Roman"/>
        <family val="1"/>
        <charset val="204"/>
      </rPr>
      <t>х34.8</t>
    </r>
  </si>
  <si>
    <t>1 монолитов</t>
  </si>
  <si>
    <t>6 проб</t>
  </si>
  <si>
    <r>
      <t xml:space="preserve">45,5 </t>
    </r>
    <r>
      <rPr>
        <b/>
        <sz val="12"/>
        <color theme="1"/>
        <rFont val="Times New Roman"/>
        <family val="1"/>
        <charset val="204"/>
      </rPr>
      <t>х6</t>
    </r>
  </si>
  <si>
    <t xml:space="preserve">Сбор, изучение и систематизация материалов изысканий прошлых лет: по горным выработкам: II категории </t>
  </si>
  <si>
    <r>
      <t xml:space="preserve">9.0 </t>
    </r>
    <r>
      <rPr>
        <b/>
        <sz val="12"/>
        <color theme="1"/>
        <rFont val="Times New Roman"/>
        <family val="1"/>
        <charset val="204"/>
      </rPr>
      <t>х34,8</t>
    </r>
  </si>
  <si>
    <t>Всего п.1-5</t>
  </si>
  <si>
    <r>
      <t xml:space="preserve">767.82 </t>
    </r>
    <r>
      <rPr>
        <sz val="10"/>
        <color theme="1"/>
        <rFont val="Times New Roman"/>
        <family val="1"/>
        <charset val="204"/>
      </rPr>
      <t>х0,18х1,5</t>
    </r>
  </si>
  <si>
    <r>
      <t xml:space="preserve">767.82 </t>
    </r>
    <r>
      <rPr>
        <sz val="12"/>
        <color theme="1"/>
        <rFont val="Times New Roman"/>
        <family val="1"/>
        <charset val="204"/>
      </rPr>
      <t>х0,06х1,5</t>
    </r>
  </si>
  <si>
    <t>Итого по пп.1-8 инженерно-геологические изыскания</t>
  </si>
  <si>
    <t>Стоимость инженерно-геологических изысканий с учетом инфляционного коэффициента К= 45,12
Письмо Минстроя России
№ 41695-ХМ/09 от 09.12.2016</t>
  </si>
  <si>
    <t>к=45,12</t>
  </si>
  <si>
    <t>1 669.24*45,12</t>
  </si>
  <si>
    <t>«Строительство тепловых сетей для подключения жилого дома» 
по адресу: Санкт-Петербург, Новоколомяжский пр., участок 1 (западнее д.12, корп.3, лит.А по Новоколомяжскому пр.) (кв. 13Б, Коломяги, корп. 18)</t>
  </si>
  <si>
    <t>Инженерно-геологические изыскания</t>
  </si>
  <si>
    <t>Смета ПИР 12-02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</si>
</sst>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FF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Symbol"/>
      <family val="1"/>
      <charset val="2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Border="1"/>
    <xf numFmtId="0" fontId="3" fillId="0" borderId="8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0" xfId="0" applyFont="1" applyBorder="1"/>
    <xf numFmtId="0" fontId="1" fillId="0" borderId="9" xfId="0" applyFont="1" applyFill="1" applyBorder="1" applyAlignment="1">
      <alignment horizontal="justify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0" fillId="0" borderId="8" xfId="0" applyFill="1" applyBorder="1"/>
    <xf numFmtId="4" fontId="0" fillId="0" borderId="9" xfId="0" applyNumberFormat="1" applyFill="1" applyBorder="1"/>
    <xf numFmtId="0" fontId="1" fillId="0" borderId="0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4" fontId="0" fillId="0" borderId="8" xfId="0" applyNumberFormat="1" applyFill="1" applyBorder="1"/>
    <xf numFmtId="0" fontId="1" fillId="0" borderId="4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justify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4" fontId="0" fillId="0" borderId="0" xfId="0" applyNumberFormat="1" applyFill="1" applyBorder="1"/>
    <xf numFmtId="0" fontId="1" fillId="0" borderId="1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abSelected="1" workbookViewId="0">
      <selection activeCell="A3" sqref="A3:E3"/>
    </sheetView>
  </sheetViews>
  <sheetFormatPr defaultRowHeight="15" x14ac:dyDescent="0.25"/>
  <cols>
    <col min="1" max="1" width="12.85546875" style="9" customWidth="1"/>
    <col min="2" max="2" width="39.140625" style="22" customWidth="1"/>
    <col min="3" max="3" width="16.28515625" style="9" customWidth="1"/>
    <col min="4" max="4" width="17.42578125" style="41" customWidth="1"/>
    <col min="5" max="5" width="16.42578125" style="72" bestFit="1" customWidth="1"/>
    <col min="7" max="7" width="10.140625" bestFit="1" customWidth="1"/>
  </cols>
  <sheetData>
    <row r="1" spans="1:5" x14ac:dyDescent="0.25">
      <c r="A1" s="113" t="s">
        <v>77</v>
      </c>
      <c r="B1" s="113"/>
      <c r="C1" s="113"/>
      <c r="D1" s="113"/>
      <c r="E1" s="113"/>
    </row>
    <row r="2" spans="1:5" x14ac:dyDescent="0.25">
      <c r="A2" s="113" t="s">
        <v>76</v>
      </c>
      <c r="B2" s="113"/>
      <c r="C2" s="113"/>
      <c r="D2" s="113"/>
      <c r="E2" s="113"/>
    </row>
    <row r="3" spans="1:5" ht="42.75" customHeight="1" x14ac:dyDescent="0.25">
      <c r="A3" s="113" t="s">
        <v>75</v>
      </c>
      <c r="B3" s="113"/>
      <c r="C3" s="113"/>
      <c r="D3" s="113"/>
      <c r="E3" s="113"/>
    </row>
    <row r="4" spans="1:5" ht="15.75" thickBot="1" x14ac:dyDescent="0.3">
      <c r="A4" s="83"/>
      <c r="B4" s="83"/>
      <c r="C4" s="83"/>
      <c r="D4" s="83"/>
      <c r="E4" s="83"/>
    </row>
    <row r="5" spans="1:5" ht="60.75" customHeight="1" x14ac:dyDescent="0.25">
      <c r="A5" s="56"/>
      <c r="B5" s="57"/>
      <c r="C5" s="58" t="s">
        <v>2</v>
      </c>
      <c r="D5" s="96" t="s">
        <v>4</v>
      </c>
      <c r="E5" s="59"/>
    </row>
    <row r="6" spans="1:5" ht="32.25" thickBot="1" x14ac:dyDescent="0.3">
      <c r="A6" s="60" t="s">
        <v>0</v>
      </c>
      <c r="B6" s="61" t="s">
        <v>1</v>
      </c>
      <c r="C6" s="62" t="s">
        <v>3</v>
      </c>
      <c r="D6" s="97"/>
      <c r="E6" s="63" t="s">
        <v>5</v>
      </c>
    </row>
    <row r="7" spans="1:5" ht="16.5" thickBot="1" x14ac:dyDescent="0.3">
      <c r="A7" s="60">
        <v>1</v>
      </c>
      <c r="B7" s="61">
        <v>2</v>
      </c>
      <c r="C7" s="64">
        <v>3</v>
      </c>
      <c r="D7" s="65">
        <v>4</v>
      </c>
      <c r="E7" s="66">
        <v>5</v>
      </c>
    </row>
    <row r="8" spans="1:5" ht="15.75" thickBot="1" x14ac:dyDescent="0.3">
      <c r="A8" s="98" t="s">
        <v>36</v>
      </c>
      <c r="B8" s="99"/>
      <c r="C8" s="99"/>
      <c r="D8" s="99"/>
      <c r="E8" s="100"/>
    </row>
    <row r="9" spans="1:5" ht="16.5" thickBot="1" x14ac:dyDescent="0.3">
      <c r="A9" s="67"/>
      <c r="B9" s="68" t="s">
        <v>60</v>
      </c>
      <c r="C9" s="33"/>
      <c r="D9" s="23"/>
      <c r="E9" s="24"/>
    </row>
    <row r="10" spans="1:5" ht="15.75" customHeight="1" x14ac:dyDescent="0.25">
      <c r="A10" s="105">
        <v>1</v>
      </c>
      <c r="B10" s="103" t="s">
        <v>66</v>
      </c>
      <c r="C10" s="69" t="s">
        <v>6</v>
      </c>
      <c r="D10" s="87"/>
      <c r="E10" s="90"/>
    </row>
    <row r="11" spans="1:5" ht="15.75" x14ac:dyDescent="0.25">
      <c r="A11" s="106"/>
      <c r="B11" s="104"/>
      <c r="C11" s="70">
        <v>78</v>
      </c>
      <c r="D11" s="88"/>
      <c r="E11" s="91"/>
    </row>
    <row r="12" spans="1:5" ht="15.75" x14ac:dyDescent="0.25">
      <c r="A12" s="106"/>
      <c r="B12" s="104"/>
      <c r="C12" s="25">
        <v>1</v>
      </c>
      <c r="D12" s="88"/>
      <c r="E12" s="91"/>
    </row>
    <row r="13" spans="1:5" ht="15.75" x14ac:dyDescent="0.25">
      <c r="A13" s="53"/>
      <c r="B13" s="71"/>
      <c r="C13" s="25"/>
      <c r="D13" s="25" t="s">
        <v>67</v>
      </c>
      <c r="E13" s="24">
        <f>9*38.4</f>
        <v>345.59999999999997</v>
      </c>
    </row>
    <row r="14" spans="1:5" ht="15.75" customHeight="1" x14ac:dyDescent="0.25">
      <c r="A14" s="53"/>
      <c r="B14" s="71"/>
      <c r="C14" s="25"/>
      <c r="D14" s="25"/>
      <c r="E14" s="24"/>
    </row>
    <row r="15" spans="1:5" ht="15.75" hidden="1" customHeight="1" x14ac:dyDescent="0.25">
      <c r="A15" s="84">
        <v>2</v>
      </c>
      <c r="B15" s="101" t="s">
        <v>40</v>
      </c>
      <c r="C15" s="27" t="s">
        <v>6</v>
      </c>
      <c r="D15" s="31"/>
      <c r="E15" s="32"/>
    </row>
    <row r="16" spans="1:5" ht="15.75" hidden="1" x14ac:dyDescent="0.25">
      <c r="A16" s="85"/>
      <c r="B16" s="102"/>
      <c r="C16" s="28">
        <v>18</v>
      </c>
      <c r="D16" s="33"/>
      <c r="E16" s="24"/>
    </row>
    <row r="17" spans="1:5" ht="15.75" hidden="1" x14ac:dyDescent="0.25">
      <c r="A17" s="85"/>
      <c r="B17" s="102"/>
      <c r="C17" s="29">
        <v>2</v>
      </c>
      <c r="D17" s="33"/>
      <c r="E17" s="24"/>
    </row>
    <row r="18" spans="1:5" ht="16.5" hidden="1" thickBot="1" x14ac:dyDescent="0.3">
      <c r="A18" s="86"/>
      <c r="B18" s="26" t="s">
        <v>7</v>
      </c>
      <c r="C18" s="30" t="s">
        <v>8</v>
      </c>
      <c r="D18" s="43" t="s">
        <v>48</v>
      </c>
      <c r="E18" s="35"/>
    </row>
    <row r="19" spans="1:5" ht="15.75" hidden="1" customHeight="1" x14ac:dyDescent="0.25">
      <c r="A19" s="84">
        <v>3</v>
      </c>
      <c r="B19" s="93" t="s">
        <v>39</v>
      </c>
      <c r="C19" s="4" t="s">
        <v>6</v>
      </c>
      <c r="D19" s="33"/>
      <c r="E19" s="32"/>
    </row>
    <row r="20" spans="1:5" ht="15.75" hidden="1" x14ac:dyDescent="0.25">
      <c r="A20" s="85"/>
      <c r="B20" s="94"/>
      <c r="C20" s="3">
        <v>18</v>
      </c>
      <c r="D20" s="33"/>
      <c r="E20" s="24"/>
    </row>
    <row r="21" spans="1:5" ht="15.75" hidden="1" x14ac:dyDescent="0.25">
      <c r="A21" s="85"/>
      <c r="B21" s="94"/>
      <c r="C21" s="4">
        <v>4</v>
      </c>
      <c r="D21" s="36"/>
      <c r="E21" s="37"/>
    </row>
    <row r="22" spans="1:5" ht="16.5" hidden="1" thickBot="1" x14ac:dyDescent="0.3">
      <c r="A22" s="86"/>
      <c r="B22" s="95"/>
      <c r="C22" s="5" t="s">
        <v>8</v>
      </c>
      <c r="D22" s="43" t="s">
        <v>49</v>
      </c>
      <c r="E22" s="35"/>
    </row>
    <row r="23" spans="1:5" ht="15.75" hidden="1" x14ac:dyDescent="0.25">
      <c r="A23" s="84">
        <v>4</v>
      </c>
      <c r="B23" s="16" t="s">
        <v>9</v>
      </c>
      <c r="C23" s="2" t="s">
        <v>10</v>
      </c>
      <c r="D23" s="38"/>
      <c r="E23" s="39"/>
    </row>
    <row r="24" spans="1:5" ht="15.75" hidden="1" x14ac:dyDescent="0.25">
      <c r="A24" s="85"/>
      <c r="B24" s="16" t="s">
        <v>41</v>
      </c>
      <c r="C24" s="10">
        <v>57</v>
      </c>
      <c r="D24" s="38"/>
      <c r="E24" s="40"/>
    </row>
    <row r="25" spans="1:5" ht="15.75" hidden="1" x14ac:dyDescent="0.25">
      <c r="A25" s="85"/>
      <c r="B25" s="17"/>
      <c r="C25" s="2">
        <v>1.2</v>
      </c>
      <c r="E25" s="42"/>
    </row>
    <row r="26" spans="1:5" ht="16.5" hidden="1" thickBot="1" x14ac:dyDescent="0.3">
      <c r="A26" s="86"/>
      <c r="B26" s="18"/>
      <c r="C26" s="7" t="s">
        <v>8</v>
      </c>
      <c r="D26" s="38" t="s">
        <v>50</v>
      </c>
      <c r="E26" s="44"/>
    </row>
    <row r="27" spans="1:5" ht="45" hidden="1" x14ac:dyDescent="0.25">
      <c r="A27" s="84">
        <v>5</v>
      </c>
      <c r="B27" s="45" t="s">
        <v>11</v>
      </c>
      <c r="C27" s="2" t="s">
        <v>10</v>
      </c>
      <c r="D27" s="87"/>
      <c r="E27" s="90"/>
    </row>
    <row r="28" spans="1:5" ht="15.75" hidden="1" x14ac:dyDescent="0.25">
      <c r="A28" s="85"/>
      <c r="B28" s="45" t="s">
        <v>12</v>
      </c>
      <c r="C28" s="10">
        <v>93</v>
      </c>
      <c r="D28" s="88"/>
      <c r="E28" s="91"/>
    </row>
    <row r="29" spans="1:5" ht="15.75" hidden="1" x14ac:dyDescent="0.25">
      <c r="A29" s="85"/>
      <c r="B29" s="45" t="s">
        <v>13</v>
      </c>
      <c r="C29" s="2">
        <v>1.3</v>
      </c>
      <c r="D29" s="88"/>
      <c r="E29" s="91"/>
    </row>
    <row r="30" spans="1:5" ht="31.5" hidden="1" x14ac:dyDescent="0.25">
      <c r="A30" s="85"/>
      <c r="B30" s="47"/>
      <c r="C30" s="2" t="s">
        <v>14</v>
      </c>
      <c r="D30" s="88"/>
      <c r="E30" s="91"/>
    </row>
    <row r="31" spans="1:5" ht="16.5" hidden="1" thickBot="1" x14ac:dyDescent="0.3">
      <c r="A31" s="86"/>
      <c r="B31" s="18"/>
      <c r="C31" s="7" t="s">
        <v>8</v>
      </c>
      <c r="D31" s="89"/>
      <c r="E31" s="92"/>
    </row>
    <row r="32" spans="1:5" ht="30" hidden="1" x14ac:dyDescent="0.25">
      <c r="A32" s="84">
        <v>6</v>
      </c>
      <c r="B32" s="45" t="s">
        <v>15</v>
      </c>
      <c r="C32" s="33" t="s">
        <v>10</v>
      </c>
      <c r="D32" s="87" t="s">
        <v>51</v>
      </c>
      <c r="E32" s="90"/>
    </row>
    <row r="33" spans="1:6" ht="15.75" hidden="1" x14ac:dyDescent="0.25">
      <c r="A33" s="85"/>
      <c r="B33" s="45" t="s">
        <v>42</v>
      </c>
      <c r="C33" s="46">
        <v>45</v>
      </c>
      <c r="D33" s="88"/>
      <c r="E33" s="91"/>
    </row>
    <row r="34" spans="1:6" ht="15.75" hidden="1" x14ac:dyDescent="0.25">
      <c r="A34" s="85"/>
      <c r="B34" s="47"/>
      <c r="C34" s="33">
        <v>6</v>
      </c>
      <c r="D34" s="88"/>
      <c r="E34" s="91"/>
    </row>
    <row r="35" spans="1:6" ht="16.5" hidden="1" thickBot="1" x14ac:dyDescent="0.3">
      <c r="A35" s="86"/>
      <c r="B35" s="48"/>
      <c r="C35" s="34" t="s">
        <v>8</v>
      </c>
      <c r="D35" s="89"/>
      <c r="E35" s="92"/>
    </row>
    <row r="36" spans="1:6" ht="16.5" hidden="1" thickBot="1" x14ac:dyDescent="0.3">
      <c r="A36" s="73"/>
      <c r="B36" s="20" t="s">
        <v>16</v>
      </c>
      <c r="C36" s="55"/>
      <c r="D36" s="69"/>
      <c r="E36" s="74"/>
    </row>
    <row r="37" spans="1:6" ht="30.75" hidden="1" thickBot="1" x14ac:dyDescent="0.3">
      <c r="A37" s="75">
        <v>7</v>
      </c>
      <c r="B37" s="76" t="s">
        <v>44</v>
      </c>
      <c r="C37" s="77" t="s">
        <v>46</v>
      </c>
      <c r="D37" s="78" t="s">
        <v>47</v>
      </c>
      <c r="E37" s="79"/>
      <c r="F37" t="s">
        <v>45</v>
      </c>
    </row>
    <row r="38" spans="1:6" ht="16.5" hidden="1" thickBot="1" x14ac:dyDescent="0.3">
      <c r="A38" s="1"/>
      <c r="B38" s="15" t="s">
        <v>38</v>
      </c>
      <c r="C38" s="12"/>
      <c r="D38" s="50"/>
      <c r="E38" s="24"/>
    </row>
    <row r="39" spans="1:6" ht="30" hidden="1" x14ac:dyDescent="0.25">
      <c r="A39" s="84">
        <v>8</v>
      </c>
      <c r="B39" s="20" t="s">
        <v>17</v>
      </c>
      <c r="C39" s="6" t="s">
        <v>6</v>
      </c>
      <c r="D39" s="87" t="s">
        <v>52</v>
      </c>
      <c r="E39" s="90">
        <f>1*38.4</f>
        <v>38.4</v>
      </c>
    </row>
    <row r="40" spans="1:6" ht="15.75" hidden="1" x14ac:dyDescent="0.25">
      <c r="A40" s="85"/>
      <c r="B40" s="16" t="s">
        <v>63</v>
      </c>
      <c r="C40" s="10">
        <v>63</v>
      </c>
      <c r="D40" s="88"/>
      <c r="E40" s="91"/>
    </row>
    <row r="41" spans="1:6" ht="16.5" hidden="1" thickBot="1" x14ac:dyDescent="0.3">
      <c r="A41" s="86"/>
      <c r="B41" s="18"/>
      <c r="C41" s="7">
        <v>9</v>
      </c>
      <c r="D41" s="89"/>
      <c r="E41" s="92"/>
    </row>
    <row r="42" spans="1:6" ht="60" hidden="1" x14ac:dyDescent="0.25">
      <c r="A42" s="84">
        <v>8.1</v>
      </c>
      <c r="B42" s="16" t="s">
        <v>18</v>
      </c>
      <c r="C42" s="2" t="s">
        <v>6</v>
      </c>
      <c r="D42" s="87" t="s">
        <v>53</v>
      </c>
      <c r="E42" s="90">
        <v>0</v>
      </c>
    </row>
    <row r="43" spans="1:6" ht="15.75" hidden="1" x14ac:dyDescent="0.25">
      <c r="A43" s="85"/>
      <c r="B43" s="16" t="s">
        <v>43</v>
      </c>
      <c r="C43" s="10">
        <v>63</v>
      </c>
      <c r="D43" s="88"/>
      <c r="E43" s="91"/>
    </row>
    <row r="44" spans="1:6" ht="16.5" hidden="1" thickBot="1" x14ac:dyDescent="0.3">
      <c r="A44" s="86"/>
      <c r="B44" s="18"/>
      <c r="C44" s="7">
        <v>11</v>
      </c>
      <c r="D44" s="89"/>
      <c r="E44" s="92"/>
    </row>
    <row r="45" spans="1:6" ht="30" hidden="1" x14ac:dyDescent="0.25">
      <c r="A45" s="84">
        <v>9</v>
      </c>
      <c r="B45" s="16" t="s">
        <v>19</v>
      </c>
      <c r="C45" s="2" t="s">
        <v>6</v>
      </c>
      <c r="D45" s="87" t="s">
        <v>65</v>
      </c>
      <c r="E45" s="90">
        <f>6*45.5</f>
        <v>273</v>
      </c>
    </row>
    <row r="46" spans="1:6" ht="15.75" hidden="1" x14ac:dyDescent="0.25">
      <c r="A46" s="85"/>
      <c r="B46" s="16" t="s">
        <v>64</v>
      </c>
      <c r="C46" s="10">
        <v>65</v>
      </c>
      <c r="D46" s="88"/>
      <c r="E46" s="91"/>
    </row>
    <row r="47" spans="1:6" ht="16.5" hidden="1" thickBot="1" x14ac:dyDescent="0.3">
      <c r="A47" s="86"/>
      <c r="B47" s="18"/>
      <c r="C47" s="7">
        <v>1</v>
      </c>
      <c r="D47" s="89"/>
      <c r="E47" s="92"/>
    </row>
    <row r="48" spans="1:6" ht="15.75" hidden="1" x14ac:dyDescent="0.25">
      <c r="A48" s="84">
        <v>10</v>
      </c>
      <c r="B48" s="93" t="s">
        <v>20</v>
      </c>
      <c r="C48" s="2" t="s">
        <v>6</v>
      </c>
      <c r="D48" s="87" t="s">
        <v>54</v>
      </c>
      <c r="E48" s="90">
        <v>0</v>
      </c>
    </row>
    <row r="49" spans="1:5" ht="15.75" hidden="1" x14ac:dyDescent="0.25">
      <c r="A49" s="85"/>
      <c r="B49" s="94"/>
      <c r="C49" s="10">
        <v>73</v>
      </c>
      <c r="D49" s="88"/>
      <c r="E49" s="91"/>
    </row>
    <row r="50" spans="1:5" ht="16.5" hidden="1" thickBot="1" x14ac:dyDescent="0.3">
      <c r="A50" s="86"/>
      <c r="B50" s="95"/>
      <c r="C50" s="7">
        <v>2</v>
      </c>
      <c r="D50" s="89"/>
      <c r="E50" s="92"/>
    </row>
    <row r="51" spans="1:5" ht="15.75" hidden="1" customHeight="1" x14ac:dyDescent="0.25">
      <c r="A51" s="84">
        <v>11</v>
      </c>
      <c r="B51" s="93" t="s">
        <v>21</v>
      </c>
      <c r="C51" s="2" t="s">
        <v>6</v>
      </c>
      <c r="D51" s="87" t="s">
        <v>55</v>
      </c>
      <c r="E51" s="90">
        <v>0</v>
      </c>
    </row>
    <row r="52" spans="1:5" ht="15.75" hidden="1" x14ac:dyDescent="0.25">
      <c r="A52" s="85"/>
      <c r="B52" s="94"/>
      <c r="C52" s="10">
        <v>75</v>
      </c>
      <c r="D52" s="88"/>
      <c r="E52" s="91"/>
    </row>
    <row r="53" spans="1:5" ht="16.5" hidden="1" thickBot="1" x14ac:dyDescent="0.3">
      <c r="A53" s="86"/>
      <c r="B53" s="95"/>
      <c r="C53" s="7">
        <v>4.5</v>
      </c>
      <c r="D53" s="89"/>
      <c r="E53" s="92"/>
    </row>
    <row r="54" spans="1:5" ht="16.5" hidden="1" thickBot="1" x14ac:dyDescent="0.3">
      <c r="A54" s="11"/>
      <c r="B54" s="19" t="s">
        <v>22</v>
      </c>
      <c r="C54" s="7"/>
      <c r="D54" s="49"/>
      <c r="E54" s="51">
        <v>0</v>
      </c>
    </row>
    <row r="55" spans="1:5" ht="16.5" thickBot="1" x14ac:dyDescent="0.3">
      <c r="A55" s="1"/>
      <c r="B55" s="15" t="s">
        <v>23</v>
      </c>
      <c r="C55" s="2"/>
      <c r="D55" s="25"/>
      <c r="E55" s="52"/>
    </row>
    <row r="56" spans="1:5" ht="15.75" x14ac:dyDescent="0.25">
      <c r="A56" s="84">
        <v>2</v>
      </c>
      <c r="B56" s="20" t="s">
        <v>24</v>
      </c>
      <c r="C56" s="6" t="s">
        <v>6</v>
      </c>
      <c r="D56" s="87" t="s">
        <v>62</v>
      </c>
      <c r="E56" s="90">
        <f>34.8*9.3</f>
        <v>323.64</v>
      </c>
    </row>
    <row r="57" spans="1:5" ht="15.75" x14ac:dyDescent="0.25">
      <c r="A57" s="85"/>
      <c r="B57" s="16" t="s">
        <v>61</v>
      </c>
      <c r="C57" s="10">
        <v>82</v>
      </c>
      <c r="D57" s="88"/>
      <c r="E57" s="91"/>
    </row>
    <row r="58" spans="1:5" ht="15.75" x14ac:dyDescent="0.25">
      <c r="A58" s="85"/>
      <c r="B58" s="17"/>
      <c r="C58" s="2">
        <v>2</v>
      </c>
      <c r="D58" s="88"/>
      <c r="E58" s="91"/>
    </row>
    <row r="59" spans="1:5" ht="16.5" thickBot="1" x14ac:dyDescent="0.3">
      <c r="A59" s="86"/>
      <c r="B59" s="18"/>
      <c r="C59" s="7"/>
      <c r="D59" s="89"/>
      <c r="E59" s="92"/>
    </row>
    <row r="60" spans="1:5" ht="15.75" customHeight="1" x14ac:dyDescent="0.25">
      <c r="A60" s="84">
        <v>3</v>
      </c>
      <c r="B60" s="93" t="s">
        <v>25</v>
      </c>
      <c r="C60" s="2" t="s">
        <v>6</v>
      </c>
      <c r="D60" s="87" t="s">
        <v>56</v>
      </c>
      <c r="E60" s="90">
        <f>E39*0.2</f>
        <v>7.68</v>
      </c>
    </row>
    <row r="61" spans="1:5" ht="15.75" x14ac:dyDescent="0.25">
      <c r="A61" s="85"/>
      <c r="B61" s="94"/>
      <c r="C61" s="10">
        <v>86</v>
      </c>
      <c r="D61" s="88"/>
      <c r="E61" s="91"/>
    </row>
    <row r="62" spans="1:5" ht="16.5" thickBot="1" x14ac:dyDescent="0.3">
      <c r="A62" s="86"/>
      <c r="B62" s="95"/>
      <c r="C62" s="7">
        <v>1</v>
      </c>
      <c r="D62" s="89"/>
      <c r="E62" s="92"/>
    </row>
    <row r="63" spans="1:5" ht="30" x14ac:dyDescent="0.25">
      <c r="A63" s="84">
        <v>4</v>
      </c>
      <c r="B63" s="16" t="s">
        <v>26</v>
      </c>
      <c r="C63" s="2" t="s">
        <v>6</v>
      </c>
      <c r="D63" s="105" t="s">
        <v>57</v>
      </c>
      <c r="E63" s="90">
        <f>E45*0.15</f>
        <v>40.949999999999996</v>
      </c>
    </row>
    <row r="64" spans="1:5" ht="15.75" x14ac:dyDescent="0.25">
      <c r="A64" s="85"/>
      <c r="B64" s="16"/>
      <c r="C64" s="10">
        <v>86</v>
      </c>
      <c r="D64" s="106"/>
      <c r="E64" s="91"/>
    </row>
    <row r="65" spans="1:7" ht="16.5" thickBot="1" x14ac:dyDescent="0.3">
      <c r="A65" s="86"/>
      <c r="B65" s="18"/>
      <c r="C65" s="7">
        <v>2</v>
      </c>
      <c r="D65" s="107"/>
      <c r="E65" s="92"/>
    </row>
    <row r="66" spans="1:7" ht="30.75" customHeight="1" x14ac:dyDescent="0.25">
      <c r="A66" s="84">
        <v>5</v>
      </c>
      <c r="B66" s="93" t="s">
        <v>27</v>
      </c>
      <c r="C66" s="4" t="s">
        <v>6</v>
      </c>
      <c r="D66" s="105" t="s">
        <v>58</v>
      </c>
      <c r="E66" s="90">
        <f>333*0.15</f>
        <v>49.949999999999996</v>
      </c>
    </row>
    <row r="67" spans="1:7" ht="15.75" x14ac:dyDescent="0.25">
      <c r="A67" s="85"/>
      <c r="B67" s="94"/>
      <c r="C67" s="3">
        <v>86</v>
      </c>
      <c r="D67" s="106"/>
      <c r="E67" s="91"/>
    </row>
    <row r="68" spans="1:7" ht="16.5" thickBot="1" x14ac:dyDescent="0.3">
      <c r="A68" s="86"/>
      <c r="B68" s="95"/>
      <c r="C68" s="5">
        <v>4.8</v>
      </c>
      <c r="D68" s="107"/>
      <c r="E68" s="92"/>
    </row>
    <row r="69" spans="1:7" ht="16.5" thickBot="1" x14ac:dyDescent="0.3">
      <c r="A69" s="8"/>
      <c r="B69" s="21" t="s">
        <v>68</v>
      </c>
      <c r="C69" s="5"/>
      <c r="D69" s="49"/>
      <c r="E69" s="51">
        <f>E56+E60+E63+E66+E13</f>
        <v>767.81999999999994</v>
      </c>
    </row>
    <row r="70" spans="1:7" ht="15.75" x14ac:dyDescent="0.25">
      <c r="A70" s="84">
        <v>6</v>
      </c>
      <c r="B70" s="93" t="s">
        <v>28</v>
      </c>
      <c r="C70" s="4" t="s">
        <v>6</v>
      </c>
      <c r="D70" s="87" t="s">
        <v>59</v>
      </c>
      <c r="E70" s="90">
        <v>625</v>
      </c>
    </row>
    <row r="71" spans="1:7" ht="15.75" x14ac:dyDescent="0.25">
      <c r="A71" s="85"/>
      <c r="B71" s="94"/>
      <c r="C71" s="3">
        <v>81</v>
      </c>
      <c r="D71" s="88"/>
      <c r="E71" s="91"/>
    </row>
    <row r="72" spans="1:7" ht="15.75" x14ac:dyDescent="0.25">
      <c r="A72" s="85"/>
      <c r="B72" s="94"/>
      <c r="C72" s="4">
        <v>2</v>
      </c>
      <c r="D72" s="88"/>
      <c r="E72" s="91"/>
    </row>
    <row r="73" spans="1:7" ht="16.5" thickBot="1" x14ac:dyDescent="0.3">
      <c r="A73" s="86"/>
      <c r="B73" s="95"/>
      <c r="C73" s="5" t="s">
        <v>29</v>
      </c>
      <c r="D73" s="89"/>
      <c r="E73" s="92"/>
    </row>
    <row r="74" spans="1:7" ht="15.75" x14ac:dyDescent="0.25">
      <c r="A74" s="84">
        <v>7</v>
      </c>
      <c r="B74" s="93" t="s">
        <v>30</v>
      </c>
      <c r="C74" s="10">
        <v>87</v>
      </c>
      <c r="D74" s="117" t="s">
        <v>69</v>
      </c>
      <c r="E74" s="90">
        <f>(E37+E54+E69)*0.18*1.5</f>
        <v>207.31139999999999</v>
      </c>
      <c r="G74" s="13"/>
    </row>
    <row r="75" spans="1:7" ht="15.75" x14ac:dyDescent="0.25">
      <c r="A75" s="85"/>
      <c r="B75" s="94"/>
      <c r="C75" s="2">
        <v>2</v>
      </c>
      <c r="D75" s="118"/>
      <c r="E75" s="91"/>
    </row>
    <row r="76" spans="1:7" ht="45.75" thickBot="1" x14ac:dyDescent="0.3">
      <c r="A76" s="86"/>
      <c r="B76" s="95"/>
      <c r="C76" s="80" t="s">
        <v>31</v>
      </c>
      <c r="D76" s="119"/>
      <c r="E76" s="92"/>
    </row>
    <row r="77" spans="1:7" ht="27.75" customHeight="1" x14ac:dyDescent="0.25">
      <c r="A77" s="84">
        <v>8</v>
      </c>
      <c r="B77" s="93" t="s">
        <v>32</v>
      </c>
      <c r="C77" s="2" t="s">
        <v>6</v>
      </c>
      <c r="D77" s="120" t="s">
        <v>70</v>
      </c>
      <c r="E77" s="90">
        <f>(E69)*0.06*1.5</f>
        <v>69.103799999999993</v>
      </c>
    </row>
    <row r="78" spans="1:7" ht="27.75" customHeight="1" x14ac:dyDescent="0.25">
      <c r="A78" s="85"/>
      <c r="B78" s="94"/>
      <c r="C78" s="81" t="s">
        <v>33</v>
      </c>
      <c r="D78" s="121"/>
      <c r="E78" s="91"/>
    </row>
    <row r="79" spans="1:7" ht="27.75" customHeight="1" thickBot="1" x14ac:dyDescent="0.3">
      <c r="A79" s="86"/>
      <c r="B79" s="95"/>
      <c r="C79" s="82" t="s">
        <v>34</v>
      </c>
      <c r="D79" s="122"/>
      <c r="E79" s="92"/>
    </row>
    <row r="80" spans="1:7" ht="30" x14ac:dyDescent="0.25">
      <c r="A80" s="84"/>
      <c r="B80" s="16" t="s">
        <v>71</v>
      </c>
      <c r="C80" s="108"/>
      <c r="D80" s="110"/>
      <c r="E80" s="90">
        <f>E69+E70+E74+E77</f>
        <v>1669.2352000000001</v>
      </c>
    </row>
    <row r="81" spans="1:5" ht="15.75" thickBot="1" x14ac:dyDescent="0.3">
      <c r="A81" s="86"/>
      <c r="B81" s="19" t="s">
        <v>35</v>
      </c>
      <c r="C81" s="109"/>
      <c r="D81" s="111"/>
      <c r="E81" s="92"/>
    </row>
    <row r="82" spans="1:5" ht="16.5" customHeight="1" x14ac:dyDescent="0.25">
      <c r="A82" s="84"/>
      <c r="B82" s="93" t="s">
        <v>72</v>
      </c>
      <c r="C82" s="108" t="s">
        <v>73</v>
      </c>
      <c r="D82" s="87" t="s">
        <v>74</v>
      </c>
      <c r="E82" s="114">
        <f>E80*44.5</f>
        <v>74280.966400000005</v>
      </c>
    </row>
    <row r="83" spans="1:5" x14ac:dyDescent="0.25">
      <c r="A83" s="85"/>
      <c r="B83" s="94"/>
      <c r="C83" s="112"/>
      <c r="D83" s="88"/>
      <c r="E83" s="115"/>
    </row>
    <row r="84" spans="1:5" ht="57" customHeight="1" thickBot="1" x14ac:dyDescent="0.3">
      <c r="A84" s="86"/>
      <c r="B84" s="95"/>
      <c r="C84" s="109"/>
      <c r="D84" s="89"/>
      <c r="E84" s="116"/>
    </row>
    <row r="85" spans="1:5" ht="30.75" thickBot="1" x14ac:dyDescent="0.3">
      <c r="A85" s="11"/>
      <c r="B85" s="19" t="s">
        <v>37</v>
      </c>
      <c r="C85" s="14"/>
      <c r="D85" s="49"/>
      <c r="E85" s="54">
        <f>E82*1.18</f>
        <v>87651.540351999996</v>
      </c>
    </row>
  </sheetData>
  <mergeCells count="72">
    <mergeCell ref="A2:E2"/>
    <mergeCell ref="A1:E1"/>
    <mergeCell ref="D82:D84"/>
    <mergeCell ref="A66:A68"/>
    <mergeCell ref="B66:B68"/>
    <mergeCell ref="D66:D68"/>
    <mergeCell ref="A3:E3"/>
    <mergeCell ref="E82:E84"/>
    <mergeCell ref="E80:E81"/>
    <mergeCell ref="A74:A76"/>
    <mergeCell ref="B74:B76"/>
    <mergeCell ref="D74:D76"/>
    <mergeCell ref="E74:E76"/>
    <mergeCell ref="E77:E79"/>
    <mergeCell ref="D77:D79"/>
    <mergeCell ref="A77:A79"/>
    <mergeCell ref="B77:B79"/>
    <mergeCell ref="A80:A81"/>
    <mergeCell ref="C80:C81"/>
    <mergeCell ref="D80:D81"/>
    <mergeCell ref="A82:A84"/>
    <mergeCell ref="B82:B84"/>
    <mergeCell ref="C82:C84"/>
    <mergeCell ref="E51:E53"/>
    <mergeCell ref="D51:D53"/>
    <mergeCell ref="B51:B53"/>
    <mergeCell ref="E66:E68"/>
    <mergeCell ref="A70:A73"/>
    <mergeCell ref="B70:B73"/>
    <mergeCell ref="D70:D73"/>
    <mergeCell ref="E70:E73"/>
    <mergeCell ref="E63:E65"/>
    <mergeCell ref="A56:A59"/>
    <mergeCell ref="D56:D59"/>
    <mergeCell ref="E56:E59"/>
    <mergeCell ref="A60:A62"/>
    <mergeCell ref="B60:B62"/>
    <mergeCell ref="D60:D62"/>
    <mergeCell ref="E60:E62"/>
    <mergeCell ref="A63:A65"/>
    <mergeCell ref="D63:D65"/>
    <mergeCell ref="D5:D6"/>
    <mergeCell ref="A8:E8"/>
    <mergeCell ref="A15:A18"/>
    <mergeCell ref="A19:A22"/>
    <mergeCell ref="B19:B22"/>
    <mergeCell ref="B15:B17"/>
    <mergeCell ref="E10:E12"/>
    <mergeCell ref="D10:D12"/>
    <mergeCell ref="B10:B12"/>
    <mergeCell ref="A10:A12"/>
    <mergeCell ref="E27:E31"/>
    <mergeCell ref="E32:E35"/>
    <mergeCell ref="E45:E47"/>
    <mergeCell ref="A48:A50"/>
    <mergeCell ref="B48:B50"/>
    <mergeCell ref="D48:D50"/>
    <mergeCell ref="E48:E50"/>
    <mergeCell ref="A45:A47"/>
    <mergeCell ref="D45:D47"/>
    <mergeCell ref="A39:A41"/>
    <mergeCell ref="D39:D41"/>
    <mergeCell ref="E39:E41"/>
    <mergeCell ref="A42:A44"/>
    <mergeCell ref="D42:D44"/>
    <mergeCell ref="E42:E44"/>
    <mergeCell ref="A32:A35"/>
    <mergeCell ref="D32:D35"/>
    <mergeCell ref="A51:A53"/>
    <mergeCell ref="A23:A26"/>
    <mergeCell ref="A27:A31"/>
    <mergeCell ref="D27:D31"/>
  </mergeCell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Ваня</cp:lastModifiedBy>
  <cp:lastPrinted>2015-09-09T09:23:22Z</cp:lastPrinted>
  <dcterms:created xsi:type="dcterms:W3CDTF">2015-09-04T07:51:05Z</dcterms:created>
  <dcterms:modified xsi:type="dcterms:W3CDTF">2017-05-06T15:15:57Z</dcterms:modified>
</cp:coreProperties>
</file>