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ann\Documents\JB\Butler\BSC Tools\"/>
    </mc:Choice>
  </mc:AlternateContent>
  <xr:revisionPtr revIDLastSave="0" documentId="13_ncr:1_{9B9C2287-0B52-46A2-91DE-84929C734B89}" xr6:coauthVersionLast="36" xr6:coauthVersionMax="36" xr10:uidLastSave="{00000000-0000-0000-0000-000000000000}"/>
  <workbookProtection workbookAlgorithmName="SHA-512" workbookHashValue="JrmmoMihf/3+7oRCgjhXtE2PhiOuXrsNN2RPTFqok0I583HeXwn5gSN79486YtW8FMT6wAB/JzSpYAQLxd4vLg==" workbookSaltValue="s21+B/j0fTCOAjj/JIlUGA==" workbookSpinCount="100000" lockStructure="1"/>
  <bookViews>
    <workbookView xWindow="0" yWindow="0" windowWidth="20160" windowHeight="9038" xr2:uid="{00000000-000D-0000-FFFF-FFFF00000000}"/>
  </bookViews>
  <sheets>
    <sheet name="CRC" sheetId="1" r:id="rId1"/>
    <sheet name="Lists" sheetId="2" state="hidden" r:id="rId2"/>
  </sheets>
  <definedNames>
    <definedName name="BSL_Frequency">Lists!$A$29:$A$34</definedName>
    <definedName name="DiscountRate">Lists!$O$2:$O$16</definedName>
    <definedName name="Estimate">Lists!$A$19:$A$21</definedName>
    <definedName name="FlatDollarAmount">Lists!$G$2:$G$10</definedName>
    <definedName name="MarginPercentage">Lists!$M$2:$M$101</definedName>
    <definedName name="MarketingBudgetType">Lists!$A$24:$A$26</definedName>
    <definedName name="NewClients">Lists!$K$2:$K$101</definedName>
    <definedName name="NumberofClients">Lists!$A$9:$A$16</definedName>
    <definedName name="PercentageOfSales">Lists!$E$2:$E$56</definedName>
    <definedName name="_xlnm.Print_Area" localSheetId="0">CRC!$A$1:$S$45</definedName>
    <definedName name="RevenuePerClient">Lists!$C$2:$C$18</definedName>
    <definedName name="SalesBudget">Lists!$I$2:$I$39</definedName>
    <definedName name="Timeframe">Lists!$A$2:$A$6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Q33" i="1" s="1"/>
  <c r="O15" i="1" l="1"/>
  <c r="M29" i="1"/>
  <c r="O11" i="1"/>
  <c r="O12" i="1"/>
  <c r="Q29" i="1" s="1"/>
  <c r="O9" i="1"/>
  <c r="O8" i="1"/>
  <c r="O10" i="1"/>
  <c r="O7" i="1"/>
  <c r="J15" i="1" s="1"/>
  <c r="I4" i="2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3" i="2"/>
  <c r="O6" i="1"/>
  <c r="E15" i="1" s="1"/>
  <c r="H21" i="1" l="1"/>
  <c r="H23" i="1" s="1"/>
  <c r="Q21" i="1"/>
  <c r="Q23" i="1" s="1"/>
  <c r="E29" i="1"/>
  <c r="M33" i="1" s="1"/>
  <c r="M38" i="1" s="1"/>
  <c r="Q39" i="1" s="1"/>
  <c r="Q36" i="1" s="1"/>
  <c r="M21" i="1"/>
  <c r="M23" i="1" s="1"/>
</calcChain>
</file>

<file path=xl/sharedStrings.xml><?xml version="1.0" encoding="utf-8"?>
<sst xmlns="http://schemas.openxmlformats.org/spreadsheetml/2006/main" count="71" uniqueCount="51">
  <si>
    <t>Timeframe</t>
  </si>
  <si>
    <t>Retention Rate (%)</t>
  </si>
  <si>
    <t>Weekly</t>
  </si>
  <si>
    <t>Monthly</t>
  </si>
  <si>
    <t>Quarterly</t>
  </si>
  <si>
    <t>Annually</t>
  </si>
  <si>
    <t>Active Clients</t>
  </si>
  <si>
    <t>Estimate</t>
  </si>
  <si>
    <t>Revenue per Client</t>
  </si>
  <si>
    <t>Daily</t>
  </si>
  <si>
    <t>Mktg/Advertising %</t>
  </si>
  <si>
    <t>Mktg/Advertising $</t>
  </si>
  <si>
    <t>Marketing Budget</t>
  </si>
  <si>
    <t>PercentageofSales</t>
  </si>
  <si>
    <t>FlatDollarAmount</t>
  </si>
  <si>
    <t>New Clients</t>
  </si>
  <si>
    <t>Sales Budget</t>
  </si>
  <si>
    <t>Estimated</t>
  </si>
  <si>
    <t>Actual</t>
  </si>
  <si>
    <t>Number of Active Clients (#)</t>
  </si>
  <si>
    <t>Number of New Clients (#)</t>
  </si>
  <si>
    <t>Discount Rate</t>
  </si>
  <si>
    <t>Margin/Retention %</t>
  </si>
  <si>
    <t>Client Retention ROI Calculator</t>
  </si>
  <si>
    <t>INPUTS</t>
  </si>
  <si>
    <t>Retained</t>
  </si>
  <si>
    <t>Average Margin Percentage (%)</t>
  </si>
  <si>
    <t>CURRENT SITUATION</t>
  </si>
  <si>
    <t>POTENTIAL</t>
  </si>
  <si>
    <t>Average Revenue per Client ($)</t>
  </si>
  <si>
    <t>Margin +</t>
  </si>
  <si>
    <t>Revenue -</t>
  </si>
  <si>
    <t>Margin -</t>
  </si>
  <si>
    <t>Retention Improvement +</t>
  </si>
  <si>
    <t>Revenue +</t>
  </si>
  <si>
    <t>BSL Frequency</t>
  </si>
  <si>
    <t>One-Time</t>
  </si>
  <si>
    <t>ENTER DATA IN WHITE CELLS --&gt;</t>
  </si>
  <si>
    <t>Retention Improvement Goal (# of Percentage Points)</t>
  </si>
  <si>
    <t>One-Time Investment in Client Retention with Butler Street</t>
  </si>
  <si>
    <t>Recurring Fees</t>
  </si>
  <si>
    <t>=</t>
  </si>
  <si>
    <t>Client Name:</t>
  </si>
  <si>
    <t>ABC Company</t>
  </si>
  <si>
    <t>Initial Investment -</t>
  </si>
  <si>
    <r>
      <t xml:space="preserve">Revenue </t>
    </r>
    <r>
      <rPr>
        <b/>
        <sz val="24"/>
        <color theme="0"/>
        <rFont val="Segoe UI"/>
        <family val="2"/>
      </rPr>
      <t>+</t>
    </r>
  </si>
  <si>
    <r>
      <t xml:space="preserve">Margin </t>
    </r>
    <r>
      <rPr>
        <b/>
        <sz val="24"/>
        <color theme="0"/>
        <rFont val="Segoe UI"/>
        <family val="2"/>
      </rPr>
      <t>+</t>
    </r>
  </si>
  <si>
    <r>
      <t xml:space="preserve">Revenue </t>
    </r>
    <r>
      <rPr>
        <b/>
        <sz val="24"/>
        <color theme="0"/>
        <rFont val="Segoe UI"/>
        <family val="2"/>
      </rPr>
      <t>=</t>
    </r>
  </si>
  <si>
    <r>
      <t xml:space="preserve">Margin </t>
    </r>
    <r>
      <rPr>
        <b/>
        <sz val="24"/>
        <color theme="0"/>
        <rFont val="Segoe UI"/>
        <family val="2"/>
      </rPr>
      <t>=</t>
    </r>
  </si>
  <si>
    <t>Payback Period =</t>
  </si>
  <si>
    <t>Recurring Investment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</si>
</sst>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28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0" tint="-0.249977111117893"/>
      <name val="Segoe UI"/>
      <family val="2"/>
    </font>
    <font>
      <b/>
      <sz val="18"/>
      <color theme="0"/>
      <name val="Segoe UI"/>
      <family val="2"/>
    </font>
    <font>
      <b/>
      <sz val="16"/>
      <color theme="0"/>
      <name val="Segoe UI"/>
      <family val="2"/>
    </font>
    <font>
      <b/>
      <sz val="16"/>
      <color theme="6" tint="-0.499984740745262"/>
      <name val="Segoe UI"/>
      <family val="2"/>
    </font>
    <font>
      <b/>
      <sz val="11"/>
      <color theme="1"/>
      <name val="Segoe UI"/>
      <family val="2"/>
    </font>
    <font>
      <sz val="72"/>
      <color theme="0"/>
      <name val="Segoe UI"/>
      <family val="2"/>
    </font>
    <font>
      <sz val="36"/>
      <color theme="0"/>
      <name val="Segoe UI"/>
      <family val="2"/>
    </font>
    <font>
      <b/>
      <sz val="26"/>
      <color theme="0"/>
      <name val="Segoe UI"/>
      <family val="2"/>
    </font>
    <font>
      <sz val="11"/>
      <color theme="0"/>
      <name val="Segoe UI"/>
      <family val="2"/>
    </font>
    <font>
      <sz val="28"/>
      <color theme="0"/>
      <name val="Segoe UI"/>
      <family val="2"/>
    </font>
    <font>
      <sz val="14"/>
      <color theme="0"/>
      <name val="Segoe UI"/>
      <family val="2"/>
    </font>
    <font>
      <sz val="72"/>
      <color rgb="FFC00000"/>
      <name val="Segoe UI"/>
      <family val="2"/>
    </font>
    <font>
      <b/>
      <sz val="26"/>
      <color rgb="FFC00000"/>
      <name val="Segoe UI"/>
      <family val="2"/>
    </font>
    <font>
      <sz val="16"/>
      <color theme="0"/>
      <name val="Segoe UI"/>
      <family val="2"/>
    </font>
    <font>
      <sz val="24"/>
      <color theme="0"/>
      <name val="Segoe UI"/>
      <family val="2"/>
    </font>
    <font>
      <b/>
      <sz val="24"/>
      <color theme="0"/>
      <name val="Segoe UI"/>
      <family val="2"/>
    </font>
    <font>
      <b/>
      <sz val="30"/>
      <color theme="0"/>
      <name val="Segoe UI"/>
      <family val="2"/>
    </font>
    <font>
      <b/>
      <sz val="36"/>
      <color theme="9"/>
      <name val="Segoe UI"/>
      <family val="2"/>
    </font>
    <font>
      <sz val="28"/>
      <color rgb="FFC0E399"/>
      <name val="Segoe UI"/>
      <family val="2"/>
    </font>
    <font>
      <sz val="72"/>
      <color rgb="FF537131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BB198"/>
        <bgColor indexed="64"/>
      </patternFill>
    </fill>
    <fill>
      <patternFill patternType="solid">
        <fgColor rgb="FF42677C"/>
        <bgColor indexed="64"/>
      </patternFill>
    </fill>
    <fill>
      <patternFill patternType="solid">
        <fgColor rgb="FF4D667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D9DA6"/>
        <bgColor indexed="64"/>
      </patternFill>
    </fill>
    <fill>
      <patternFill patternType="solid">
        <fgColor rgb="FFACB8BF"/>
        <bgColor indexed="64"/>
      </patternFill>
    </fill>
    <fill>
      <patternFill patternType="solid">
        <fgColor rgb="FFC1D9A7"/>
        <bgColor indexed="64"/>
      </patternFill>
    </fill>
    <fill>
      <patternFill patternType="solid">
        <fgColor rgb="FFA9CA84"/>
        <bgColor indexed="64"/>
      </patternFill>
    </fill>
    <fill>
      <patternFill patternType="solid">
        <fgColor rgb="FF8AB75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4" fontId="0" fillId="0" borderId="0" xfId="1" applyNumberFormat="1" applyFont="1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Protection="1"/>
    <xf numFmtId="0" fontId="2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9" fontId="0" fillId="0" borderId="2" xfId="3" applyFont="1" applyBorder="1"/>
    <xf numFmtId="9" fontId="0" fillId="0" borderId="3" xfId="3" applyFont="1" applyBorder="1"/>
    <xf numFmtId="44" fontId="0" fillId="0" borderId="2" xfId="1" applyFont="1" applyBorder="1"/>
    <xf numFmtId="44" fontId="0" fillId="0" borderId="3" xfId="1" applyFont="1" applyBorder="1"/>
    <xf numFmtId="0" fontId="0" fillId="0" borderId="2" xfId="0" applyBorder="1"/>
    <xf numFmtId="0" fontId="0" fillId="0" borderId="3" xfId="0" applyBorder="1"/>
    <xf numFmtId="0" fontId="3" fillId="4" borderId="0" xfId="0" applyFont="1" applyFill="1" applyProtection="1"/>
    <xf numFmtId="0" fontId="6" fillId="4" borderId="0" xfId="0" applyFont="1" applyFill="1" applyProtection="1"/>
    <xf numFmtId="0" fontId="6" fillId="4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  <protection locked="0"/>
    </xf>
    <xf numFmtId="164" fontId="6" fillId="4" borderId="0" xfId="1" applyNumberFormat="1" applyFont="1" applyFill="1" applyAlignment="1" applyProtection="1">
      <alignment horizontal="center" vertical="center" textRotation="90"/>
    </xf>
    <xf numFmtId="164" fontId="6" fillId="4" borderId="0" xfId="1" applyNumberFormat="1" applyFont="1" applyFill="1" applyAlignment="1" applyProtection="1">
      <alignment horizontal="center" vertical="center" textRotation="90"/>
      <protection locked="0"/>
    </xf>
    <xf numFmtId="0" fontId="0" fillId="5" borderId="0" xfId="0" applyFill="1" applyProtection="1"/>
    <xf numFmtId="0" fontId="3" fillId="5" borderId="0" xfId="0" applyFont="1" applyFill="1"/>
    <xf numFmtId="0" fontId="8" fillId="5" borderId="0" xfId="0" applyFont="1" applyFill="1" applyAlignment="1" applyProtection="1">
      <alignment horizontal="center" vertical="center" textRotation="90"/>
    </xf>
    <xf numFmtId="0" fontId="3" fillId="5" borderId="0" xfId="0" applyFont="1" applyFill="1" applyProtection="1"/>
    <xf numFmtId="0" fontId="9" fillId="5" borderId="0" xfId="0" applyFont="1" applyFill="1" applyAlignment="1" applyProtection="1">
      <alignment vertical="center" textRotation="90"/>
    </xf>
    <xf numFmtId="0" fontId="3" fillId="5" borderId="0" xfId="0" applyFont="1" applyFill="1" applyAlignment="1" applyProtection="1">
      <alignment horizontal="center"/>
    </xf>
    <xf numFmtId="0" fontId="17" fillId="5" borderId="0" xfId="0" applyFont="1" applyFill="1" applyAlignment="1" applyProtection="1"/>
    <xf numFmtId="0" fontId="17" fillId="5" borderId="0" xfId="0" applyFont="1" applyFill="1" applyAlignment="1" applyProtection="1">
      <alignment horizontal="center"/>
    </xf>
    <xf numFmtId="0" fontId="15" fillId="5" borderId="0" xfId="0" applyFont="1" applyFill="1" applyProtection="1"/>
    <xf numFmtId="0" fontId="6" fillId="5" borderId="0" xfId="0" applyFont="1" applyFill="1" applyProtection="1"/>
    <xf numFmtId="0" fontId="6" fillId="5" borderId="0" xfId="0" applyFont="1" applyFill="1" applyAlignment="1" applyProtection="1">
      <alignment horizontal="center" vertical="center" textRotation="90"/>
    </xf>
    <xf numFmtId="164" fontId="11" fillId="5" borderId="0" xfId="1" applyNumberFormat="1" applyFont="1" applyFill="1" applyAlignment="1" applyProtection="1"/>
    <xf numFmtId="0" fontId="9" fillId="7" borderId="0" xfId="0" applyFont="1" applyFill="1" applyAlignment="1" applyProtection="1">
      <alignment horizontal="center"/>
    </xf>
    <xf numFmtId="0" fontId="9" fillId="7" borderId="0" xfId="0" applyFont="1" applyFill="1" applyProtection="1"/>
    <xf numFmtId="0" fontId="9" fillId="7" borderId="0" xfId="0" applyFont="1" applyFill="1" applyProtection="1"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6" fillId="5" borderId="0" xfId="0" applyFont="1" applyFill="1" applyProtection="1">
      <protection hidden="1"/>
    </xf>
    <xf numFmtId="0" fontId="13" fillId="8" borderId="0" xfId="0" applyFont="1" applyFill="1" applyAlignment="1" applyProtection="1">
      <alignment vertical="center"/>
      <protection hidden="1"/>
    </xf>
    <xf numFmtId="165" fontId="14" fillId="8" borderId="0" xfId="0" applyNumberFormat="1" applyFont="1" applyFill="1" applyAlignment="1" applyProtection="1">
      <alignment vertical="center"/>
      <protection hidden="1"/>
    </xf>
    <xf numFmtId="165" fontId="13" fillId="8" borderId="0" xfId="0" applyNumberFormat="1" applyFont="1" applyFill="1" applyAlignment="1" applyProtection="1">
      <alignment vertical="center"/>
      <protection hidden="1"/>
    </xf>
    <xf numFmtId="0" fontId="13" fillId="9" borderId="0" xfId="0" applyFont="1" applyFill="1" applyAlignment="1" applyProtection="1">
      <alignment vertical="center"/>
      <protection hidden="1"/>
    </xf>
    <xf numFmtId="0" fontId="3" fillId="5" borderId="0" xfId="0" applyFont="1" applyFill="1" applyProtection="1">
      <protection hidden="1"/>
    </xf>
    <xf numFmtId="164" fontId="8" fillId="11" borderId="0" xfId="1" applyNumberFormat="1" applyFont="1" applyFill="1" applyAlignment="1" applyProtection="1">
      <alignment vertical="center"/>
      <protection hidden="1"/>
    </xf>
    <xf numFmtId="0" fontId="15" fillId="5" borderId="0" xfId="0" applyFont="1" applyFill="1" applyAlignment="1" applyProtection="1">
      <protection hidden="1"/>
    </xf>
    <xf numFmtId="37" fontId="14" fillId="11" borderId="0" xfId="1" applyNumberFormat="1" applyFont="1" applyFill="1" applyAlignment="1" applyProtection="1">
      <alignment vertical="center"/>
      <protection hidden="1"/>
    </xf>
    <xf numFmtId="37" fontId="14" fillId="5" borderId="0" xfId="1" applyNumberFormat="1" applyFont="1" applyFill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 wrapText="1"/>
      <protection hidden="1"/>
    </xf>
    <xf numFmtId="9" fontId="26" fillId="11" borderId="0" xfId="3" applyFont="1" applyFill="1" applyAlignment="1" applyProtection="1">
      <alignment horizontal="right" vertical="center"/>
      <protection hidden="1"/>
    </xf>
    <xf numFmtId="37" fontId="14" fillId="8" borderId="0" xfId="0" applyNumberFormat="1" applyFont="1" applyFill="1" applyAlignment="1" applyProtection="1">
      <alignment horizontal="right" vertical="center"/>
      <protection hidden="1"/>
    </xf>
    <xf numFmtId="165" fontId="9" fillId="7" borderId="0" xfId="2" applyNumberFormat="1" applyFont="1" applyFill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right" vertical="center"/>
      <protection hidden="1"/>
    </xf>
    <xf numFmtId="37" fontId="14" fillId="12" borderId="0" xfId="0" applyNumberFormat="1" applyFont="1" applyFill="1" applyAlignment="1" applyProtection="1">
      <alignment horizontal="right" vertical="center" indent="1"/>
      <protection hidden="1"/>
    </xf>
    <xf numFmtId="9" fontId="9" fillId="7" borderId="0" xfId="3" applyFont="1" applyFill="1" applyAlignment="1" applyProtection="1">
      <alignment horizontal="right"/>
      <protection hidden="1"/>
    </xf>
    <xf numFmtId="165" fontId="14" fillId="9" borderId="0" xfId="0" applyNumberFormat="1" applyFont="1" applyFill="1" applyAlignment="1" applyProtection="1">
      <alignment horizontal="right" vertical="center"/>
      <protection hidden="1"/>
    </xf>
    <xf numFmtId="37" fontId="19" fillId="9" borderId="0" xfId="0" applyNumberFormat="1" applyFont="1" applyFill="1" applyAlignment="1" applyProtection="1">
      <alignment horizontal="right" vertical="center"/>
      <protection hidden="1"/>
    </xf>
    <xf numFmtId="165" fontId="21" fillId="12" borderId="0" xfId="0" applyNumberFormat="1" applyFont="1" applyFill="1" applyAlignment="1" applyProtection="1">
      <alignment horizontal="right" vertical="center" wrapText="1"/>
      <protection hidden="1"/>
    </xf>
    <xf numFmtId="5" fontId="10" fillId="2" borderId="0" xfId="1" applyNumberFormat="1" applyFont="1" applyFill="1" applyAlignment="1" applyProtection="1">
      <alignment horizontal="right"/>
      <protection locked="0"/>
    </xf>
    <xf numFmtId="0" fontId="12" fillId="12" borderId="0" xfId="0" applyFont="1" applyFill="1" applyAlignment="1" applyProtection="1">
      <alignment horizontal="center" vertical="center"/>
      <protection hidden="1"/>
    </xf>
    <xf numFmtId="37" fontId="24" fillId="12" borderId="0" xfId="0" applyNumberFormat="1" applyFont="1" applyFill="1" applyAlignment="1" applyProtection="1">
      <alignment horizontal="right" vertical="center"/>
      <protection hidden="1"/>
    </xf>
    <xf numFmtId="2" fontId="5" fillId="12" borderId="0" xfId="1" applyNumberFormat="1" applyFont="1" applyFill="1" applyAlignment="1" applyProtection="1">
      <alignment horizontal="right" vertical="center" indent="1"/>
      <protection hidden="1"/>
    </xf>
    <xf numFmtId="165" fontId="21" fillId="11" borderId="0" xfId="0" applyNumberFormat="1" applyFont="1" applyFill="1" applyAlignment="1" applyProtection="1">
      <alignment horizontal="right" vertical="center" wrapText="1"/>
      <protection hidden="1"/>
    </xf>
    <xf numFmtId="165" fontId="21" fillId="8" borderId="0" xfId="0" applyNumberFormat="1" applyFont="1" applyFill="1" applyAlignment="1" applyProtection="1">
      <alignment horizontal="right" vertical="center"/>
      <protection hidden="1"/>
    </xf>
    <xf numFmtId="37" fontId="23" fillId="11" borderId="0" xfId="1" applyNumberFormat="1" applyFont="1" applyFill="1" applyAlignment="1" applyProtection="1">
      <alignment horizontal="right" vertical="center"/>
      <protection hidden="1"/>
    </xf>
    <xf numFmtId="165" fontId="21" fillId="8" borderId="0" xfId="0" quotePrefix="1" applyNumberFormat="1" applyFont="1" applyFill="1" applyAlignment="1" applyProtection="1">
      <alignment horizontal="right" vertical="center"/>
      <protection hidden="1"/>
    </xf>
    <xf numFmtId="0" fontId="8" fillId="5" borderId="0" xfId="0" applyFont="1" applyFill="1" applyAlignment="1" applyProtection="1">
      <alignment horizontal="center" vertical="center" textRotation="90"/>
    </xf>
    <xf numFmtId="0" fontId="20" fillId="6" borderId="0" xfId="0" applyFont="1" applyFill="1" applyAlignment="1" applyProtection="1">
      <alignment horizontal="right"/>
    </xf>
    <xf numFmtId="165" fontId="14" fillId="8" borderId="0" xfId="0" applyNumberFormat="1" applyFont="1" applyFill="1" applyAlignment="1" applyProtection="1">
      <alignment horizontal="left" vertical="center"/>
      <protection hidden="1"/>
    </xf>
    <xf numFmtId="165" fontId="26" fillId="10" borderId="0" xfId="0" applyNumberFormat="1" applyFont="1" applyFill="1" applyAlignment="1" applyProtection="1">
      <alignment horizontal="center" vertical="center"/>
      <protection hidden="1"/>
    </xf>
    <xf numFmtId="165" fontId="13" fillId="10" borderId="0" xfId="0" quotePrefix="1" applyNumberFormat="1" applyFont="1" applyFill="1" applyAlignment="1" applyProtection="1">
      <alignment horizontal="center" vertical="center" wrapText="1"/>
      <protection hidden="1"/>
    </xf>
    <xf numFmtId="165" fontId="13" fillId="10" borderId="0" xfId="0" applyNumberFormat="1" applyFont="1" applyFill="1" applyAlignment="1" applyProtection="1">
      <alignment horizontal="center" vertical="center" wrapText="1"/>
      <protection hidden="1"/>
    </xf>
    <xf numFmtId="0" fontId="13" fillId="8" borderId="0" xfId="0" applyFont="1" applyFill="1" applyAlignment="1" applyProtection="1">
      <alignment horizontal="center" vertical="center"/>
      <protection hidden="1"/>
    </xf>
    <xf numFmtId="165" fontId="12" fillId="8" borderId="0" xfId="0" applyNumberFormat="1" applyFont="1" applyFill="1" applyAlignment="1" applyProtection="1">
      <alignment horizontal="center" vertical="center" wrapText="1"/>
      <protection hidden="1"/>
    </xf>
    <xf numFmtId="37" fontId="12" fillId="8" borderId="0" xfId="0" applyNumberFormat="1" applyFont="1" applyFill="1" applyAlignment="1" applyProtection="1">
      <alignment horizontal="right" vertical="center"/>
      <protection hidden="1"/>
    </xf>
    <xf numFmtId="37" fontId="18" fillId="9" borderId="0" xfId="0" applyNumberFormat="1" applyFont="1" applyFill="1" applyAlignment="1" applyProtection="1">
      <alignment horizontal="right" vertical="center"/>
      <protection hidden="1"/>
    </xf>
    <xf numFmtId="9" fontId="10" fillId="2" borderId="0" xfId="3" applyNumberFormat="1" applyFont="1" applyFill="1" applyAlignment="1" applyProtection="1">
      <alignment horizontal="right"/>
      <protection locked="0"/>
    </xf>
    <xf numFmtId="0" fontId="6" fillId="5" borderId="0" xfId="0" applyFont="1" applyFill="1" applyAlignment="1" applyProtection="1">
      <alignment horizontal="center" vertical="center" textRotation="90"/>
    </xf>
    <xf numFmtId="165" fontId="10" fillId="2" borderId="0" xfId="2" applyNumberFormat="1" applyFont="1" applyFill="1" applyAlignment="1" applyProtection="1">
      <alignment horizontal="center" vertical="center"/>
      <protection locked="0"/>
    </xf>
    <xf numFmtId="165" fontId="10" fillId="2" borderId="0" xfId="2" applyNumberFormat="1" applyFont="1" applyFill="1" applyAlignment="1" applyProtection="1">
      <alignment horizontal="center"/>
      <protection locked="0"/>
    </xf>
    <xf numFmtId="9" fontId="10" fillId="2" borderId="0" xfId="3" applyFont="1" applyFill="1" applyAlignment="1" applyProtection="1">
      <alignment horizontal="right"/>
      <protection locked="0"/>
    </xf>
    <xf numFmtId="0" fontId="16" fillId="5" borderId="0" xfId="0" applyFont="1" applyFill="1" applyAlignment="1" applyProtection="1">
      <alignment horizontal="right" vertical="center"/>
    </xf>
    <xf numFmtId="0" fontId="25" fillId="5" borderId="0" xfId="0" applyFont="1" applyFill="1" applyAlignment="1" applyProtection="1">
      <alignment horizontal="left" vertical="center"/>
      <protection locked="0"/>
    </xf>
    <xf numFmtId="0" fontId="13" fillId="5" borderId="0" xfId="0" applyFont="1" applyFill="1" applyAlignment="1" applyProtection="1">
      <alignment horizontal="left" vertical="center" wrapText="1"/>
    </xf>
    <xf numFmtId="0" fontId="7" fillId="5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FF"/>
      <color rgb="FF537131"/>
      <color rgb="FFC0E399"/>
      <color rgb="FFD54BC1"/>
      <color rgb="FF8AB759"/>
      <color rgb="FFA9CA84"/>
      <color rgb="FFC1D9A7"/>
      <color rgb="FFD1E69E"/>
      <color rgb="FF8DB32F"/>
      <color rgb="FFA6B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g"/><Relationship Id="rId3" Type="http://schemas.openxmlformats.org/officeDocument/2006/relationships/image" Target="../media/image2.png"/><Relationship Id="rId7" Type="http://schemas.microsoft.com/office/2007/relationships/hdphoto" Target="../media/hdphoto3.wdp"/><Relationship Id="rId12" Type="http://schemas.openxmlformats.org/officeDocument/2006/relationships/image" Target="../media/image9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8.jpg"/><Relationship Id="rId5" Type="http://schemas.microsoft.com/office/2007/relationships/hdphoto" Target="../media/hdphoto2.wdp"/><Relationship Id="rId10" Type="http://schemas.openxmlformats.org/officeDocument/2006/relationships/image" Target="../media/image7.jpg"/><Relationship Id="rId4" Type="http://schemas.openxmlformats.org/officeDocument/2006/relationships/image" Target="../media/image3.png"/><Relationship Id="rId9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1001813</xdr:colOff>
      <xdr:row>18</xdr:row>
      <xdr:rowOff>153762</xdr:rowOff>
    </xdr:from>
    <xdr:to>
      <xdr:col>16</xdr:col>
      <xdr:colOff>2155711</xdr:colOff>
      <xdr:row>25</xdr:row>
      <xdr:rowOff>139247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0602903" y="5249638"/>
          <a:ext cx="1153898" cy="2074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n-US" sz="15000" b="1" cap="none" spc="0">
              <a:ln w="10160">
                <a:solidFill>
                  <a:schemeClr val="bg1">
                    <a:lumMod val="95000"/>
                  </a:schemeClr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Franklin Gothic Medium Cond" panose="020B0606030402020204" pitchFamily="34" charset="0"/>
              <a:ea typeface="Tahoma" panose="020B0604030504040204" pitchFamily="34" charset="0"/>
              <a:cs typeface="Tahoma" panose="020B0604030504040204" pitchFamily="34" charset="0"/>
            </a:rPr>
            <a:t>$</a:t>
          </a:r>
        </a:p>
      </xdr:txBody>
    </xdr:sp>
    <xdr:clientData/>
  </xdr:twoCellAnchor>
  <xdr:twoCellAnchor>
    <xdr:from>
      <xdr:col>7</xdr:col>
      <xdr:colOff>805993</xdr:colOff>
      <xdr:row>18</xdr:row>
      <xdr:rowOff>146274</xdr:rowOff>
    </xdr:from>
    <xdr:to>
      <xdr:col>7</xdr:col>
      <xdr:colOff>1881867</xdr:colOff>
      <xdr:row>25</xdr:row>
      <xdr:rowOff>3174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221636" y="5242150"/>
          <a:ext cx="1075874" cy="1945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n-US" sz="15000" b="1" cap="none" spc="0">
              <a:ln w="10160">
                <a:solidFill>
                  <a:schemeClr val="bg1">
                    <a:lumMod val="95000"/>
                  </a:schemeClr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Franklin Gothic Medium Cond" panose="020B0606030402020204" pitchFamily="34" charset="0"/>
              <a:ea typeface="Tahoma" panose="020B0604030504040204" pitchFamily="34" charset="0"/>
              <a:cs typeface="Tahoma" panose="020B0604030504040204" pitchFamily="34" charset="0"/>
            </a:rPr>
            <a:t>$</a:t>
          </a:r>
        </a:p>
      </xdr:txBody>
    </xdr:sp>
    <xdr:clientData/>
  </xdr:twoCellAnchor>
  <xdr:twoCellAnchor editAs="oneCell">
    <xdr:from>
      <xdr:col>1</xdr:col>
      <xdr:colOff>97231</xdr:colOff>
      <xdr:row>6</xdr:row>
      <xdr:rowOff>111582</xdr:rowOff>
    </xdr:from>
    <xdr:to>
      <xdr:col>3</xdr:col>
      <xdr:colOff>36285</xdr:colOff>
      <xdr:row>8</xdr:row>
      <xdr:rowOff>295278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</a14:imgLayer>
              </a14:imgProps>
            </a:ext>
          </a:extLst>
        </a:blip>
        <a:srcRect l="24420" t="16435" r="20064" b="27939"/>
        <a:stretch/>
      </xdr:blipFill>
      <xdr:spPr>
        <a:xfrm flipH="1">
          <a:off x="314945" y="1758046"/>
          <a:ext cx="809911" cy="816428"/>
        </a:xfrm>
        <a:prstGeom prst="rect">
          <a:avLst/>
        </a:prstGeom>
      </xdr:spPr>
    </xdr:pic>
    <xdr:clientData/>
  </xdr:twoCellAnchor>
  <xdr:twoCellAnchor>
    <xdr:from>
      <xdr:col>9</xdr:col>
      <xdr:colOff>11790</xdr:colOff>
      <xdr:row>3</xdr:row>
      <xdr:rowOff>500742</xdr:rowOff>
    </xdr:from>
    <xdr:to>
      <xdr:col>10</xdr:col>
      <xdr:colOff>1691062</xdr:colOff>
      <xdr:row>4</xdr:row>
      <xdr:rowOff>119741</xdr:rowOff>
    </xdr:to>
    <xdr:sp macro="" textlink="">
      <xdr:nvSpPr>
        <xdr:cNvPr id="58" name="Pentagon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8975873" y="1156909"/>
          <a:ext cx="3176815" cy="407458"/>
        </a:xfrm>
        <a:prstGeom prst="homePlate">
          <a:avLst/>
        </a:prstGeom>
        <a:solidFill>
          <a:srgbClr val="4D6675"/>
        </a:solidFill>
        <a:ln w="19050"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0">
              <a:latin typeface="Segoe UI" panose="020B0502040204020203" pitchFamily="34" charset="0"/>
              <a:cs typeface="Segoe UI" panose="020B0502040204020203" pitchFamily="34" charset="0"/>
            </a:rPr>
            <a:t>Value/Amount</a:t>
          </a:r>
        </a:p>
      </xdr:txBody>
    </xdr:sp>
    <xdr:clientData/>
  </xdr:twoCellAnchor>
  <xdr:twoCellAnchor>
    <xdr:from>
      <xdr:col>12</xdr:col>
      <xdr:colOff>11188</xdr:colOff>
      <xdr:row>3</xdr:row>
      <xdr:rowOff>489854</xdr:rowOff>
    </xdr:from>
    <xdr:to>
      <xdr:col>13</xdr:col>
      <xdr:colOff>10584</xdr:colOff>
      <xdr:row>4</xdr:row>
      <xdr:rowOff>108853</xdr:rowOff>
    </xdr:to>
    <xdr:sp macro="" textlink="">
      <xdr:nvSpPr>
        <xdr:cNvPr id="59" name="Pentagon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2330188" y="1146021"/>
          <a:ext cx="3782938" cy="407458"/>
        </a:xfrm>
        <a:prstGeom prst="homePlate">
          <a:avLst/>
        </a:prstGeom>
        <a:solidFill>
          <a:srgbClr val="4D6675"/>
        </a:solidFill>
        <a:ln w="19050"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0">
              <a:latin typeface="Segoe UI" panose="020B0502040204020203" pitchFamily="34" charset="0"/>
              <a:cs typeface="Segoe UI" panose="020B0502040204020203" pitchFamily="34" charset="0"/>
            </a:rPr>
            <a:t>Timeframe</a:t>
          </a:r>
        </a:p>
      </xdr:txBody>
    </xdr:sp>
    <xdr:clientData/>
  </xdr:twoCellAnchor>
  <xdr:twoCellAnchor>
    <xdr:from>
      <xdr:col>14</xdr:col>
      <xdr:colOff>5293</xdr:colOff>
      <xdr:row>3</xdr:row>
      <xdr:rowOff>478965</xdr:rowOff>
    </xdr:from>
    <xdr:to>
      <xdr:col>16</xdr:col>
      <xdr:colOff>3667125</xdr:colOff>
      <xdr:row>4</xdr:row>
      <xdr:rowOff>97964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6287752" y="1135132"/>
          <a:ext cx="6979706" cy="407458"/>
        </a:xfrm>
        <a:prstGeom prst="rect">
          <a:avLst/>
        </a:prstGeom>
        <a:solidFill>
          <a:srgbClr val="4D6675"/>
        </a:solidFill>
        <a:ln w="19050"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0">
              <a:latin typeface="Segoe UI" panose="020B0502040204020203" pitchFamily="34" charset="0"/>
              <a:cs typeface="Segoe UI" panose="020B0502040204020203" pitchFamily="34" charset="0"/>
            </a:rPr>
            <a:t>Annualized Amount</a:t>
          </a:r>
        </a:p>
      </xdr:txBody>
    </xdr:sp>
    <xdr:clientData/>
  </xdr:twoCellAnchor>
  <xdr:twoCellAnchor editAs="oneCell">
    <xdr:from>
      <xdr:col>2</xdr:col>
      <xdr:colOff>605</xdr:colOff>
      <xdr:row>1</xdr:row>
      <xdr:rowOff>32052</xdr:rowOff>
    </xdr:from>
    <xdr:to>
      <xdr:col>3</xdr:col>
      <xdr:colOff>569336</xdr:colOff>
      <xdr:row>4</xdr:row>
      <xdr:rowOff>153973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15" t="36599" r="28675" b="21399"/>
        <a:stretch/>
      </xdr:blipFill>
      <xdr:spPr>
        <a:xfrm>
          <a:off x="408064" y="211969"/>
          <a:ext cx="1351898" cy="1386630"/>
        </a:xfrm>
        <a:prstGeom prst="rect">
          <a:avLst/>
        </a:prstGeom>
      </xdr:spPr>
    </xdr:pic>
    <xdr:clientData/>
  </xdr:twoCellAnchor>
  <xdr:twoCellAnchor>
    <xdr:from>
      <xdr:col>12</xdr:col>
      <xdr:colOff>1302208</xdr:colOff>
      <xdr:row>18</xdr:row>
      <xdr:rowOff>217714</xdr:rowOff>
    </xdr:from>
    <xdr:to>
      <xdr:col>12</xdr:col>
      <xdr:colOff>2374451</xdr:colOff>
      <xdr:row>25</xdr:row>
      <xdr:rowOff>37190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613271" y="5285014"/>
          <a:ext cx="1072243" cy="1905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n-US" sz="15000" b="1" cap="none" spc="0">
              <a:ln w="10160">
                <a:solidFill>
                  <a:schemeClr val="bg1">
                    <a:lumMod val="95000"/>
                  </a:schemeClr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Franklin Gothic Medium Cond" panose="020B0606030402020204" pitchFamily="34" charset="0"/>
              <a:ea typeface="Tahoma" panose="020B0604030504040204" pitchFamily="34" charset="0"/>
              <a:cs typeface="Tahoma" panose="020B0604030504040204" pitchFamily="34" charset="0"/>
            </a:rPr>
            <a:t>$</a:t>
          </a:r>
        </a:p>
      </xdr:txBody>
    </xdr:sp>
    <xdr:clientData/>
  </xdr:twoCellAnchor>
  <xdr:twoCellAnchor>
    <xdr:from>
      <xdr:col>12</xdr:col>
      <xdr:colOff>1102286</xdr:colOff>
      <xdr:row>30</xdr:row>
      <xdr:rowOff>163285</xdr:rowOff>
    </xdr:from>
    <xdr:to>
      <xdr:col>12</xdr:col>
      <xdr:colOff>2379547</xdr:colOff>
      <xdr:row>40</xdr:row>
      <xdr:rowOff>374196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3416750" y="8783411"/>
          <a:ext cx="1277261" cy="2524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n-US" sz="15000" b="1" cap="none" spc="0">
              <a:ln w="10160">
                <a:solidFill>
                  <a:schemeClr val="bg1">
                    <a:lumMod val="95000"/>
                  </a:schemeClr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Franklin Gothic Medium Cond" panose="020B0606030402020204" pitchFamily="34" charset="0"/>
              <a:ea typeface="Tahoma" panose="020B0604030504040204" pitchFamily="34" charset="0"/>
              <a:cs typeface="Tahoma" panose="020B0604030504040204" pitchFamily="34" charset="0"/>
            </a:rPr>
            <a:t>$</a:t>
          </a:r>
        </a:p>
      </xdr:txBody>
    </xdr:sp>
    <xdr:clientData/>
  </xdr:twoCellAnchor>
  <xdr:twoCellAnchor editAs="oneCell">
    <xdr:from>
      <xdr:col>2</xdr:col>
      <xdr:colOff>122466</xdr:colOff>
      <xdr:row>32</xdr:row>
      <xdr:rowOff>27214</xdr:rowOff>
    </xdr:from>
    <xdr:to>
      <xdr:col>2</xdr:col>
      <xdr:colOff>687164</xdr:colOff>
      <xdr:row>35</xdr:row>
      <xdr:rowOff>81644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39777" b="73761" l="35696" r="62998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2283" t="35529" r="33589" b="21991"/>
        <a:stretch/>
      </xdr:blipFill>
      <xdr:spPr>
        <a:xfrm>
          <a:off x="530680" y="9109983"/>
          <a:ext cx="564698" cy="748394"/>
        </a:xfrm>
        <a:prstGeom prst="rect">
          <a:avLst/>
        </a:prstGeom>
      </xdr:spPr>
    </xdr:pic>
    <xdr:clientData/>
  </xdr:twoCellAnchor>
  <xdr:twoCellAnchor editAs="oneCell">
    <xdr:from>
      <xdr:col>2</xdr:col>
      <xdr:colOff>68037</xdr:colOff>
      <xdr:row>18</xdr:row>
      <xdr:rowOff>113619</xdr:rowOff>
    </xdr:from>
    <xdr:to>
      <xdr:col>3</xdr:col>
      <xdr:colOff>40823</xdr:colOff>
      <xdr:row>21</xdr:row>
      <xdr:rowOff>285751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32233" b="74720" l="32690" r="67717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8311" t="26922" r="27905" b="19969"/>
        <a:stretch/>
      </xdr:blipFill>
      <xdr:spPr>
        <a:xfrm>
          <a:off x="476251" y="5209495"/>
          <a:ext cx="755198" cy="934132"/>
        </a:xfrm>
        <a:prstGeom prst="rect">
          <a:avLst/>
        </a:prstGeom>
      </xdr:spPr>
    </xdr:pic>
    <xdr:clientData/>
  </xdr:twoCellAnchor>
  <xdr:twoCellAnchor>
    <xdr:from>
      <xdr:col>4</xdr:col>
      <xdr:colOff>63175</xdr:colOff>
      <xdr:row>24</xdr:row>
      <xdr:rowOff>117695</xdr:rowOff>
    </xdr:from>
    <xdr:to>
      <xdr:col>7</xdr:col>
      <xdr:colOff>3252100</xdr:colOff>
      <xdr:row>26</xdr:row>
      <xdr:rowOff>306156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58456" y="7086496"/>
          <a:ext cx="6707343" cy="747326"/>
        </a:xfrm>
        <a:prstGeom prst="rect">
          <a:avLst/>
        </a:prstGeom>
        <a:solidFill>
          <a:srgbClr val="8D9DA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4800" b="0" cap="none" spc="0">
              <a:ln w="10160">
                <a:solidFill>
                  <a:srgbClr val="3C806B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Active Clients</a:t>
          </a:r>
        </a:p>
      </xdr:txBody>
    </xdr:sp>
    <xdr:clientData/>
  </xdr:twoCellAnchor>
  <xdr:twoCellAnchor editAs="oneCell">
    <xdr:from>
      <xdr:col>4</xdr:col>
      <xdr:colOff>20416</xdr:colOff>
      <xdr:row>17</xdr:row>
      <xdr:rowOff>85714</xdr:rowOff>
    </xdr:from>
    <xdr:to>
      <xdr:col>5</xdr:col>
      <xdr:colOff>700773</xdr:colOff>
      <xdr:row>26</xdr:row>
      <xdr:rowOff>357858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24" t="6246" r="17378" b="5050"/>
        <a:stretch/>
      </xdr:blipFill>
      <xdr:spPr>
        <a:xfrm>
          <a:off x="1918613" y="5018304"/>
          <a:ext cx="1387929" cy="2905125"/>
        </a:xfrm>
        <a:prstGeom prst="rect">
          <a:avLst/>
        </a:prstGeom>
      </xdr:spPr>
    </xdr:pic>
    <xdr:clientData/>
  </xdr:twoCellAnchor>
  <xdr:twoCellAnchor>
    <xdr:from>
      <xdr:col>9</xdr:col>
      <xdr:colOff>737508</xdr:colOff>
      <xdr:row>24</xdr:row>
      <xdr:rowOff>84355</xdr:rowOff>
    </xdr:from>
    <xdr:to>
      <xdr:col>12</xdr:col>
      <xdr:colOff>3687536</xdr:colOff>
      <xdr:row>26</xdr:row>
      <xdr:rowOff>268053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697812" y="7085231"/>
          <a:ext cx="6304188" cy="748393"/>
        </a:xfrm>
        <a:prstGeom prst="rect">
          <a:avLst/>
        </a:prstGeom>
        <a:solidFill>
          <a:srgbClr val="8D9DA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4800" b="0" cap="none" spc="0">
              <a:ln w="10160">
                <a:solidFill>
                  <a:srgbClr val="3C806B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New Clients</a:t>
          </a:r>
        </a:p>
      </xdr:txBody>
    </xdr:sp>
    <xdr:clientData/>
  </xdr:twoCellAnchor>
  <xdr:twoCellAnchor editAs="oneCell">
    <xdr:from>
      <xdr:col>9</xdr:col>
      <xdr:colOff>40821</xdr:colOff>
      <xdr:row>17</xdr:row>
      <xdr:rowOff>108853</xdr:rowOff>
    </xdr:from>
    <xdr:to>
      <xdr:col>9</xdr:col>
      <xdr:colOff>1347107</xdr:colOff>
      <xdr:row>26</xdr:row>
      <xdr:rowOff>355727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91" t="6663" r="18043" b="5468"/>
        <a:stretch/>
      </xdr:blipFill>
      <xdr:spPr>
        <a:xfrm>
          <a:off x="9001125" y="5041443"/>
          <a:ext cx="1306286" cy="2879855"/>
        </a:xfrm>
        <a:prstGeom prst="rect">
          <a:avLst/>
        </a:prstGeom>
        <a:solidFill>
          <a:srgbClr val="8D9DA6"/>
        </a:solidFill>
      </xdr:spPr>
    </xdr:pic>
    <xdr:clientData/>
  </xdr:twoCellAnchor>
  <xdr:twoCellAnchor>
    <xdr:from>
      <xdr:col>14</xdr:col>
      <xdr:colOff>658586</xdr:colOff>
      <xdr:row>24</xdr:row>
      <xdr:rowOff>93884</xdr:rowOff>
    </xdr:from>
    <xdr:to>
      <xdr:col>16</xdr:col>
      <xdr:colOff>3619499</xdr:colOff>
      <xdr:row>26</xdr:row>
      <xdr:rowOff>277582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6939533" y="7094760"/>
          <a:ext cx="6281056" cy="748393"/>
        </a:xfrm>
        <a:prstGeom prst="rect">
          <a:avLst/>
        </a:prstGeom>
        <a:solidFill>
          <a:srgbClr val="ACB8B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4800" b="0" cap="none" spc="0">
              <a:ln w="10160">
                <a:solidFill>
                  <a:srgbClr val="3C806B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Lost Clients</a:t>
          </a:r>
        </a:p>
      </xdr:txBody>
    </xdr:sp>
    <xdr:clientData/>
  </xdr:twoCellAnchor>
  <xdr:twoCellAnchor editAs="oneCell">
    <xdr:from>
      <xdr:col>14</xdr:col>
      <xdr:colOff>27217</xdr:colOff>
      <xdr:row>17</xdr:row>
      <xdr:rowOff>122460</xdr:rowOff>
    </xdr:from>
    <xdr:to>
      <xdr:col>15</xdr:col>
      <xdr:colOff>13610</xdr:colOff>
      <xdr:row>26</xdr:row>
      <xdr:rowOff>367389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76" t="6662" r="16462" b="5467"/>
        <a:stretch/>
      </xdr:blipFill>
      <xdr:spPr>
        <a:xfrm>
          <a:off x="16308164" y="5055050"/>
          <a:ext cx="1449160" cy="287791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37</xdr:row>
      <xdr:rowOff>163283</xdr:rowOff>
    </xdr:from>
    <xdr:to>
      <xdr:col>7</xdr:col>
      <xdr:colOff>3007179</xdr:colOff>
      <xdr:row>40</xdr:row>
      <xdr:rowOff>217711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741714" y="9062354"/>
          <a:ext cx="6027965" cy="7483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4800" b="0" cap="none" spc="0">
              <a:ln w="10160">
                <a:solidFill>
                  <a:srgbClr val="3C806B"/>
                </a:solidFill>
                <a:prstDash val="solid"/>
              </a:ln>
              <a:solidFill>
                <a:srgbClr val="53713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+ Retained Clients</a:t>
          </a:r>
        </a:p>
      </xdr:txBody>
    </xdr:sp>
    <xdr:clientData/>
  </xdr:twoCellAnchor>
  <xdr:twoCellAnchor editAs="oneCell">
    <xdr:from>
      <xdr:col>4</xdr:col>
      <xdr:colOff>28573</xdr:colOff>
      <xdr:row>29</xdr:row>
      <xdr:rowOff>121101</xdr:rowOff>
    </xdr:from>
    <xdr:to>
      <xdr:col>5</xdr:col>
      <xdr:colOff>638481</xdr:colOff>
      <xdr:row>40</xdr:row>
      <xdr:rowOff>308880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24" t="6663" r="17378" b="5051"/>
        <a:stretch/>
      </xdr:blipFill>
      <xdr:spPr>
        <a:xfrm>
          <a:off x="1926770" y="8509905"/>
          <a:ext cx="1317480" cy="2732315"/>
        </a:xfrm>
        <a:prstGeom prst="rect">
          <a:avLst/>
        </a:prstGeom>
      </xdr:spPr>
    </xdr:pic>
    <xdr:clientData/>
  </xdr:twoCellAnchor>
  <xdr:twoCellAnchor>
    <xdr:from>
      <xdr:col>16</xdr:col>
      <xdr:colOff>88738</xdr:colOff>
      <xdr:row>31</xdr:row>
      <xdr:rowOff>181882</xdr:rowOff>
    </xdr:from>
    <xdr:to>
      <xdr:col>16</xdr:col>
      <xdr:colOff>1365999</xdr:colOff>
      <xdr:row>42</xdr:row>
      <xdr:rowOff>45811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9662613" y="8968695"/>
          <a:ext cx="1277261" cy="2530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n-US" sz="15000" b="1" cap="none" spc="0">
              <a:ln w="10160">
                <a:solidFill>
                  <a:schemeClr val="bg1">
                    <a:lumMod val="95000"/>
                  </a:schemeClr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Franklin Gothic Medium Cond" panose="020B0606030402020204" pitchFamily="34" charset="0"/>
              <a:ea typeface="Tahoma" panose="020B0604030504040204" pitchFamily="34" charset="0"/>
              <a:cs typeface="Tahoma" panose="020B0604030504040204" pitchFamily="34" charset="0"/>
            </a:rPr>
            <a:t>$</a:t>
          </a:r>
        </a:p>
      </xdr:txBody>
    </xdr:sp>
    <xdr:clientData/>
  </xdr:twoCellAnchor>
  <xdr:twoCellAnchor>
    <xdr:from>
      <xdr:col>14</xdr:col>
      <xdr:colOff>1170201</xdr:colOff>
      <xdr:row>37</xdr:row>
      <xdr:rowOff>68034</xdr:rowOff>
    </xdr:from>
    <xdr:to>
      <xdr:col>16</xdr:col>
      <xdr:colOff>108845</xdr:colOff>
      <xdr:row>40</xdr:row>
      <xdr:rowOff>353783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58810AB-42BB-421E-9736-CC2D78E0368D}"/>
            </a:ext>
          </a:extLst>
        </xdr:cNvPr>
        <xdr:cNvSpPr txBox="1"/>
      </xdr:nvSpPr>
      <xdr:spPr>
        <a:xfrm>
          <a:off x="17451148" y="10307410"/>
          <a:ext cx="2258787" cy="979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6000" b="0" cap="none" spc="0">
              <a:ln w="10160">
                <a:solidFill>
                  <a:srgbClr val="3C806B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ROI +</a:t>
          </a:r>
        </a:p>
      </xdr:txBody>
    </xdr:sp>
    <xdr:clientData/>
  </xdr:twoCellAnchor>
  <xdr:twoCellAnchor editAs="oneCell">
    <xdr:from>
      <xdr:col>16</xdr:col>
      <xdr:colOff>1136195</xdr:colOff>
      <xdr:row>1</xdr:row>
      <xdr:rowOff>163287</xdr:rowOff>
    </xdr:from>
    <xdr:to>
      <xdr:col>16</xdr:col>
      <xdr:colOff>3600271</xdr:colOff>
      <xdr:row>3</xdr:row>
      <xdr:rowOff>336291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D391E6-3C35-401A-8B85-D07485394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37285" y="346984"/>
          <a:ext cx="2464076" cy="649254"/>
        </a:xfrm>
        <a:prstGeom prst="rect">
          <a:avLst/>
        </a:prstGeom>
      </xdr:spPr>
    </xdr:pic>
    <xdr:clientData/>
  </xdr:twoCellAnchor>
  <xdr:twoCellAnchor>
    <xdr:from>
      <xdr:col>14</xdr:col>
      <xdr:colOff>1333501</xdr:colOff>
      <xdr:row>36</xdr:row>
      <xdr:rowOff>224518</xdr:rowOff>
    </xdr:from>
    <xdr:to>
      <xdr:col>15</xdr:col>
      <xdr:colOff>1612448</xdr:colOff>
      <xdr:row>38</xdr:row>
      <xdr:rowOff>210911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4812DF-6FCA-43B2-BB5F-35E97DA7AAB7}"/>
            </a:ext>
          </a:extLst>
        </xdr:cNvPr>
        <xdr:cNvSpPr/>
      </xdr:nvSpPr>
      <xdr:spPr>
        <a:xfrm>
          <a:off x="17614448" y="10232572"/>
          <a:ext cx="1741714" cy="4490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US" sz="1100" i="1">
              <a:latin typeface="Segoe UI" panose="020B0502040204020203" pitchFamily="34" charset="0"/>
              <a:cs typeface="Segoe UI" panose="020B0502040204020203" pitchFamily="34" charset="0"/>
            </a:rPr>
            <a:t>(in</a:t>
          </a:r>
          <a:r>
            <a:rPr lang="en-US" sz="1100" i="1" baseline="0">
              <a:latin typeface="Segoe UI" panose="020B0502040204020203" pitchFamily="34" charset="0"/>
              <a:cs typeface="Segoe UI" panose="020B0502040204020203" pitchFamily="34" charset="0"/>
            </a:rPr>
            <a:t> months)</a:t>
          </a:r>
          <a:endParaRPr lang="en-US" sz="1100" i="1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3">
      <a:dk1>
        <a:sysClr val="windowText" lastClr="000000"/>
      </a:dk1>
      <a:lt1>
        <a:sysClr val="window" lastClr="FFFFFF"/>
      </a:lt1>
      <a:dk2>
        <a:srgbClr val="42677C"/>
      </a:dk2>
      <a:lt2>
        <a:srgbClr val="E7E6E6"/>
      </a:lt2>
      <a:accent1>
        <a:srgbClr val="42677C"/>
      </a:accent1>
      <a:accent2>
        <a:srgbClr val="FF8400"/>
      </a:accent2>
      <a:accent3>
        <a:srgbClr val="92D050"/>
      </a:accent3>
      <a:accent4>
        <a:srgbClr val="FFC000"/>
      </a:accent4>
      <a:accent5>
        <a:srgbClr val="7892A1"/>
      </a:accent5>
      <a:accent6>
        <a:srgbClr val="42677C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W44"/>
  <sheetViews>
    <sheetView showGridLines="0" tabSelected="1" zoomScale="60" zoomScaleNormal="60" workbookViewId="0">
      <selection activeCell="E43" sqref="E43"/>
    </sheetView>
  </sheetViews>
  <sheetFormatPr defaultRowHeight="14.25" x14ac:dyDescent="0.45"/>
  <cols>
    <col min="1" max="1" width="3.33203125" customWidth="1"/>
    <col min="2" max="2" width="2.33203125" customWidth="1"/>
    <col min="3" max="3" width="10.9296875" customWidth="1"/>
    <col min="4" max="5" width="9.9296875" customWidth="1"/>
    <col min="6" max="6" width="12" customWidth="1"/>
    <col min="7" max="7" width="27.33203125" customWidth="1"/>
    <col min="8" max="8" width="47" customWidth="1"/>
    <col min="9" max="9" width="2.59765625" customWidth="1"/>
    <col min="10" max="10" width="20.9296875" customWidth="1"/>
    <col min="11" max="11" width="23.9296875" customWidth="1"/>
    <col min="12" max="12" width="2.06640625" customWidth="1"/>
    <col min="13" max="13" width="52.9296875" customWidth="1"/>
    <col min="14" max="14" width="2.53125" customWidth="1"/>
    <col min="15" max="15" width="20.46484375" customWidth="1"/>
    <col min="16" max="16" width="26" customWidth="1"/>
    <col min="17" max="17" width="51.53125" customWidth="1"/>
    <col min="18" max="18" width="3.33203125" customWidth="1"/>
    <col min="19" max="19" width="2.86328125" customWidth="1"/>
    <col min="22" max="22" width="9.9296875" bestFit="1" customWidth="1"/>
    <col min="24" max="24" width="29" bestFit="1" customWidth="1"/>
  </cols>
  <sheetData>
    <row r="1" spans="1:18" x14ac:dyDescent="0.4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 customHeight="1" x14ac:dyDescent="0.7">
      <c r="A2" s="4"/>
      <c r="B2" s="23"/>
      <c r="C2" s="17"/>
      <c r="D2" s="26"/>
      <c r="E2" s="84" t="s">
        <v>23</v>
      </c>
      <c r="F2" s="84"/>
      <c r="G2" s="84"/>
      <c r="H2" s="84"/>
      <c r="I2" s="82" t="s">
        <v>42</v>
      </c>
      <c r="J2" s="82"/>
      <c r="K2" s="82"/>
      <c r="L2" s="29"/>
      <c r="M2" s="83" t="s">
        <v>43</v>
      </c>
      <c r="N2" s="83"/>
      <c r="O2" s="83"/>
      <c r="P2" s="83"/>
      <c r="Q2" s="83"/>
      <c r="R2" s="23"/>
    </row>
    <row r="3" spans="1:18" ht="18.75" customHeight="1" x14ac:dyDescent="0.7">
      <c r="A3" s="4"/>
      <c r="B3" s="23"/>
      <c r="C3" s="17"/>
      <c r="D3" s="26"/>
      <c r="E3" s="84"/>
      <c r="F3" s="84"/>
      <c r="G3" s="84"/>
      <c r="H3" s="84"/>
      <c r="I3" s="82"/>
      <c r="J3" s="82"/>
      <c r="K3" s="82"/>
      <c r="L3" s="30"/>
      <c r="M3" s="83"/>
      <c r="N3" s="83"/>
      <c r="O3" s="83"/>
      <c r="P3" s="83"/>
      <c r="Q3" s="83"/>
      <c r="R3" s="23"/>
    </row>
    <row r="4" spans="1:18" ht="62" customHeight="1" x14ac:dyDescent="0.6">
      <c r="A4" s="4"/>
      <c r="B4" s="23"/>
      <c r="C4" s="17"/>
      <c r="D4" s="32"/>
      <c r="E4" s="84"/>
      <c r="F4" s="84"/>
      <c r="G4" s="84"/>
      <c r="H4" s="84"/>
      <c r="I4" s="82"/>
      <c r="J4" s="82"/>
      <c r="K4" s="82"/>
      <c r="L4" s="31"/>
      <c r="M4" s="83"/>
      <c r="N4" s="83"/>
      <c r="O4" s="83"/>
      <c r="P4" s="83"/>
      <c r="Q4" s="83"/>
      <c r="R4" s="23"/>
    </row>
    <row r="5" spans="1:18" ht="15.7" customHeight="1" x14ac:dyDescent="0.6">
      <c r="A5" s="4"/>
      <c r="B5" s="23"/>
      <c r="C5" s="17"/>
      <c r="D5" s="32"/>
      <c r="E5" s="85" t="s">
        <v>37</v>
      </c>
      <c r="F5" s="85"/>
      <c r="G5" s="85"/>
      <c r="H5" s="85"/>
      <c r="I5" s="32"/>
      <c r="J5" s="19"/>
      <c r="K5" s="18"/>
      <c r="L5" s="18"/>
      <c r="M5" s="19"/>
      <c r="N5" s="32"/>
      <c r="O5" s="86"/>
      <c r="P5" s="86"/>
      <c r="Q5" s="86"/>
      <c r="R5" s="23"/>
    </row>
    <row r="6" spans="1:18" ht="24" x14ac:dyDescent="0.85">
      <c r="A6" s="4"/>
      <c r="B6" s="23"/>
      <c r="C6" s="24"/>
      <c r="D6" s="67" t="s">
        <v>24</v>
      </c>
      <c r="E6" s="68" t="s">
        <v>19</v>
      </c>
      <c r="F6" s="68"/>
      <c r="G6" s="68"/>
      <c r="H6" s="68"/>
      <c r="I6" s="78"/>
      <c r="J6" s="79">
        <v>82</v>
      </c>
      <c r="K6" s="79"/>
      <c r="L6" s="21"/>
      <c r="M6" s="35" t="s">
        <v>5</v>
      </c>
      <c r="N6" s="78"/>
      <c r="O6" s="52">
        <f>J6</f>
        <v>82</v>
      </c>
      <c r="P6" s="52"/>
      <c r="Q6" s="36" t="s">
        <v>5</v>
      </c>
      <c r="R6" s="23"/>
    </row>
    <row r="7" spans="1:18" ht="24" x14ac:dyDescent="0.85">
      <c r="A7" s="4"/>
      <c r="B7" s="23"/>
      <c r="C7" s="24"/>
      <c r="D7" s="67"/>
      <c r="E7" s="68" t="s">
        <v>20</v>
      </c>
      <c r="F7" s="68"/>
      <c r="G7" s="68"/>
      <c r="H7" s="68"/>
      <c r="I7" s="78"/>
      <c r="J7" s="80">
        <v>1</v>
      </c>
      <c r="K7" s="80"/>
      <c r="L7" s="21"/>
      <c r="M7" s="20" t="s">
        <v>3</v>
      </c>
      <c r="N7" s="78"/>
      <c r="O7" s="52">
        <f>IF($M7="Daily",$J7*365,IF($M7="Weekly",$J7*52,IF($M7="Monthly",$J7*12,IF($M7="Quarterly",$J7*4,IF($M7="Annually",$J7*1,$J7)))))</f>
        <v>12</v>
      </c>
      <c r="P7" s="52"/>
      <c r="Q7" s="36" t="s">
        <v>5</v>
      </c>
      <c r="R7" s="23"/>
    </row>
    <row r="8" spans="1:18" ht="24" x14ac:dyDescent="0.85">
      <c r="A8" s="4"/>
      <c r="B8" s="23"/>
      <c r="C8" s="24"/>
      <c r="D8" s="67"/>
      <c r="E8" s="68" t="s">
        <v>29</v>
      </c>
      <c r="F8" s="68"/>
      <c r="G8" s="68"/>
      <c r="H8" s="68"/>
      <c r="I8" s="78"/>
      <c r="J8" s="59">
        <v>500000</v>
      </c>
      <c r="K8" s="59"/>
      <c r="L8" s="21"/>
      <c r="M8" s="20" t="s">
        <v>3</v>
      </c>
      <c r="N8" s="78"/>
      <c r="O8" s="52">
        <f>IF($M8="Daily",$J8*365,IF($M8="Weekly",$J8*52,IF($M8="Monthly",$J8*12,IF($M8="Quarterly",$J8*4,IF($M8="Annually",$J8*1,$J8)))))</f>
        <v>6000000</v>
      </c>
      <c r="P8" s="52"/>
      <c r="Q8" s="36" t="s">
        <v>5</v>
      </c>
      <c r="R8" s="23"/>
    </row>
    <row r="9" spans="1:18" ht="24" x14ac:dyDescent="0.85">
      <c r="A9" s="4"/>
      <c r="B9" s="23"/>
      <c r="C9" s="24"/>
      <c r="D9" s="67"/>
      <c r="E9" s="68" t="s">
        <v>26</v>
      </c>
      <c r="F9" s="68"/>
      <c r="G9" s="68"/>
      <c r="H9" s="68"/>
      <c r="I9" s="78"/>
      <c r="J9" s="81">
        <v>0.18</v>
      </c>
      <c r="K9" s="81"/>
      <c r="L9" s="21"/>
      <c r="M9" s="35" t="s">
        <v>5</v>
      </c>
      <c r="N9" s="78"/>
      <c r="O9" s="55">
        <f>J9</f>
        <v>0.18</v>
      </c>
      <c r="P9" s="55"/>
      <c r="Q9" s="36" t="s">
        <v>5</v>
      </c>
      <c r="R9" s="23"/>
    </row>
    <row r="10" spans="1:18" ht="24" x14ac:dyDescent="0.85">
      <c r="A10" s="4"/>
      <c r="B10" s="23"/>
      <c r="C10" s="24"/>
      <c r="D10" s="67"/>
      <c r="E10" s="68" t="s">
        <v>1</v>
      </c>
      <c r="F10" s="68"/>
      <c r="G10" s="68"/>
      <c r="H10" s="68"/>
      <c r="I10" s="78"/>
      <c r="J10" s="81">
        <v>0.8</v>
      </c>
      <c r="K10" s="81"/>
      <c r="L10" s="21"/>
      <c r="M10" s="35" t="s">
        <v>5</v>
      </c>
      <c r="N10" s="78"/>
      <c r="O10" s="52">
        <f>J6*J10</f>
        <v>65.600000000000009</v>
      </c>
      <c r="P10" s="52"/>
      <c r="Q10" s="36" t="s">
        <v>25</v>
      </c>
      <c r="R10" s="23"/>
    </row>
    <row r="11" spans="1:18" ht="24" x14ac:dyDescent="0.85">
      <c r="A11" s="4"/>
      <c r="B11" s="23"/>
      <c r="C11" s="24"/>
      <c r="D11" s="67"/>
      <c r="E11" s="68" t="s">
        <v>38</v>
      </c>
      <c r="F11" s="68"/>
      <c r="G11" s="68"/>
      <c r="H11" s="68"/>
      <c r="I11" s="78"/>
      <c r="J11" s="77">
        <v>0.05</v>
      </c>
      <c r="K11" s="77"/>
      <c r="L11" s="21"/>
      <c r="M11" s="35" t="s">
        <v>5</v>
      </c>
      <c r="N11" s="78"/>
      <c r="O11" s="52">
        <f>J6*(J10+J11)</f>
        <v>69.7</v>
      </c>
      <c r="P11" s="52"/>
      <c r="Q11" s="36" t="s">
        <v>25</v>
      </c>
      <c r="R11" s="23"/>
    </row>
    <row r="12" spans="1:18" ht="24" x14ac:dyDescent="0.85">
      <c r="A12" s="4"/>
      <c r="B12" s="23"/>
      <c r="C12" s="24"/>
      <c r="D12" s="67"/>
      <c r="E12" s="68" t="s">
        <v>39</v>
      </c>
      <c r="F12" s="68"/>
      <c r="G12" s="68"/>
      <c r="H12" s="68"/>
      <c r="I12" s="78"/>
      <c r="J12" s="59">
        <v>35000</v>
      </c>
      <c r="K12" s="59"/>
      <c r="L12" s="21"/>
      <c r="M12" s="35" t="s">
        <v>36</v>
      </c>
      <c r="N12" s="78"/>
      <c r="O12" s="52">
        <f>IF($M12="Daily",$J12*365,IF($M12="Weekly",$J12*52,IF($M12="Monthly",$J12*12,IF($M12="Quarterly",$J12*4,IF($M12="Annually",$J12*1,$J12)))))</f>
        <v>35000</v>
      </c>
      <c r="P12" s="52"/>
      <c r="Q12" s="36" t="s">
        <v>36</v>
      </c>
      <c r="R12" s="23"/>
    </row>
    <row r="13" spans="1:18" ht="24" x14ac:dyDescent="0.85">
      <c r="A13" s="4"/>
      <c r="B13" s="23"/>
      <c r="C13" s="24"/>
      <c r="D13" s="25"/>
      <c r="E13" s="68" t="s">
        <v>40</v>
      </c>
      <c r="F13" s="68"/>
      <c r="G13" s="68"/>
      <c r="H13" s="68"/>
      <c r="I13" s="33"/>
      <c r="J13" s="59">
        <v>15000</v>
      </c>
      <c r="K13" s="59"/>
      <c r="L13" s="22"/>
      <c r="M13" s="20" t="s">
        <v>5</v>
      </c>
      <c r="N13" s="33"/>
      <c r="O13" s="52">
        <f>IF($M13="Daily",$J13*365,IF($M13="Weekly",$J13*52,IF($M13="Monthly",$J13*12,IF($M13="Quarterly",$J13*4,IF($M13="Annually",$J13*1,$J13)))))</f>
        <v>15000</v>
      </c>
      <c r="P13" s="52"/>
      <c r="Q13" s="37" t="s">
        <v>5</v>
      </c>
      <c r="R13" s="23"/>
    </row>
    <row r="14" spans="1:18" ht="16.5" x14ac:dyDescent="0.6">
      <c r="A14" s="4"/>
      <c r="B14" s="23"/>
      <c r="C14" s="26"/>
      <c r="D14" s="26"/>
      <c r="E14" s="26"/>
      <c r="F14" s="26"/>
      <c r="G14" s="26"/>
      <c r="H14" s="26"/>
      <c r="I14" s="26"/>
      <c r="J14" s="26"/>
      <c r="K14" s="34"/>
      <c r="L14" s="34"/>
      <c r="M14" s="26"/>
      <c r="N14" s="26"/>
      <c r="O14" s="26"/>
      <c r="P14" s="26"/>
      <c r="Q14" s="26"/>
      <c r="R14" s="23"/>
    </row>
    <row r="15" spans="1:18" ht="18" customHeight="1" x14ac:dyDescent="0.45">
      <c r="A15" s="4"/>
      <c r="B15" s="23"/>
      <c r="C15" s="27"/>
      <c r="D15" s="67" t="s">
        <v>27</v>
      </c>
      <c r="E15" s="74">
        <f>O6</f>
        <v>82</v>
      </c>
      <c r="F15" s="74"/>
      <c r="G15" s="74"/>
      <c r="H15" s="74"/>
      <c r="I15" s="38"/>
      <c r="J15" s="75">
        <f>O7</f>
        <v>12</v>
      </c>
      <c r="K15" s="75"/>
      <c r="L15" s="75"/>
      <c r="M15" s="75"/>
      <c r="N15" s="38"/>
      <c r="O15" s="76">
        <f>J6*(100%-J10)</f>
        <v>16.399999999999995</v>
      </c>
      <c r="P15" s="76"/>
      <c r="Q15" s="76"/>
      <c r="R15" s="23"/>
    </row>
    <row r="16" spans="1:18" ht="18" customHeight="1" x14ac:dyDescent="0.45">
      <c r="A16" s="4"/>
      <c r="B16" s="23"/>
      <c r="C16" s="27"/>
      <c r="D16" s="67"/>
      <c r="E16" s="74"/>
      <c r="F16" s="74"/>
      <c r="G16" s="74"/>
      <c r="H16" s="74"/>
      <c r="I16" s="38"/>
      <c r="J16" s="75"/>
      <c r="K16" s="75"/>
      <c r="L16" s="75"/>
      <c r="M16" s="75"/>
      <c r="N16" s="38"/>
      <c r="O16" s="76"/>
      <c r="P16" s="76"/>
      <c r="Q16" s="76"/>
      <c r="R16" s="23"/>
    </row>
    <row r="17" spans="1:18" ht="12.75" customHeight="1" x14ac:dyDescent="0.45">
      <c r="A17" s="4"/>
      <c r="B17" s="23"/>
      <c r="C17" s="27"/>
      <c r="D17" s="67"/>
      <c r="E17" s="74"/>
      <c r="F17" s="74"/>
      <c r="G17" s="74"/>
      <c r="H17" s="74"/>
      <c r="I17" s="38"/>
      <c r="J17" s="75"/>
      <c r="K17" s="75"/>
      <c r="L17" s="75"/>
      <c r="M17" s="75"/>
      <c r="N17" s="38"/>
      <c r="O17" s="76"/>
      <c r="P17" s="76"/>
      <c r="Q17" s="76"/>
      <c r="R17" s="23"/>
    </row>
    <row r="18" spans="1:18" ht="12.75" customHeight="1" x14ac:dyDescent="0.45">
      <c r="A18" s="4"/>
      <c r="B18" s="23"/>
      <c r="C18" s="27"/>
      <c r="D18" s="67"/>
      <c r="E18" s="74"/>
      <c r="F18" s="74"/>
      <c r="G18" s="74"/>
      <c r="H18" s="74"/>
      <c r="I18" s="38"/>
      <c r="J18" s="75"/>
      <c r="K18" s="75"/>
      <c r="L18" s="75"/>
      <c r="M18" s="75"/>
      <c r="N18" s="38"/>
      <c r="O18" s="76"/>
      <c r="P18" s="76"/>
      <c r="Q18" s="76"/>
      <c r="R18" s="23"/>
    </row>
    <row r="19" spans="1:18" ht="18" customHeight="1" x14ac:dyDescent="0.6">
      <c r="A19" s="4"/>
      <c r="B19" s="23"/>
      <c r="C19" s="27"/>
      <c r="D19" s="67"/>
      <c r="E19" s="74"/>
      <c r="F19" s="74"/>
      <c r="G19" s="74"/>
      <c r="H19" s="74"/>
      <c r="I19" s="38"/>
      <c r="J19" s="75"/>
      <c r="K19" s="75"/>
      <c r="L19" s="75"/>
      <c r="M19" s="75"/>
      <c r="N19" s="39"/>
      <c r="O19" s="76"/>
      <c r="P19" s="76"/>
      <c r="Q19" s="76"/>
      <c r="R19" s="23"/>
    </row>
    <row r="20" spans="1:18" ht="12" customHeight="1" x14ac:dyDescent="0.6">
      <c r="A20" s="4"/>
      <c r="B20" s="23"/>
      <c r="C20" s="27"/>
      <c r="D20" s="67"/>
      <c r="E20" s="74"/>
      <c r="F20" s="74"/>
      <c r="G20" s="74"/>
      <c r="H20" s="74"/>
      <c r="I20" s="38"/>
      <c r="J20" s="75"/>
      <c r="K20" s="75"/>
      <c r="L20" s="75"/>
      <c r="M20" s="75"/>
      <c r="N20" s="39"/>
      <c r="O20" s="76"/>
      <c r="P20" s="76"/>
      <c r="Q20" s="76"/>
      <c r="R20" s="23"/>
    </row>
    <row r="21" spans="1:18" ht="30" customHeight="1" x14ac:dyDescent="0.45">
      <c r="A21" s="4"/>
      <c r="B21" s="23"/>
      <c r="C21" s="27"/>
      <c r="D21" s="67"/>
      <c r="E21" s="40"/>
      <c r="F21" s="40"/>
      <c r="G21" s="64" t="s">
        <v>47</v>
      </c>
      <c r="H21" s="69">
        <f>O6*O8</f>
        <v>492000000</v>
      </c>
      <c r="I21" s="38"/>
      <c r="J21" s="41"/>
      <c r="K21" s="66" t="s">
        <v>45</v>
      </c>
      <c r="L21" s="64"/>
      <c r="M21" s="51">
        <f>O7*O8</f>
        <v>72000000</v>
      </c>
      <c r="N21" s="38"/>
      <c r="O21" s="56"/>
      <c r="P21" s="53" t="s">
        <v>31</v>
      </c>
      <c r="Q21" s="57">
        <f>-O15*O8</f>
        <v>-98399999.99999997</v>
      </c>
      <c r="R21" s="23"/>
    </row>
    <row r="22" spans="1:18" ht="30" customHeight="1" x14ac:dyDescent="0.45">
      <c r="A22" s="4"/>
      <c r="B22" s="23"/>
      <c r="C22" s="27"/>
      <c r="D22" s="67"/>
      <c r="E22" s="40"/>
      <c r="F22" s="40"/>
      <c r="G22" s="64"/>
      <c r="H22" s="69"/>
      <c r="I22" s="38"/>
      <c r="J22" s="41"/>
      <c r="K22" s="64"/>
      <c r="L22" s="64"/>
      <c r="M22" s="51"/>
      <c r="N22" s="38"/>
      <c r="O22" s="56"/>
      <c r="P22" s="53"/>
      <c r="Q22" s="57"/>
      <c r="R22" s="23"/>
    </row>
    <row r="23" spans="1:18" ht="30" customHeight="1" x14ac:dyDescent="0.45">
      <c r="A23" s="4"/>
      <c r="B23" s="23"/>
      <c r="C23" s="27"/>
      <c r="D23" s="67"/>
      <c r="E23" s="40"/>
      <c r="F23" s="40"/>
      <c r="G23" s="64" t="s">
        <v>48</v>
      </c>
      <c r="H23" s="69">
        <f>H21*O9</f>
        <v>88560000</v>
      </c>
      <c r="I23" s="38"/>
      <c r="J23" s="41"/>
      <c r="K23" s="64" t="s">
        <v>46</v>
      </c>
      <c r="L23" s="64"/>
      <c r="M23" s="51">
        <f>M21*O9</f>
        <v>12960000</v>
      </c>
      <c r="N23" s="38"/>
      <c r="O23" s="56"/>
      <c r="P23" s="53" t="s">
        <v>32</v>
      </c>
      <c r="Q23" s="57">
        <f>Q21*O9</f>
        <v>-17711999.999999993</v>
      </c>
      <c r="R23" s="23"/>
    </row>
    <row r="24" spans="1:18" ht="30" customHeight="1" x14ac:dyDescent="0.45">
      <c r="A24" s="4"/>
      <c r="B24" s="23"/>
      <c r="C24" s="27"/>
      <c r="D24" s="67"/>
      <c r="E24" s="40"/>
      <c r="F24" s="40"/>
      <c r="G24" s="64"/>
      <c r="H24" s="69"/>
      <c r="I24" s="38"/>
      <c r="J24" s="41"/>
      <c r="K24" s="64"/>
      <c r="L24" s="64"/>
      <c r="M24" s="51"/>
      <c r="N24" s="38"/>
      <c r="O24" s="56"/>
      <c r="P24" s="53"/>
      <c r="Q24" s="57"/>
      <c r="R24" s="23"/>
    </row>
    <row r="25" spans="1:18" ht="14.25" customHeight="1" x14ac:dyDescent="0.45">
      <c r="A25" s="4"/>
      <c r="B25" s="23"/>
      <c r="C25" s="27"/>
      <c r="D25" s="67"/>
      <c r="E25" s="40"/>
      <c r="F25" s="40"/>
      <c r="G25" s="40"/>
      <c r="H25" s="40"/>
      <c r="I25" s="38"/>
      <c r="J25" s="42"/>
      <c r="K25" s="42"/>
      <c r="L25" s="42"/>
      <c r="M25" s="42"/>
      <c r="N25" s="38"/>
      <c r="O25" s="43"/>
      <c r="P25" s="43"/>
      <c r="Q25" s="43"/>
      <c r="R25" s="23"/>
    </row>
    <row r="26" spans="1:18" ht="30" customHeight="1" x14ac:dyDescent="0.45">
      <c r="A26" s="4"/>
      <c r="B26" s="23"/>
      <c r="C26" s="27"/>
      <c r="D26" s="67"/>
      <c r="E26" s="73"/>
      <c r="F26" s="73"/>
      <c r="G26" s="73"/>
      <c r="H26" s="73"/>
      <c r="I26" s="38"/>
      <c r="J26" s="42"/>
      <c r="K26" s="42"/>
      <c r="L26" s="42"/>
      <c r="M26" s="42"/>
      <c r="N26" s="38"/>
      <c r="O26" s="43"/>
      <c r="P26" s="43"/>
      <c r="Q26" s="43"/>
      <c r="R26" s="23"/>
    </row>
    <row r="27" spans="1:18" ht="30" customHeight="1" x14ac:dyDescent="0.6">
      <c r="A27" s="4"/>
      <c r="B27" s="23"/>
      <c r="C27" s="27"/>
      <c r="D27" s="67"/>
      <c r="E27" s="73"/>
      <c r="F27" s="73"/>
      <c r="G27" s="73"/>
      <c r="H27" s="73"/>
      <c r="I27" s="38"/>
      <c r="J27" s="42"/>
      <c r="K27" s="42"/>
      <c r="L27" s="42"/>
      <c r="M27" s="42"/>
      <c r="N27" s="39"/>
      <c r="O27" s="43"/>
      <c r="P27" s="43"/>
      <c r="Q27" s="43"/>
      <c r="R27" s="23"/>
    </row>
    <row r="28" spans="1:18" ht="16.5" x14ac:dyDescent="0.6">
      <c r="A28" s="4"/>
      <c r="B28" s="23"/>
      <c r="C28" s="26"/>
      <c r="D28" s="26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23"/>
    </row>
    <row r="29" spans="1:18" ht="18" customHeight="1" x14ac:dyDescent="0.6">
      <c r="A29" s="4"/>
      <c r="B29" s="23"/>
      <c r="C29" s="24"/>
      <c r="D29" s="67" t="s">
        <v>28</v>
      </c>
      <c r="E29" s="70">
        <f>O11-O10</f>
        <v>4.0999999999999943</v>
      </c>
      <c r="F29" s="70"/>
      <c r="G29" s="70"/>
      <c r="H29" s="70"/>
      <c r="I29" s="38"/>
      <c r="J29" s="63" t="s">
        <v>33</v>
      </c>
      <c r="K29" s="63"/>
      <c r="L29" s="45"/>
      <c r="M29" s="50">
        <f>J11</f>
        <v>0.05</v>
      </c>
      <c r="N29" s="46"/>
      <c r="O29" s="58" t="s">
        <v>44</v>
      </c>
      <c r="P29" s="58"/>
      <c r="Q29" s="54">
        <f>-O12</f>
        <v>-35000</v>
      </c>
      <c r="R29" s="23"/>
    </row>
    <row r="30" spans="1:18" ht="18" customHeight="1" x14ac:dyDescent="0.6">
      <c r="A30" s="4"/>
      <c r="B30" s="23"/>
      <c r="C30" s="24"/>
      <c r="D30" s="67"/>
      <c r="E30" s="70"/>
      <c r="F30" s="70"/>
      <c r="G30" s="70"/>
      <c r="H30" s="70"/>
      <c r="I30" s="38"/>
      <c r="J30" s="63"/>
      <c r="K30" s="63"/>
      <c r="L30" s="45"/>
      <c r="M30" s="50"/>
      <c r="N30" s="46"/>
      <c r="O30" s="58"/>
      <c r="P30" s="58"/>
      <c r="Q30" s="54"/>
      <c r="R30" s="23"/>
    </row>
    <row r="31" spans="1:18" ht="18" customHeight="1" x14ac:dyDescent="0.6">
      <c r="A31" s="4"/>
      <c r="B31" s="23"/>
      <c r="C31" s="24"/>
      <c r="D31" s="67"/>
      <c r="E31" s="70"/>
      <c r="F31" s="70"/>
      <c r="G31" s="70"/>
      <c r="H31" s="70"/>
      <c r="I31" s="38"/>
      <c r="J31" s="63"/>
      <c r="K31" s="63"/>
      <c r="L31" s="45"/>
      <c r="M31" s="50"/>
      <c r="N31" s="38"/>
      <c r="O31" s="58"/>
      <c r="P31" s="58"/>
      <c r="Q31" s="54"/>
      <c r="R31" s="23"/>
    </row>
    <row r="32" spans="1:18" ht="18" customHeight="1" x14ac:dyDescent="0.6">
      <c r="A32" s="4"/>
      <c r="B32" s="23"/>
      <c r="C32" s="24"/>
      <c r="D32" s="67"/>
      <c r="E32" s="70"/>
      <c r="F32" s="70"/>
      <c r="G32" s="70"/>
      <c r="H32" s="70"/>
      <c r="I32" s="38"/>
      <c r="J32" s="63"/>
      <c r="K32" s="63"/>
      <c r="L32" s="45"/>
      <c r="M32" s="50"/>
      <c r="N32" s="38"/>
      <c r="O32" s="58"/>
      <c r="P32" s="58"/>
      <c r="Q32" s="54"/>
      <c r="R32" s="23"/>
    </row>
    <row r="33" spans="1:23" ht="18" customHeight="1" x14ac:dyDescent="0.6">
      <c r="A33" s="4"/>
      <c r="B33" s="23"/>
      <c r="C33" s="24"/>
      <c r="D33" s="67"/>
      <c r="E33" s="70"/>
      <c r="F33" s="70"/>
      <c r="G33" s="70"/>
      <c r="H33" s="70"/>
      <c r="I33" s="38"/>
      <c r="J33" s="63" t="s">
        <v>34</v>
      </c>
      <c r="K33" s="63"/>
      <c r="L33" s="47"/>
      <c r="M33" s="65">
        <f>E29*O8</f>
        <v>24599999.999999966</v>
      </c>
      <c r="N33" s="48"/>
      <c r="O33" s="58" t="s">
        <v>50</v>
      </c>
      <c r="P33" s="58"/>
      <c r="Q33" s="54">
        <f>-O13</f>
        <v>-15000</v>
      </c>
      <c r="R33" s="23"/>
    </row>
    <row r="34" spans="1:23" ht="18" customHeight="1" x14ac:dyDescent="0.6">
      <c r="A34" s="4"/>
      <c r="B34" s="23"/>
      <c r="C34" s="24"/>
      <c r="D34" s="67"/>
      <c r="E34" s="70"/>
      <c r="F34" s="70"/>
      <c r="G34" s="70"/>
      <c r="H34" s="70"/>
      <c r="I34" s="38"/>
      <c r="J34" s="63"/>
      <c r="K34" s="63"/>
      <c r="L34" s="47"/>
      <c r="M34" s="65"/>
      <c r="N34" s="48"/>
      <c r="O34" s="58"/>
      <c r="P34" s="58"/>
      <c r="Q34" s="54"/>
      <c r="R34" s="23"/>
    </row>
    <row r="35" spans="1:23" ht="18" customHeight="1" x14ac:dyDescent="0.6">
      <c r="A35" s="4"/>
      <c r="B35" s="23"/>
      <c r="C35" s="24"/>
      <c r="D35" s="67"/>
      <c r="E35" s="70"/>
      <c r="F35" s="70"/>
      <c r="G35" s="70"/>
      <c r="H35" s="70"/>
      <c r="I35" s="38"/>
      <c r="J35" s="63"/>
      <c r="K35" s="63"/>
      <c r="L35" s="47"/>
      <c r="M35" s="65"/>
      <c r="N35" s="48"/>
      <c r="O35" s="58"/>
      <c r="P35" s="58"/>
      <c r="Q35" s="54"/>
      <c r="R35" s="23"/>
    </row>
    <row r="36" spans="1:23" ht="18" customHeight="1" x14ac:dyDescent="0.6">
      <c r="A36" s="4"/>
      <c r="B36" s="23"/>
      <c r="C36" s="24"/>
      <c r="D36" s="67"/>
      <c r="E36" s="71"/>
      <c r="F36" s="72"/>
      <c r="G36" s="72"/>
      <c r="H36" s="72"/>
      <c r="I36" s="38"/>
      <c r="J36" s="63"/>
      <c r="K36" s="63"/>
      <c r="L36" s="47"/>
      <c r="M36" s="65"/>
      <c r="N36" s="48"/>
      <c r="O36" s="58" t="s">
        <v>49</v>
      </c>
      <c r="P36" s="58"/>
      <c r="Q36" s="62">
        <f>(-Q29+-Q33)/((Q39+-Q29+-Q35)/12)</f>
        <v>0.13596193065941556</v>
      </c>
      <c r="R36" s="23"/>
    </row>
    <row r="37" spans="1:23" ht="18" customHeight="1" x14ac:dyDescent="0.6">
      <c r="A37" s="4"/>
      <c r="B37" s="23"/>
      <c r="C37" s="24"/>
      <c r="D37" s="67"/>
      <c r="E37" s="71"/>
      <c r="F37" s="72"/>
      <c r="G37" s="72"/>
      <c r="H37" s="72"/>
      <c r="I37" s="38"/>
      <c r="J37" s="63"/>
      <c r="K37" s="63"/>
      <c r="L37" s="47"/>
      <c r="M37" s="65"/>
      <c r="N37" s="48"/>
      <c r="O37" s="58"/>
      <c r="P37" s="58"/>
      <c r="Q37" s="62"/>
      <c r="R37" s="23"/>
    </row>
    <row r="38" spans="1:23" ht="18" customHeight="1" x14ac:dyDescent="0.6">
      <c r="A38" s="4"/>
      <c r="B38" s="23"/>
      <c r="C38" s="24"/>
      <c r="D38" s="67"/>
      <c r="E38" s="72"/>
      <c r="F38" s="72"/>
      <c r="G38" s="72"/>
      <c r="H38" s="72"/>
      <c r="I38" s="49"/>
      <c r="J38" s="63" t="s">
        <v>30</v>
      </c>
      <c r="K38" s="63"/>
      <c r="L38" s="47"/>
      <c r="M38" s="65">
        <f>M33*O9</f>
        <v>4427999.9999999935</v>
      </c>
      <c r="N38" s="48"/>
      <c r="O38" s="58"/>
      <c r="P38" s="58"/>
      <c r="Q38" s="62"/>
      <c r="R38" s="23"/>
      <c r="W38" t="s">
        <v>41</v>
      </c>
    </row>
    <row r="39" spans="1:23" ht="18" customHeight="1" x14ac:dyDescent="0.6">
      <c r="A39" s="4"/>
      <c r="B39" s="23"/>
      <c r="C39" s="24"/>
      <c r="D39" s="67"/>
      <c r="E39" s="72"/>
      <c r="F39" s="72"/>
      <c r="G39" s="72"/>
      <c r="H39" s="72"/>
      <c r="I39" s="49"/>
      <c r="J39" s="63"/>
      <c r="K39" s="63"/>
      <c r="L39" s="47"/>
      <c r="M39" s="65"/>
      <c r="N39" s="48"/>
      <c r="O39" s="60"/>
      <c r="P39" s="60"/>
      <c r="Q39" s="61">
        <f>SUM($M$38+$Q$29+$Q$33)</f>
        <v>4377999.9999999935</v>
      </c>
      <c r="R39" s="23"/>
    </row>
    <row r="40" spans="1:23" ht="18" customHeight="1" x14ac:dyDescent="0.6">
      <c r="A40" s="4"/>
      <c r="B40" s="23"/>
      <c r="C40" s="24"/>
      <c r="D40" s="67"/>
      <c r="E40" s="72"/>
      <c r="F40" s="72"/>
      <c r="G40" s="72"/>
      <c r="H40" s="72"/>
      <c r="I40" s="46"/>
      <c r="J40" s="63"/>
      <c r="K40" s="63"/>
      <c r="L40" s="47"/>
      <c r="M40" s="65"/>
      <c r="N40" s="48"/>
      <c r="O40" s="60"/>
      <c r="P40" s="60"/>
      <c r="Q40" s="61"/>
      <c r="R40" s="23"/>
    </row>
    <row r="41" spans="1:23" ht="30.7" customHeight="1" x14ac:dyDescent="0.6">
      <c r="A41" s="4"/>
      <c r="B41" s="23"/>
      <c r="C41" s="24"/>
      <c r="D41" s="67"/>
      <c r="E41" s="72"/>
      <c r="F41" s="72"/>
      <c r="G41" s="72"/>
      <c r="H41" s="72"/>
      <c r="I41" s="46"/>
      <c r="J41" s="63"/>
      <c r="K41" s="63"/>
      <c r="L41" s="47"/>
      <c r="M41" s="65"/>
      <c r="N41" s="48"/>
      <c r="O41" s="60"/>
      <c r="P41" s="60"/>
      <c r="Q41" s="61"/>
      <c r="R41" s="23"/>
    </row>
    <row r="42" spans="1:23" ht="16.5" x14ac:dyDescent="0.6">
      <c r="A42" s="4"/>
      <c r="B42" s="23"/>
      <c r="C42" s="26"/>
      <c r="D42" s="26"/>
      <c r="E42" s="26"/>
      <c r="F42" s="26"/>
      <c r="G42" s="26"/>
      <c r="H42" s="28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1:23" ht="16.5" x14ac:dyDescent="0.6">
      <c r="A43" s="4"/>
      <c r="B43" s="23"/>
      <c r="C43" s="26"/>
      <c r="D43" s="26"/>
      <c r="E43" s="26"/>
      <c r="F43" s="26"/>
      <c r="G43" s="26"/>
      <c r="H43" s="28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1:23" ht="16.5" x14ac:dyDescent="0.6">
      <c r="A44" s="4"/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</sheetData>
  <sheetProtection selectLockedCells="1"/>
  <mergeCells count="68">
    <mergeCell ref="I2:K4"/>
    <mergeCell ref="M2:Q4"/>
    <mergeCell ref="E2:H4"/>
    <mergeCell ref="E5:H5"/>
    <mergeCell ref="O6:P6"/>
    <mergeCell ref="O5:Q5"/>
    <mergeCell ref="O7:P7"/>
    <mergeCell ref="E15:H20"/>
    <mergeCell ref="J15:M20"/>
    <mergeCell ref="O15:Q20"/>
    <mergeCell ref="E11:H11"/>
    <mergeCell ref="J11:K11"/>
    <mergeCell ref="O11:P11"/>
    <mergeCell ref="O12:P12"/>
    <mergeCell ref="I6:I12"/>
    <mergeCell ref="N6:N12"/>
    <mergeCell ref="E10:H10"/>
    <mergeCell ref="J6:K6"/>
    <mergeCell ref="J7:K7"/>
    <mergeCell ref="J8:K8"/>
    <mergeCell ref="J9:K9"/>
    <mergeCell ref="J10:K10"/>
    <mergeCell ref="D29:D41"/>
    <mergeCell ref="E12:H12"/>
    <mergeCell ref="G21:G22"/>
    <mergeCell ref="G23:G24"/>
    <mergeCell ref="H21:H22"/>
    <mergeCell ref="H23:H24"/>
    <mergeCell ref="D15:D27"/>
    <mergeCell ref="E13:H13"/>
    <mergeCell ref="E29:H35"/>
    <mergeCell ref="E36:H41"/>
    <mergeCell ref="E26:H27"/>
    <mergeCell ref="D6:D12"/>
    <mergeCell ref="E6:H6"/>
    <mergeCell ref="E7:H7"/>
    <mergeCell ref="E8:H8"/>
    <mergeCell ref="E9:H9"/>
    <mergeCell ref="J12:K12"/>
    <mergeCell ref="O39:P41"/>
    <mergeCell ref="Q39:Q41"/>
    <mergeCell ref="Q36:Q38"/>
    <mergeCell ref="Q33:Q35"/>
    <mergeCell ref="O33:P35"/>
    <mergeCell ref="O36:P38"/>
    <mergeCell ref="J13:K13"/>
    <mergeCell ref="J33:K37"/>
    <mergeCell ref="K23:L24"/>
    <mergeCell ref="J38:K41"/>
    <mergeCell ref="M33:M37"/>
    <mergeCell ref="K21:L22"/>
    <mergeCell ref="M21:M22"/>
    <mergeCell ref="M38:M41"/>
    <mergeCell ref="J29:K32"/>
    <mergeCell ref="M29:M32"/>
    <mergeCell ref="M23:M24"/>
    <mergeCell ref="O8:P8"/>
    <mergeCell ref="P23:P24"/>
    <mergeCell ref="Q29:Q32"/>
    <mergeCell ref="O9:P9"/>
    <mergeCell ref="O10:P10"/>
    <mergeCell ref="O21:O22"/>
    <mergeCell ref="Q21:Q22"/>
    <mergeCell ref="P21:P22"/>
    <mergeCell ref="O29:P32"/>
    <mergeCell ref="O23:O24"/>
    <mergeCell ref="Q23:Q24"/>
    <mergeCell ref="O13:P13"/>
  </mergeCells>
  <dataValidations count="7">
    <dataValidation type="list" allowBlank="1" showInputMessage="1" sqref="J8" xr:uid="{00000000-0002-0000-0000-000000000000}">
      <formula1>RevenuePerClient</formula1>
    </dataValidation>
    <dataValidation type="list" allowBlank="1" showInputMessage="1" sqref="J6" xr:uid="{00000000-0002-0000-0000-000001000000}">
      <formula1>NumberofClients</formula1>
    </dataValidation>
    <dataValidation type="list" allowBlank="1" showInputMessage="1" sqref="J7" xr:uid="{00000000-0002-0000-0000-000002000000}">
      <formula1>NewClients</formula1>
    </dataValidation>
    <dataValidation type="list" allowBlank="1" showInputMessage="1" showErrorMessage="1" sqref="J9:J10" xr:uid="{00000000-0002-0000-0000-000003000000}">
      <formula1>MarginPercentage</formula1>
    </dataValidation>
    <dataValidation type="list" allowBlank="1" showInputMessage="1" showErrorMessage="1" sqref="J11" xr:uid="{00000000-0002-0000-0000-000004000000}">
      <formula1>DiscountRate</formula1>
    </dataValidation>
    <dataValidation type="list" allowBlank="1" showInputMessage="1" showErrorMessage="1" sqref="M7:M8" xr:uid="{00000000-0002-0000-0000-000005000000}">
      <formula1>Timeframe</formula1>
    </dataValidation>
    <dataValidation type="list" allowBlank="1" showInputMessage="1" showErrorMessage="1" sqref="M13" xr:uid="{00000000-0002-0000-0000-000006000000}">
      <formula1>BSL_Frequency</formula1>
    </dataValidation>
  </dataValidations>
  <printOptions horizontalCentered="1" verticalCentered="1"/>
  <pageMargins left="0.25" right="0.25" top="0.75" bottom="0.75" header="0.3" footer="0.3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101"/>
  <sheetViews>
    <sheetView showGridLines="0" workbookViewId="0">
      <selection activeCell="C25" sqref="C25"/>
    </sheetView>
  </sheetViews>
  <sheetFormatPr defaultRowHeight="14.25" x14ac:dyDescent="0.45"/>
  <cols>
    <col min="1" max="1" width="17.53125" style="3" customWidth="1"/>
    <col min="2" max="2" width="3.06640625" customWidth="1"/>
    <col min="3" max="3" width="19.06640625" customWidth="1"/>
    <col min="4" max="4" width="2.59765625" customWidth="1"/>
    <col min="5" max="5" width="20.33203125" bestFit="1" customWidth="1"/>
    <col min="6" max="6" width="2.9296875" customWidth="1"/>
    <col min="7" max="7" width="16.33203125" bestFit="1" customWidth="1"/>
    <col min="8" max="8" width="3" customWidth="1"/>
    <col min="9" max="9" width="17.59765625" customWidth="1"/>
    <col min="10" max="10" width="3.46484375" customWidth="1"/>
    <col min="11" max="11" width="13.59765625" customWidth="1"/>
    <col min="12" max="12" width="3.46484375" customWidth="1"/>
    <col min="13" max="13" width="18.33203125" bestFit="1" customWidth="1"/>
    <col min="14" max="14" width="3.06640625" customWidth="1"/>
    <col min="15" max="15" width="12.33203125" bestFit="1" customWidth="1"/>
  </cols>
  <sheetData>
    <row r="1" spans="1:15" x14ac:dyDescent="0.45">
      <c r="A1" s="5" t="s">
        <v>0</v>
      </c>
      <c r="C1" s="5" t="s">
        <v>8</v>
      </c>
      <c r="E1" s="5" t="s">
        <v>10</v>
      </c>
      <c r="G1" s="5" t="s">
        <v>11</v>
      </c>
      <c r="I1" s="5" t="s">
        <v>16</v>
      </c>
      <c r="K1" s="5" t="s">
        <v>15</v>
      </c>
      <c r="M1" s="5" t="s">
        <v>22</v>
      </c>
      <c r="O1" s="5" t="s">
        <v>21</v>
      </c>
    </row>
    <row r="2" spans="1:15" x14ac:dyDescent="0.45">
      <c r="A2" s="6" t="s">
        <v>9</v>
      </c>
      <c r="C2" s="9">
        <v>10</v>
      </c>
      <c r="E2" s="11">
        <v>0.01</v>
      </c>
      <c r="G2" s="9">
        <v>10000</v>
      </c>
      <c r="I2" s="13">
        <v>100000</v>
      </c>
      <c r="K2" s="15">
        <v>1</v>
      </c>
      <c r="M2" s="11">
        <v>0.01</v>
      </c>
      <c r="O2" s="11">
        <v>0.01</v>
      </c>
    </row>
    <row r="3" spans="1:15" x14ac:dyDescent="0.45">
      <c r="A3" s="6" t="s">
        <v>2</v>
      </c>
      <c r="C3" s="9">
        <v>100</v>
      </c>
      <c r="E3" s="11">
        <v>0.02</v>
      </c>
      <c r="G3" s="9">
        <v>50000</v>
      </c>
      <c r="I3" s="13">
        <f t="shared" ref="I3:I9" si="0">I2+50000</f>
        <v>150000</v>
      </c>
      <c r="K3" s="15">
        <v>2</v>
      </c>
      <c r="M3" s="11">
        <v>0.02</v>
      </c>
      <c r="O3" s="11">
        <v>0.02</v>
      </c>
    </row>
    <row r="4" spans="1:15" x14ac:dyDescent="0.45">
      <c r="A4" s="6" t="s">
        <v>3</v>
      </c>
      <c r="C4" s="9">
        <v>500</v>
      </c>
      <c r="E4" s="11">
        <v>0.03</v>
      </c>
      <c r="G4" s="9">
        <v>100000</v>
      </c>
      <c r="I4" s="13">
        <f t="shared" si="0"/>
        <v>200000</v>
      </c>
      <c r="K4" s="15">
        <v>3</v>
      </c>
      <c r="M4" s="11">
        <v>0.03</v>
      </c>
      <c r="O4" s="11">
        <v>0.03</v>
      </c>
    </row>
    <row r="5" spans="1:15" x14ac:dyDescent="0.45">
      <c r="A5" s="6" t="s">
        <v>4</v>
      </c>
      <c r="C5" s="9">
        <v>1000</v>
      </c>
      <c r="E5" s="11">
        <v>0.04</v>
      </c>
      <c r="G5" s="9">
        <v>500000</v>
      </c>
      <c r="I5" s="13">
        <f t="shared" si="0"/>
        <v>250000</v>
      </c>
      <c r="K5" s="15">
        <v>4</v>
      </c>
      <c r="M5" s="11">
        <v>0.04</v>
      </c>
      <c r="O5" s="11">
        <v>0.04</v>
      </c>
    </row>
    <row r="6" spans="1:15" x14ac:dyDescent="0.45">
      <c r="A6" s="6" t="s">
        <v>5</v>
      </c>
      <c r="C6" s="9">
        <v>5000</v>
      </c>
      <c r="E6" s="11">
        <v>0.05</v>
      </c>
      <c r="G6" s="9">
        <v>1000000</v>
      </c>
      <c r="I6" s="13">
        <f t="shared" si="0"/>
        <v>300000</v>
      </c>
      <c r="K6" s="15">
        <v>5</v>
      </c>
      <c r="M6" s="11">
        <v>0.05</v>
      </c>
      <c r="O6" s="11">
        <v>0.05</v>
      </c>
    </row>
    <row r="7" spans="1:15" ht="14.65" thickBot="1" x14ac:dyDescent="0.5">
      <c r="A7" s="7"/>
      <c r="C7" s="9">
        <v>10000</v>
      </c>
      <c r="E7" s="11">
        <v>0.06</v>
      </c>
      <c r="G7" s="9">
        <v>5000000</v>
      </c>
      <c r="I7" s="13">
        <f t="shared" si="0"/>
        <v>350000</v>
      </c>
      <c r="K7" s="15">
        <v>6</v>
      </c>
      <c r="M7" s="11">
        <v>0.06</v>
      </c>
      <c r="O7" s="11">
        <v>0.06</v>
      </c>
    </row>
    <row r="8" spans="1:15" x14ac:dyDescent="0.45">
      <c r="A8" s="5" t="s">
        <v>6</v>
      </c>
      <c r="C8" s="9">
        <v>25000</v>
      </c>
      <c r="E8" s="11">
        <v>7.0000000000000007E-2</v>
      </c>
      <c r="G8" s="9">
        <v>10000000</v>
      </c>
      <c r="I8" s="13">
        <f t="shared" si="0"/>
        <v>400000</v>
      </c>
      <c r="K8" s="15">
        <v>7</v>
      </c>
      <c r="M8" s="11">
        <v>7.0000000000000007E-2</v>
      </c>
      <c r="O8" s="11">
        <v>7.0000000000000007E-2</v>
      </c>
    </row>
    <row r="9" spans="1:15" x14ac:dyDescent="0.45">
      <c r="A9" s="8">
        <v>10</v>
      </c>
      <c r="C9" s="9">
        <v>50000</v>
      </c>
      <c r="E9" s="11">
        <v>0.08</v>
      </c>
      <c r="G9" s="9">
        <v>50000000</v>
      </c>
      <c r="I9" s="13">
        <f t="shared" si="0"/>
        <v>450000</v>
      </c>
      <c r="K9" s="15">
        <v>8</v>
      </c>
      <c r="M9" s="11">
        <v>0.08</v>
      </c>
      <c r="O9" s="11">
        <v>0.08</v>
      </c>
    </row>
    <row r="10" spans="1:15" ht="14.65" thickBot="1" x14ac:dyDescent="0.5">
      <c r="A10" s="8">
        <v>100</v>
      </c>
      <c r="C10" s="9">
        <v>100000</v>
      </c>
      <c r="E10" s="11">
        <v>0.09</v>
      </c>
      <c r="G10" s="10">
        <v>100000000</v>
      </c>
      <c r="I10" s="13">
        <f t="shared" ref="I10:I20" si="1">I9+50000</f>
        <v>500000</v>
      </c>
      <c r="K10" s="15">
        <v>9</v>
      </c>
      <c r="M10" s="11">
        <v>0.09</v>
      </c>
      <c r="O10" s="11">
        <v>0.09</v>
      </c>
    </row>
    <row r="11" spans="1:15" x14ac:dyDescent="0.45">
      <c r="A11" s="8">
        <v>1000</v>
      </c>
      <c r="C11" s="9">
        <v>250000</v>
      </c>
      <c r="E11" s="11">
        <v>0.1</v>
      </c>
      <c r="G11" s="1"/>
      <c r="I11" s="13">
        <f t="shared" si="1"/>
        <v>550000</v>
      </c>
      <c r="K11" s="15">
        <v>10</v>
      </c>
      <c r="M11" s="11">
        <v>0.1</v>
      </c>
      <c r="O11" s="11">
        <v>0.1</v>
      </c>
    </row>
    <row r="12" spans="1:15" x14ac:dyDescent="0.45">
      <c r="A12" s="8">
        <v>10000</v>
      </c>
      <c r="C12" s="9">
        <v>500000</v>
      </c>
      <c r="E12" s="11">
        <v>0.11</v>
      </c>
      <c r="G12" s="1"/>
      <c r="I12" s="13">
        <f t="shared" si="1"/>
        <v>600000</v>
      </c>
      <c r="K12" s="15">
        <v>11</v>
      </c>
      <c r="M12" s="11">
        <v>0.11</v>
      </c>
      <c r="O12" s="11">
        <v>0.11</v>
      </c>
    </row>
    <row r="13" spans="1:15" x14ac:dyDescent="0.45">
      <c r="A13" s="8">
        <v>50000</v>
      </c>
      <c r="C13" s="9">
        <v>1000000</v>
      </c>
      <c r="E13" s="11">
        <v>0.12</v>
      </c>
      <c r="G13" s="1"/>
      <c r="I13" s="13">
        <f t="shared" si="1"/>
        <v>650000</v>
      </c>
      <c r="K13" s="15">
        <v>12</v>
      </c>
      <c r="M13" s="11">
        <v>0.12</v>
      </c>
      <c r="O13" s="11">
        <v>0.12</v>
      </c>
    </row>
    <row r="14" spans="1:15" x14ac:dyDescent="0.45">
      <c r="A14" s="8">
        <v>100000</v>
      </c>
      <c r="C14" s="9">
        <v>5000000</v>
      </c>
      <c r="E14" s="11">
        <v>0.13</v>
      </c>
      <c r="G14" s="1"/>
      <c r="I14" s="13">
        <f t="shared" si="1"/>
        <v>700000</v>
      </c>
      <c r="K14" s="15">
        <v>13</v>
      </c>
      <c r="M14" s="11">
        <v>0.13</v>
      </c>
      <c r="O14" s="11">
        <v>0.13</v>
      </c>
    </row>
    <row r="15" spans="1:15" x14ac:dyDescent="0.45">
      <c r="A15" s="8">
        <v>500000</v>
      </c>
      <c r="C15" s="9">
        <v>10000000</v>
      </c>
      <c r="E15" s="11">
        <v>0.14000000000000001</v>
      </c>
      <c r="G15" s="1"/>
      <c r="I15" s="13">
        <f t="shared" si="1"/>
        <v>750000</v>
      </c>
      <c r="K15" s="15">
        <v>14</v>
      </c>
      <c r="M15" s="11">
        <v>0.14000000000000001</v>
      </c>
      <c r="O15" s="11">
        <v>0.14000000000000001</v>
      </c>
    </row>
    <row r="16" spans="1:15" ht="14.65" thickBot="1" x14ac:dyDescent="0.5">
      <c r="A16" s="8">
        <v>1000000</v>
      </c>
      <c r="C16" s="9">
        <v>25000000</v>
      </c>
      <c r="E16" s="11">
        <v>0.15</v>
      </c>
      <c r="G16" s="1"/>
      <c r="I16" s="13">
        <f t="shared" si="1"/>
        <v>800000</v>
      </c>
      <c r="K16" s="15">
        <v>15</v>
      </c>
      <c r="M16" s="11">
        <v>0.15</v>
      </c>
      <c r="O16" s="12">
        <v>0.15</v>
      </c>
    </row>
    <row r="17" spans="1:13" ht="14.65" thickBot="1" x14ac:dyDescent="0.5">
      <c r="A17" s="7"/>
      <c r="C17" s="9">
        <v>50000000</v>
      </c>
      <c r="E17" s="11">
        <v>0.16</v>
      </c>
      <c r="G17" s="1"/>
      <c r="I17" s="13">
        <f t="shared" si="1"/>
        <v>850000</v>
      </c>
      <c r="K17" s="15">
        <v>16</v>
      </c>
      <c r="M17" s="11">
        <v>0.16</v>
      </c>
    </row>
    <row r="18" spans="1:13" ht="14.65" thickBot="1" x14ac:dyDescent="0.5">
      <c r="A18" s="5" t="s">
        <v>7</v>
      </c>
      <c r="C18" s="10">
        <v>100000000</v>
      </c>
      <c r="E18" s="11">
        <v>0.17</v>
      </c>
      <c r="G18" s="1"/>
      <c r="I18" s="13">
        <f t="shared" si="1"/>
        <v>900000</v>
      </c>
      <c r="K18" s="15">
        <v>17</v>
      </c>
      <c r="M18" s="11">
        <v>0.17</v>
      </c>
    </row>
    <row r="19" spans="1:13" x14ac:dyDescent="0.45">
      <c r="A19" s="6"/>
      <c r="C19" s="1"/>
      <c r="E19" s="11">
        <v>0.18</v>
      </c>
      <c r="G19" s="1"/>
      <c r="I19" s="13">
        <f t="shared" si="1"/>
        <v>950000</v>
      </c>
      <c r="K19" s="15">
        <v>18</v>
      </c>
      <c r="M19" s="11">
        <v>0.18</v>
      </c>
    </row>
    <row r="20" spans="1:13" x14ac:dyDescent="0.45">
      <c r="A20" s="6" t="s">
        <v>17</v>
      </c>
      <c r="E20" s="11">
        <v>0.19</v>
      </c>
      <c r="G20" s="1"/>
      <c r="I20" s="13">
        <f t="shared" si="1"/>
        <v>1000000</v>
      </c>
      <c r="K20" s="15">
        <v>19</v>
      </c>
      <c r="M20" s="11">
        <v>0.19</v>
      </c>
    </row>
    <row r="21" spans="1:13" x14ac:dyDescent="0.45">
      <c r="A21" s="6" t="s">
        <v>18</v>
      </c>
      <c r="E21" s="11">
        <v>0.2</v>
      </c>
      <c r="G21" s="1"/>
      <c r="I21" s="13">
        <f t="shared" ref="I21:I39" si="2">I20+1000000</f>
        <v>2000000</v>
      </c>
      <c r="K21" s="15">
        <v>20</v>
      </c>
      <c r="M21" s="11">
        <v>0.2</v>
      </c>
    </row>
    <row r="22" spans="1:13" ht="14.65" thickBot="1" x14ac:dyDescent="0.5">
      <c r="A22" s="7"/>
      <c r="E22" s="11">
        <v>0.21</v>
      </c>
      <c r="I22" s="13">
        <f t="shared" si="2"/>
        <v>3000000</v>
      </c>
      <c r="K22" s="15">
        <v>21</v>
      </c>
      <c r="M22" s="11">
        <v>0.21</v>
      </c>
    </row>
    <row r="23" spans="1:13" x14ac:dyDescent="0.45">
      <c r="A23" s="5" t="s">
        <v>12</v>
      </c>
      <c r="E23" s="11">
        <v>0.22</v>
      </c>
      <c r="I23" s="13">
        <f t="shared" si="2"/>
        <v>4000000</v>
      </c>
      <c r="K23" s="15">
        <v>22</v>
      </c>
      <c r="M23" s="11">
        <v>0.22</v>
      </c>
    </row>
    <row r="24" spans="1:13" x14ac:dyDescent="0.45">
      <c r="A24" s="6"/>
      <c r="E24" s="11">
        <v>0.23</v>
      </c>
      <c r="I24" s="13">
        <f t="shared" si="2"/>
        <v>5000000</v>
      </c>
      <c r="K24" s="15">
        <v>23</v>
      </c>
      <c r="M24" s="11">
        <v>0.23</v>
      </c>
    </row>
    <row r="25" spans="1:13" x14ac:dyDescent="0.45">
      <c r="A25" s="6" t="s">
        <v>13</v>
      </c>
      <c r="E25" s="11">
        <v>0.24</v>
      </c>
      <c r="I25" s="13">
        <f t="shared" si="2"/>
        <v>6000000</v>
      </c>
      <c r="K25" s="15">
        <v>24</v>
      </c>
      <c r="M25" s="11">
        <v>0.24</v>
      </c>
    </row>
    <row r="26" spans="1:13" ht="14.65" thickBot="1" x14ac:dyDescent="0.5">
      <c r="A26" s="7" t="s">
        <v>14</v>
      </c>
      <c r="E26" s="11">
        <v>0.25</v>
      </c>
      <c r="I26" s="13">
        <f t="shared" si="2"/>
        <v>7000000</v>
      </c>
      <c r="K26" s="15">
        <v>25</v>
      </c>
      <c r="M26" s="11">
        <v>0.25</v>
      </c>
    </row>
    <row r="27" spans="1:13" ht="14.65" thickBot="1" x14ac:dyDescent="0.5">
      <c r="E27" s="11">
        <v>0.26</v>
      </c>
      <c r="I27" s="13">
        <f t="shared" si="2"/>
        <v>8000000</v>
      </c>
      <c r="K27" s="15">
        <v>26</v>
      </c>
      <c r="M27" s="11">
        <v>0.26</v>
      </c>
    </row>
    <row r="28" spans="1:13" x14ac:dyDescent="0.45">
      <c r="A28" s="5" t="s">
        <v>35</v>
      </c>
      <c r="E28" s="11">
        <v>0.27</v>
      </c>
      <c r="I28" s="13">
        <f t="shared" si="2"/>
        <v>9000000</v>
      </c>
      <c r="K28" s="15">
        <v>27</v>
      </c>
      <c r="M28" s="11">
        <v>0.27</v>
      </c>
    </row>
    <row r="29" spans="1:13" x14ac:dyDescent="0.45">
      <c r="A29" s="6" t="s">
        <v>36</v>
      </c>
      <c r="E29" s="11">
        <v>0.28000000000000003</v>
      </c>
      <c r="I29" s="13">
        <f t="shared" si="2"/>
        <v>10000000</v>
      </c>
      <c r="K29" s="15">
        <v>28</v>
      </c>
      <c r="M29" s="11">
        <v>0.28000000000000003</v>
      </c>
    </row>
    <row r="30" spans="1:13" x14ac:dyDescent="0.45">
      <c r="A30" s="6" t="s">
        <v>9</v>
      </c>
      <c r="E30" s="11">
        <v>0.28999999999999998</v>
      </c>
      <c r="I30" s="13">
        <f t="shared" si="2"/>
        <v>11000000</v>
      </c>
      <c r="K30" s="15">
        <v>29</v>
      </c>
      <c r="M30" s="11">
        <v>0.28999999999999998</v>
      </c>
    </row>
    <row r="31" spans="1:13" x14ac:dyDescent="0.45">
      <c r="A31" s="6" t="s">
        <v>2</v>
      </c>
      <c r="E31" s="11">
        <v>0.3</v>
      </c>
      <c r="I31" s="13">
        <f t="shared" si="2"/>
        <v>12000000</v>
      </c>
      <c r="K31" s="15">
        <v>30</v>
      </c>
      <c r="M31" s="11">
        <v>0.3</v>
      </c>
    </row>
    <row r="32" spans="1:13" x14ac:dyDescent="0.45">
      <c r="A32" s="6" t="s">
        <v>3</v>
      </c>
      <c r="E32" s="11">
        <v>0.31</v>
      </c>
      <c r="I32" s="13">
        <f t="shared" si="2"/>
        <v>13000000</v>
      </c>
      <c r="K32" s="15">
        <v>31</v>
      </c>
      <c r="M32" s="11">
        <v>0.31</v>
      </c>
    </row>
    <row r="33" spans="1:13" x14ac:dyDescent="0.45">
      <c r="A33" s="6" t="s">
        <v>4</v>
      </c>
      <c r="E33" s="11">
        <v>0.32</v>
      </c>
      <c r="I33" s="13">
        <f t="shared" si="2"/>
        <v>14000000</v>
      </c>
      <c r="K33" s="15">
        <v>32</v>
      </c>
      <c r="M33" s="11">
        <v>0.32</v>
      </c>
    </row>
    <row r="34" spans="1:13" ht="14.65" thickBot="1" x14ac:dyDescent="0.5">
      <c r="A34" s="7" t="s">
        <v>5</v>
      </c>
      <c r="E34" s="11">
        <v>0.33</v>
      </c>
      <c r="I34" s="13">
        <f t="shared" si="2"/>
        <v>15000000</v>
      </c>
      <c r="K34" s="15">
        <v>33</v>
      </c>
      <c r="M34" s="11">
        <v>0.33</v>
      </c>
    </row>
    <row r="35" spans="1:13" x14ac:dyDescent="0.45">
      <c r="E35" s="11">
        <v>0.34</v>
      </c>
      <c r="I35" s="13">
        <f t="shared" si="2"/>
        <v>16000000</v>
      </c>
      <c r="K35" s="15">
        <v>34</v>
      </c>
      <c r="M35" s="11">
        <v>0.34</v>
      </c>
    </row>
    <row r="36" spans="1:13" x14ac:dyDescent="0.45">
      <c r="E36" s="11">
        <v>0.35</v>
      </c>
      <c r="I36" s="13">
        <f t="shared" si="2"/>
        <v>17000000</v>
      </c>
      <c r="K36" s="15">
        <v>35</v>
      </c>
      <c r="M36" s="11">
        <v>0.35</v>
      </c>
    </row>
    <row r="37" spans="1:13" x14ac:dyDescent="0.45">
      <c r="E37" s="11">
        <v>0.36</v>
      </c>
      <c r="I37" s="13">
        <f t="shared" si="2"/>
        <v>18000000</v>
      </c>
      <c r="K37" s="15">
        <v>36</v>
      </c>
      <c r="M37" s="11">
        <v>0.36</v>
      </c>
    </row>
    <row r="38" spans="1:13" x14ac:dyDescent="0.45">
      <c r="E38" s="11">
        <v>0.37</v>
      </c>
      <c r="I38" s="13">
        <f t="shared" si="2"/>
        <v>19000000</v>
      </c>
      <c r="K38" s="15">
        <v>37</v>
      </c>
      <c r="M38" s="11">
        <v>0.37</v>
      </c>
    </row>
    <row r="39" spans="1:13" ht="14.65" thickBot="1" x14ac:dyDescent="0.5">
      <c r="E39" s="11">
        <v>0.38</v>
      </c>
      <c r="I39" s="14">
        <f t="shared" si="2"/>
        <v>20000000</v>
      </c>
      <c r="K39" s="15">
        <v>38</v>
      </c>
      <c r="M39" s="11">
        <v>0.38</v>
      </c>
    </row>
    <row r="40" spans="1:13" x14ac:dyDescent="0.45">
      <c r="E40" s="11">
        <v>0.39</v>
      </c>
      <c r="I40" s="2"/>
      <c r="K40" s="15">
        <v>39</v>
      </c>
      <c r="M40" s="11">
        <v>0.39</v>
      </c>
    </row>
    <row r="41" spans="1:13" x14ac:dyDescent="0.45">
      <c r="E41" s="11">
        <v>0.4</v>
      </c>
      <c r="I41" s="2"/>
      <c r="K41" s="15">
        <v>40</v>
      </c>
      <c r="M41" s="11">
        <v>0.4</v>
      </c>
    </row>
    <row r="42" spans="1:13" x14ac:dyDescent="0.45">
      <c r="E42" s="11">
        <v>0.41</v>
      </c>
      <c r="I42" s="2"/>
      <c r="K42" s="15">
        <v>41</v>
      </c>
      <c r="M42" s="11">
        <v>0.41</v>
      </c>
    </row>
    <row r="43" spans="1:13" x14ac:dyDescent="0.45">
      <c r="E43" s="11">
        <v>0.42</v>
      </c>
      <c r="I43" s="2"/>
      <c r="K43" s="15">
        <v>42</v>
      </c>
      <c r="M43" s="11">
        <v>0.42</v>
      </c>
    </row>
    <row r="44" spans="1:13" x14ac:dyDescent="0.45">
      <c r="E44" s="11">
        <v>0.43</v>
      </c>
      <c r="I44" s="2"/>
      <c r="K44" s="15">
        <v>43</v>
      </c>
      <c r="M44" s="11">
        <v>0.43</v>
      </c>
    </row>
    <row r="45" spans="1:13" x14ac:dyDescent="0.45">
      <c r="E45" s="11">
        <v>0.44</v>
      </c>
      <c r="I45" s="2"/>
      <c r="K45" s="15">
        <v>44</v>
      </c>
      <c r="M45" s="11">
        <v>0.44</v>
      </c>
    </row>
    <row r="46" spans="1:13" x14ac:dyDescent="0.45">
      <c r="E46" s="11">
        <v>0.45</v>
      </c>
      <c r="I46" s="2"/>
      <c r="K46" s="15">
        <v>45</v>
      </c>
      <c r="M46" s="11">
        <v>0.45</v>
      </c>
    </row>
    <row r="47" spans="1:13" x14ac:dyDescent="0.45">
      <c r="E47" s="11">
        <v>0.46</v>
      </c>
      <c r="I47" s="2"/>
      <c r="K47" s="15">
        <v>46</v>
      </c>
      <c r="M47" s="11">
        <v>0.46</v>
      </c>
    </row>
    <row r="48" spans="1:13" x14ac:dyDescent="0.45">
      <c r="E48" s="11">
        <v>0.47</v>
      </c>
      <c r="I48" s="2"/>
      <c r="K48" s="15">
        <v>47</v>
      </c>
      <c r="M48" s="11">
        <v>0.47</v>
      </c>
    </row>
    <row r="49" spans="5:13" x14ac:dyDescent="0.45">
      <c r="E49" s="11">
        <v>0.48</v>
      </c>
      <c r="I49" s="2"/>
      <c r="K49" s="15">
        <v>48</v>
      </c>
      <c r="M49" s="11">
        <v>0.48</v>
      </c>
    </row>
    <row r="50" spans="5:13" x14ac:dyDescent="0.45">
      <c r="E50" s="11">
        <v>0.49</v>
      </c>
      <c r="I50" s="2"/>
      <c r="K50" s="15">
        <v>49</v>
      </c>
      <c r="M50" s="11">
        <v>0.49</v>
      </c>
    </row>
    <row r="51" spans="5:13" x14ac:dyDescent="0.45">
      <c r="E51" s="11">
        <v>0.5</v>
      </c>
      <c r="K51" s="15">
        <v>50</v>
      </c>
      <c r="M51" s="11">
        <v>0.5</v>
      </c>
    </row>
    <row r="52" spans="5:13" x14ac:dyDescent="0.45">
      <c r="E52" s="11">
        <v>0.51</v>
      </c>
      <c r="K52" s="15">
        <v>51</v>
      </c>
      <c r="M52" s="11">
        <v>0.51</v>
      </c>
    </row>
    <row r="53" spans="5:13" x14ac:dyDescent="0.45">
      <c r="E53" s="11">
        <v>0.52</v>
      </c>
      <c r="K53" s="15">
        <v>52</v>
      </c>
      <c r="M53" s="11">
        <v>0.52</v>
      </c>
    </row>
    <row r="54" spans="5:13" x14ac:dyDescent="0.45">
      <c r="E54" s="11">
        <v>0.53</v>
      </c>
      <c r="K54" s="15">
        <v>53</v>
      </c>
      <c r="M54" s="11">
        <v>0.53</v>
      </c>
    </row>
    <row r="55" spans="5:13" x14ac:dyDescent="0.45">
      <c r="E55" s="11">
        <v>0.54</v>
      </c>
      <c r="K55" s="15">
        <v>54</v>
      </c>
      <c r="M55" s="11">
        <v>0.54</v>
      </c>
    </row>
    <row r="56" spans="5:13" ht="14.65" thickBot="1" x14ac:dyDescent="0.5">
      <c r="E56" s="12">
        <v>0.55000000000000004</v>
      </c>
      <c r="K56" s="15">
        <v>55</v>
      </c>
      <c r="M56" s="11">
        <v>0.55000000000000004</v>
      </c>
    </row>
    <row r="57" spans="5:13" x14ac:dyDescent="0.45">
      <c r="K57" s="15">
        <v>56</v>
      </c>
      <c r="M57" s="11">
        <v>0.56000000000000005</v>
      </c>
    </row>
    <row r="58" spans="5:13" x14ac:dyDescent="0.45">
      <c r="K58" s="15">
        <v>57</v>
      </c>
      <c r="M58" s="11">
        <v>0.56999999999999995</v>
      </c>
    </row>
    <row r="59" spans="5:13" x14ac:dyDescent="0.45">
      <c r="K59" s="15">
        <v>58</v>
      </c>
      <c r="M59" s="11">
        <v>0.57999999999999996</v>
      </c>
    </row>
    <row r="60" spans="5:13" x14ac:dyDescent="0.45">
      <c r="K60" s="15">
        <v>59</v>
      </c>
      <c r="M60" s="11">
        <v>0.59</v>
      </c>
    </row>
    <row r="61" spans="5:13" x14ac:dyDescent="0.45">
      <c r="K61" s="15">
        <v>60</v>
      </c>
      <c r="M61" s="11">
        <v>0.6</v>
      </c>
    </row>
    <row r="62" spans="5:13" x14ac:dyDescent="0.45">
      <c r="K62" s="15">
        <v>61</v>
      </c>
      <c r="M62" s="11">
        <v>0.61</v>
      </c>
    </row>
    <row r="63" spans="5:13" x14ac:dyDescent="0.45">
      <c r="K63" s="15">
        <v>62</v>
      </c>
      <c r="M63" s="11">
        <v>0.62</v>
      </c>
    </row>
    <row r="64" spans="5:13" x14ac:dyDescent="0.45">
      <c r="K64" s="15">
        <v>63</v>
      </c>
      <c r="M64" s="11">
        <v>0.63</v>
      </c>
    </row>
    <row r="65" spans="11:13" x14ac:dyDescent="0.45">
      <c r="K65" s="15">
        <v>64</v>
      </c>
      <c r="M65" s="11">
        <v>0.64</v>
      </c>
    </row>
    <row r="66" spans="11:13" x14ac:dyDescent="0.45">
      <c r="K66" s="15">
        <v>65</v>
      </c>
      <c r="M66" s="11">
        <v>0.65</v>
      </c>
    </row>
    <row r="67" spans="11:13" x14ac:dyDescent="0.45">
      <c r="K67" s="15">
        <v>66</v>
      </c>
      <c r="M67" s="11">
        <v>0.66</v>
      </c>
    </row>
    <row r="68" spans="11:13" x14ac:dyDescent="0.45">
      <c r="K68" s="15">
        <v>67</v>
      </c>
      <c r="M68" s="11">
        <v>0.67</v>
      </c>
    </row>
    <row r="69" spans="11:13" x14ac:dyDescent="0.45">
      <c r="K69" s="15">
        <v>68</v>
      </c>
      <c r="M69" s="11">
        <v>0.68</v>
      </c>
    </row>
    <row r="70" spans="11:13" x14ac:dyDescent="0.45">
      <c r="K70" s="15">
        <v>69</v>
      </c>
      <c r="M70" s="11">
        <v>0.69</v>
      </c>
    </row>
    <row r="71" spans="11:13" x14ac:dyDescent="0.45">
      <c r="K71" s="15">
        <v>70</v>
      </c>
      <c r="M71" s="11">
        <v>0.7</v>
      </c>
    </row>
    <row r="72" spans="11:13" x14ac:dyDescent="0.45">
      <c r="K72" s="15">
        <v>71</v>
      </c>
      <c r="M72" s="11">
        <v>0.71</v>
      </c>
    </row>
    <row r="73" spans="11:13" x14ac:dyDescent="0.45">
      <c r="K73" s="15">
        <v>72</v>
      </c>
      <c r="M73" s="11">
        <v>0.72</v>
      </c>
    </row>
    <row r="74" spans="11:13" x14ac:dyDescent="0.45">
      <c r="K74" s="15">
        <v>73</v>
      </c>
      <c r="M74" s="11">
        <v>0.73</v>
      </c>
    </row>
    <row r="75" spans="11:13" x14ac:dyDescent="0.45">
      <c r="K75" s="15">
        <v>74</v>
      </c>
      <c r="M75" s="11">
        <v>0.74</v>
      </c>
    </row>
    <row r="76" spans="11:13" x14ac:dyDescent="0.45">
      <c r="K76" s="15">
        <v>75</v>
      </c>
      <c r="M76" s="11">
        <v>0.75</v>
      </c>
    </row>
    <row r="77" spans="11:13" x14ac:dyDescent="0.45">
      <c r="K77" s="15">
        <v>76</v>
      </c>
      <c r="M77" s="11">
        <v>0.76</v>
      </c>
    </row>
    <row r="78" spans="11:13" x14ac:dyDescent="0.45">
      <c r="K78" s="15">
        <v>77</v>
      </c>
      <c r="M78" s="11">
        <v>0.77</v>
      </c>
    </row>
    <row r="79" spans="11:13" x14ac:dyDescent="0.45">
      <c r="K79" s="15">
        <v>78</v>
      </c>
      <c r="M79" s="11">
        <v>0.78</v>
      </c>
    </row>
    <row r="80" spans="11:13" x14ac:dyDescent="0.45">
      <c r="K80" s="15">
        <v>79</v>
      </c>
      <c r="M80" s="11">
        <v>0.79</v>
      </c>
    </row>
    <row r="81" spans="11:13" x14ac:dyDescent="0.45">
      <c r="K81" s="15">
        <v>80</v>
      </c>
      <c r="M81" s="11">
        <v>0.8</v>
      </c>
    </row>
    <row r="82" spans="11:13" x14ac:dyDescent="0.45">
      <c r="K82" s="15">
        <v>81</v>
      </c>
      <c r="M82" s="11">
        <v>0.81</v>
      </c>
    </row>
    <row r="83" spans="11:13" x14ac:dyDescent="0.45">
      <c r="K83" s="15">
        <v>82</v>
      </c>
      <c r="M83" s="11">
        <v>0.82</v>
      </c>
    </row>
    <row r="84" spans="11:13" x14ac:dyDescent="0.45">
      <c r="K84" s="15">
        <v>83</v>
      </c>
      <c r="M84" s="11">
        <v>0.83</v>
      </c>
    </row>
    <row r="85" spans="11:13" x14ac:dyDescent="0.45">
      <c r="K85" s="15">
        <v>84</v>
      </c>
      <c r="M85" s="11">
        <v>0.84</v>
      </c>
    </row>
    <row r="86" spans="11:13" x14ac:dyDescent="0.45">
      <c r="K86" s="15">
        <v>85</v>
      </c>
      <c r="M86" s="11">
        <v>0.85</v>
      </c>
    </row>
    <row r="87" spans="11:13" x14ac:dyDescent="0.45">
      <c r="K87" s="15">
        <v>86</v>
      </c>
      <c r="M87" s="11">
        <v>0.86</v>
      </c>
    </row>
    <row r="88" spans="11:13" x14ac:dyDescent="0.45">
      <c r="K88" s="15">
        <v>87</v>
      </c>
      <c r="M88" s="11">
        <v>0.87</v>
      </c>
    </row>
    <row r="89" spans="11:13" x14ac:dyDescent="0.45">
      <c r="K89" s="15">
        <v>88</v>
      </c>
      <c r="M89" s="11">
        <v>0.88</v>
      </c>
    </row>
    <row r="90" spans="11:13" x14ac:dyDescent="0.45">
      <c r="K90" s="15">
        <v>89</v>
      </c>
      <c r="M90" s="11">
        <v>0.89</v>
      </c>
    </row>
    <row r="91" spans="11:13" x14ac:dyDescent="0.45">
      <c r="K91" s="15">
        <v>90</v>
      </c>
      <c r="M91" s="11">
        <v>0.9</v>
      </c>
    </row>
    <row r="92" spans="11:13" x14ac:dyDescent="0.45">
      <c r="K92" s="15">
        <v>91</v>
      </c>
      <c r="M92" s="11">
        <v>0.91</v>
      </c>
    </row>
    <row r="93" spans="11:13" x14ac:dyDescent="0.45">
      <c r="K93" s="15">
        <v>92</v>
      </c>
      <c r="M93" s="11">
        <v>0.92</v>
      </c>
    </row>
    <row r="94" spans="11:13" x14ac:dyDescent="0.45">
      <c r="K94" s="15">
        <v>93</v>
      </c>
      <c r="M94" s="11">
        <v>0.93</v>
      </c>
    </row>
    <row r="95" spans="11:13" x14ac:dyDescent="0.45">
      <c r="K95" s="15">
        <v>94</v>
      </c>
      <c r="M95" s="11">
        <v>0.94</v>
      </c>
    </row>
    <row r="96" spans="11:13" x14ac:dyDescent="0.45">
      <c r="K96" s="15">
        <v>95</v>
      </c>
      <c r="M96" s="11">
        <v>0.95</v>
      </c>
    </row>
    <row r="97" spans="11:13" x14ac:dyDescent="0.45">
      <c r="K97" s="15">
        <v>96</v>
      </c>
      <c r="M97" s="11">
        <v>0.96</v>
      </c>
    </row>
    <row r="98" spans="11:13" x14ac:dyDescent="0.45">
      <c r="K98" s="15">
        <v>97</v>
      </c>
      <c r="M98" s="11">
        <v>0.97</v>
      </c>
    </row>
    <row r="99" spans="11:13" x14ac:dyDescent="0.45">
      <c r="K99" s="15">
        <v>98</v>
      </c>
      <c r="M99" s="11">
        <v>0.98</v>
      </c>
    </row>
    <row r="100" spans="11:13" x14ac:dyDescent="0.45">
      <c r="K100" s="15">
        <v>99</v>
      </c>
      <c r="M100" s="11">
        <v>0.99</v>
      </c>
    </row>
    <row r="101" spans="11:13" ht="14.65" thickBot="1" x14ac:dyDescent="0.5">
      <c r="K101" s="16">
        <v>100</v>
      </c>
      <c r="M101" s="12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504E4B69A024B8B83305E5128AE00" ma:contentTypeVersion="11" ma:contentTypeDescription="Create a new document." ma:contentTypeScope="" ma:versionID="fad04ac2255315ff7d020d73ad8a864a">
  <xsd:schema xmlns:xsd="http://www.w3.org/2001/XMLSchema" xmlns:xs="http://www.w3.org/2001/XMLSchema" xmlns:p="http://schemas.microsoft.com/office/2006/metadata/properties" xmlns:ns2="b7374120-9232-46c9-b8f1-13dd184e8a16" xmlns:ns3="9dfb6898-af73-476e-8825-4f41a97a9d21" targetNamespace="http://schemas.microsoft.com/office/2006/metadata/properties" ma:root="true" ma:fieldsID="eae40571e02b2b20711f56d2108b7d52" ns2:_="" ns3:_="">
    <xsd:import namespace="b7374120-9232-46c9-b8f1-13dd184e8a16"/>
    <xsd:import namespace="9dfb6898-af73-476e-8825-4f41a97a9d21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74120-9232-46c9-b8f1-13dd184e8a16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Text"/>
      </xsd:simpleType>
    </xsd:element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b6898-af73-476e-8825-4f41a97a9d2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b7374120-9232-46c9-b8f1-13dd184e8a16" xsi:nil="true"/>
  </documentManagement>
</p:properties>
</file>

<file path=customXml/itemProps1.xml><?xml version="1.0" encoding="utf-8"?>
<ds:datastoreItem xmlns:ds="http://schemas.openxmlformats.org/officeDocument/2006/customXml" ds:itemID="{707FFAA9-3DBA-4D8E-97D0-DB34107C03F0}"/>
</file>

<file path=customXml/itemProps2.xml><?xml version="1.0" encoding="utf-8"?>
<ds:datastoreItem xmlns:ds="http://schemas.openxmlformats.org/officeDocument/2006/customXml" ds:itemID="{C2648172-84A7-4037-89C1-1D55B1114C25}"/>
</file>

<file path=customXml/itemProps3.xml><?xml version="1.0" encoding="utf-8"?>
<ds:datastoreItem xmlns:ds="http://schemas.openxmlformats.org/officeDocument/2006/customXml" ds:itemID="{78B3207C-0E34-4103-A4AC-FB7CA945A9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CRC</vt:lpstr>
      <vt:lpstr>Lists</vt:lpstr>
      <vt:lpstr>BSL_Frequency</vt:lpstr>
      <vt:lpstr>DiscountRate</vt:lpstr>
      <vt:lpstr>Estimate</vt:lpstr>
      <vt:lpstr>FlatDollarAmount</vt:lpstr>
      <vt:lpstr>MarginPercentage</vt:lpstr>
      <vt:lpstr>MarketingBudgetType</vt:lpstr>
      <vt:lpstr>NewClients</vt:lpstr>
      <vt:lpstr>NumberofClients</vt:lpstr>
      <vt:lpstr>PercentageOfSales</vt:lpstr>
      <vt:lpstr>CRC!Print_Area</vt:lpstr>
      <vt:lpstr>RevenuePerClient</vt:lpstr>
      <vt:lpstr>SalesBudget</vt:lpstr>
      <vt:lpstr>Timeframe</vt:lpstr>
    </vt:vector>
  </TitlesOfParts>
  <Company>Butler Street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ClientRetentionCalculator</dc:title>
  <dc:subject>ClientRententionCalculator</dc:subject>
  <dc:creator/>
  <dc:description/>
  <cp:lastModifiedBy>Jeannie Bastos</cp:lastModifiedBy>
  <cp:lastPrinted>2018-09-13T15:49:32Z</cp:lastPrinted>
  <dcterms:created xsi:type="dcterms:W3CDTF">2013-09-24T20:33:16Z</dcterms:created>
  <dcterms:modified xsi:type="dcterms:W3CDTF">2018-09-17T11:35:53Z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0x0101007D6504E4B69A024B8B83305E5128AE00</vt:lpwstr>
  </property>
</Properties>
</file>