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310683165\Documents\Paula\Civilista\"/>
    </mc:Choice>
  </mc:AlternateContent>
  <bookViews>
    <workbookView xWindow="0" yWindow="0" windowWidth="23040" windowHeight="8808"/>
  </bookViews>
  <sheets>
    <sheet name="Capa" sheetId="12" r:id="rId1"/>
    <sheet name="Concurso" sheetId="13" r:id="rId2"/>
    <sheet name="Cronograma de Estudos" sheetId="16" r:id="rId3"/>
    <sheet name="Conteúdo Programático" sheetId="23" r:id="rId4"/>
    <sheet name="Língua Portuguesa" sheetId="17" r:id="rId5"/>
    <sheet name="Matemática e Raciocínio Lógico" sheetId="33" r:id="rId6"/>
    <sheet name="Noções de Informática" sheetId="35" r:id="rId7"/>
    <sheet name="Noções sobre direitos das PcD" sheetId="32" r:id="rId8"/>
    <sheet name="Legislação e Ética" sheetId="47" r:id="rId9"/>
    <sheet name="Direito Constitucional" sheetId="41" r:id="rId10"/>
    <sheet name="Direito Administrativo" sheetId="42" r:id="rId11"/>
    <sheet name="Direito Civil" sheetId="45" r:id="rId12"/>
    <sheet name="Direito Processual Civil" sheetId="46" r:id="rId13"/>
    <sheet name="Direito do Trabalho" sheetId="43" r:id="rId14"/>
    <sheet name="Direito Processual do Trabalho" sheetId="44" r:id="rId15"/>
    <sheet name="Direito Previdenciário" sheetId="48" r:id="rId16"/>
  </sheets>
  <externalReferences>
    <externalReference r:id="rId17"/>
  </externalReferences>
  <calcPr calcId="17901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23" l="1"/>
  <c r="S27" i="23"/>
  <c r="R24" i="32"/>
  <c r="R24" i="33"/>
  <c r="R23" i="33"/>
  <c r="D25" i="33"/>
  <c r="E25" i="33"/>
  <c r="F25" i="33"/>
  <c r="G25" i="33"/>
  <c r="H25" i="33"/>
  <c r="I25" i="33"/>
  <c r="J25" i="33"/>
  <c r="K25" i="33"/>
  <c r="L25" i="33"/>
  <c r="M25" i="33"/>
  <c r="N25" i="33"/>
  <c r="R19" i="33"/>
  <c r="R20" i="33"/>
  <c r="R25" i="33"/>
  <c r="R22" i="33"/>
  <c r="R21" i="33"/>
  <c r="R19" i="48"/>
  <c r="R20" i="48"/>
  <c r="R21" i="48"/>
  <c r="R22" i="48"/>
  <c r="R23" i="48"/>
  <c r="R24" i="48"/>
  <c r="R25" i="48"/>
  <c r="R26" i="48"/>
  <c r="R27" i="48"/>
  <c r="R28" i="48"/>
  <c r="N28" i="48"/>
  <c r="M28" i="48"/>
  <c r="L28" i="48"/>
  <c r="K28" i="48"/>
  <c r="J28" i="48"/>
  <c r="I28" i="48"/>
  <c r="H28" i="48"/>
  <c r="G28" i="48"/>
  <c r="F28" i="48"/>
  <c r="E28" i="48"/>
  <c r="D28" i="48"/>
  <c r="R19" i="47"/>
  <c r="R20" i="47"/>
  <c r="R21" i="47"/>
  <c r="R22" i="47"/>
  <c r="R23" i="47"/>
  <c r="R24" i="47"/>
  <c r="R25" i="47"/>
  <c r="N25" i="47"/>
  <c r="M25" i="47"/>
  <c r="L25" i="47"/>
  <c r="K25" i="47"/>
  <c r="J25" i="47"/>
  <c r="I25" i="47"/>
  <c r="H25" i="47"/>
  <c r="G25" i="47"/>
  <c r="F25" i="47"/>
  <c r="E25" i="47"/>
  <c r="D25" i="47"/>
  <c r="R197" i="46"/>
  <c r="R196" i="46"/>
  <c r="R195" i="46"/>
  <c r="R194" i="46"/>
  <c r="R193" i="46"/>
  <c r="R192" i="46"/>
  <c r="R191" i="46"/>
  <c r="R190" i="46"/>
  <c r="R189" i="46"/>
  <c r="R188" i="46"/>
  <c r="R187" i="46"/>
  <c r="R186" i="46"/>
  <c r="R185" i="46"/>
  <c r="R184" i="46"/>
  <c r="R183" i="46"/>
  <c r="R182" i="46"/>
  <c r="R174" i="46"/>
  <c r="R175" i="46"/>
  <c r="R176" i="46"/>
  <c r="R177" i="46"/>
  <c r="R178" i="46"/>
  <c r="R179" i="46"/>
  <c r="R180" i="46"/>
  <c r="R181" i="46"/>
  <c r="E198" i="46"/>
  <c r="F198" i="46"/>
  <c r="G198" i="46"/>
  <c r="H198" i="46"/>
  <c r="I198" i="46"/>
  <c r="J198" i="46"/>
  <c r="K198" i="46"/>
  <c r="L198" i="46"/>
  <c r="M198" i="46"/>
  <c r="N198" i="46"/>
  <c r="R19" i="46"/>
  <c r="R20" i="46"/>
  <c r="R21" i="46"/>
  <c r="R22" i="46"/>
  <c r="R23" i="46"/>
  <c r="R24" i="46"/>
  <c r="R25" i="46"/>
  <c r="R26" i="46"/>
  <c r="R27" i="46"/>
  <c r="R28" i="46"/>
  <c r="R29" i="46"/>
  <c r="R30" i="46"/>
  <c r="R31" i="46"/>
  <c r="R32" i="46"/>
  <c r="R33" i="46"/>
  <c r="R34" i="46"/>
  <c r="R35" i="46"/>
  <c r="R36" i="46"/>
  <c r="R37" i="46"/>
  <c r="R38" i="46"/>
  <c r="R39" i="46"/>
  <c r="R40" i="46"/>
  <c r="R41" i="46"/>
  <c r="R42" i="46"/>
  <c r="R43" i="46"/>
  <c r="R44" i="46"/>
  <c r="R45" i="46"/>
  <c r="R46" i="46"/>
  <c r="R47" i="46"/>
  <c r="R48" i="46"/>
  <c r="R49" i="46"/>
  <c r="R50" i="46"/>
  <c r="R51" i="46"/>
  <c r="R52" i="46"/>
  <c r="R53" i="46"/>
  <c r="R54" i="46"/>
  <c r="R55" i="46"/>
  <c r="R56" i="46"/>
  <c r="R57" i="46"/>
  <c r="R58" i="46"/>
  <c r="R59" i="46"/>
  <c r="R60" i="46"/>
  <c r="R61" i="46"/>
  <c r="R62" i="46"/>
  <c r="R63" i="46"/>
  <c r="R64" i="46"/>
  <c r="R65" i="46"/>
  <c r="R66" i="46"/>
  <c r="R67" i="46"/>
  <c r="R68" i="46"/>
  <c r="R69" i="46"/>
  <c r="R70" i="46"/>
  <c r="R71" i="46"/>
  <c r="R72" i="46"/>
  <c r="R73" i="46"/>
  <c r="R74" i="46"/>
  <c r="R75" i="46"/>
  <c r="R76" i="46"/>
  <c r="R77" i="46"/>
  <c r="R78" i="46"/>
  <c r="R79" i="46"/>
  <c r="R80" i="46"/>
  <c r="R81" i="46"/>
  <c r="R82" i="46"/>
  <c r="R83" i="46"/>
  <c r="R84" i="46"/>
  <c r="R85" i="46"/>
  <c r="R86" i="46"/>
  <c r="R87" i="46"/>
  <c r="R88" i="46"/>
  <c r="R89" i="46"/>
  <c r="R90" i="46"/>
  <c r="R91" i="46"/>
  <c r="R92" i="46"/>
  <c r="R93" i="46"/>
  <c r="R94" i="46"/>
  <c r="R95" i="46"/>
  <c r="R96" i="46"/>
  <c r="R97" i="46"/>
  <c r="R98" i="46"/>
  <c r="R99" i="46"/>
  <c r="R100" i="46"/>
  <c r="R101" i="46"/>
  <c r="R102" i="46"/>
  <c r="R103" i="46"/>
  <c r="R104" i="46"/>
  <c r="R105" i="46"/>
  <c r="R106" i="46"/>
  <c r="R107" i="46"/>
  <c r="R108" i="46"/>
  <c r="R109" i="46"/>
  <c r="R110" i="46"/>
  <c r="R111" i="46"/>
  <c r="R112" i="46"/>
  <c r="R113" i="46"/>
  <c r="R114" i="46"/>
  <c r="R115" i="46"/>
  <c r="R116" i="46"/>
  <c r="R117" i="46"/>
  <c r="R118" i="46"/>
  <c r="R119" i="46"/>
  <c r="R120" i="46"/>
  <c r="R121" i="46"/>
  <c r="R122" i="46"/>
  <c r="R123" i="46"/>
  <c r="R124" i="46"/>
  <c r="R125" i="46"/>
  <c r="R126" i="46"/>
  <c r="R127" i="46"/>
  <c r="R128" i="46"/>
  <c r="R129" i="46"/>
  <c r="R130" i="46"/>
  <c r="R131" i="46"/>
  <c r="R132" i="46"/>
  <c r="R133" i="46"/>
  <c r="R134" i="46"/>
  <c r="R135" i="46"/>
  <c r="R136" i="46"/>
  <c r="R137" i="46"/>
  <c r="R138" i="46"/>
  <c r="R139" i="46"/>
  <c r="R140" i="46"/>
  <c r="R141" i="46"/>
  <c r="R142" i="46"/>
  <c r="R143" i="46"/>
  <c r="R144" i="46"/>
  <c r="R145" i="46"/>
  <c r="R146" i="46"/>
  <c r="R147" i="46"/>
  <c r="R148" i="46"/>
  <c r="R149" i="46"/>
  <c r="R150" i="46"/>
  <c r="R151" i="46"/>
  <c r="R152" i="46"/>
  <c r="R153" i="46"/>
  <c r="R154" i="46"/>
  <c r="R155" i="46"/>
  <c r="R156" i="46"/>
  <c r="R157" i="46"/>
  <c r="R158" i="46"/>
  <c r="R159" i="46"/>
  <c r="R160" i="46"/>
  <c r="R161" i="46"/>
  <c r="R162" i="46"/>
  <c r="R163" i="46"/>
  <c r="R164" i="46"/>
  <c r="R165" i="46"/>
  <c r="R166" i="46"/>
  <c r="R167" i="46"/>
  <c r="R168" i="46"/>
  <c r="R169" i="46"/>
  <c r="R170" i="46"/>
  <c r="R171" i="46"/>
  <c r="R172" i="46"/>
  <c r="R173" i="46"/>
  <c r="R198" i="46"/>
  <c r="R36" i="17"/>
  <c r="R35" i="17"/>
  <c r="R34" i="17"/>
  <c r="R33" i="17"/>
  <c r="R32" i="17"/>
  <c r="R31" i="17"/>
  <c r="R30" i="17"/>
  <c r="D198" i="46"/>
  <c r="R19" i="45"/>
  <c r="R20" i="45"/>
  <c r="R21" i="45"/>
  <c r="R22" i="45"/>
  <c r="R23" i="45"/>
  <c r="R24" i="45"/>
  <c r="R25" i="45"/>
  <c r="R26" i="45"/>
  <c r="R27" i="45"/>
  <c r="R28" i="45"/>
  <c r="R29" i="45"/>
  <c r="R30" i="45"/>
  <c r="R31" i="45"/>
  <c r="R32" i="45"/>
  <c r="R33" i="45"/>
  <c r="R34" i="45"/>
  <c r="R35" i="45"/>
  <c r="R36" i="45"/>
  <c r="R37" i="45"/>
  <c r="N37" i="45"/>
  <c r="M37" i="45"/>
  <c r="L37" i="45"/>
  <c r="K37" i="45"/>
  <c r="J37" i="45"/>
  <c r="I37" i="45"/>
  <c r="H37" i="45"/>
  <c r="G37" i="45"/>
  <c r="F37" i="45"/>
  <c r="E37" i="45"/>
  <c r="D37" i="45"/>
  <c r="R19" i="44"/>
  <c r="R20" i="44"/>
  <c r="R21" i="44"/>
  <c r="R22" i="44"/>
  <c r="R23" i="44"/>
  <c r="R24" i="44"/>
  <c r="R25" i="44"/>
  <c r="R26" i="44"/>
  <c r="R27" i="44"/>
  <c r="R28" i="44"/>
  <c r="R29" i="44"/>
  <c r="R30" i="44"/>
  <c r="R31" i="44"/>
  <c r="R32" i="44"/>
  <c r="R33" i="44"/>
  <c r="R34" i="44"/>
  <c r="R35" i="44"/>
  <c r="R36" i="44"/>
  <c r="R37" i="44"/>
  <c r="R38" i="44"/>
  <c r="R39" i="44"/>
  <c r="R40" i="44"/>
  <c r="R41" i="44"/>
  <c r="R42" i="44"/>
  <c r="R43" i="44"/>
  <c r="R44" i="44"/>
  <c r="R45" i="44"/>
  <c r="R46" i="44"/>
  <c r="R47" i="44"/>
  <c r="R48" i="44"/>
  <c r="R49" i="44"/>
  <c r="R50" i="44"/>
  <c r="R51" i="44"/>
  <c r="R52" i="44"/>
  <c r="R53" i="44"/>
  <c r="R54" i="44"/>
  <c r="R55" i="44"/>
  <c r="N55" i="44"/>
  <c r="M55" i="44"/>
  <c r="L55" i="44"/>
  <c r="K55" i="44"/>
  <c r="J55" i="44"/>
  <c r="I55" i="44"/>
  <c r="H55" i="44"/>
  <c r="G55" i="44"/>
  <c r="F55" i="44"/>
  <c r="E55" i="44"/>
  <c r="D55" i="44"/>
  <c r="R19" i="43"/>
  <c r="R20" i="43"/>
  <c r="R21" i="43"/>
  <c r="R22" i="43"/>
  <c r="R23" i="43"/>
  <c r="R24" i="43"/>
  <c r="R25" i="43"/>
  <c r="R26" i="43"/>
  <c r="R27" i="43"/>
  <c r="R28" i="43"/>
  <c r="R29" i="43"/>
  <c r="R30" i="43"/>
  <c r="R31" i="43"/>
  <c r="R32" i="43"/>
  <c r="R33" i="43"/>
  <c r="R34" i="43"/>
  <c r="R35" i="43"/>
  <c r="R36" i="43"/>
  <c r="R37" i="43"/>
  <c r="R38" i="43"/>
  <c r="R39" i="43"/>
  <c r="R40" i="43"/>
  <c r="R41" i="43"/>
  <c r="R42" i="43"/>
  <c r="R43" i="43"/>
  <c r="R44" i="43"/>
  <c r="R45" i="43"/>
  <c r="R46" i="43"/>
  <c r="R47" i="43"/>
  <c r="R48" i="43"/>
  <c r="R49" i="43"/>
  <c r="R50" i="43"/>
  <c r="R51" i="43"/>
  <c r="N51" i="43"/>
  <c r="M51" i="43"/>
  <c r="L51" i="43"/>
  <c r="K51" i="43"/>
  <c r="J51" i="43"/>
  <c r="I51" i="43"/>
  <c r="H51" i="43"/>
  <c r="G51" i="43"/>
  <c r="F51" i="43"/>
  <c r="E51" i="43"/>
  <c r="D51" i="43"/>
  <c r="R19" i="42"/>
  <c r="R20" i="42"/>
  <c r="R21" i="42"/>
  <c r="R22" i="42"/>
  <c r="R23" i="42"/>
  <c r="R24" i="42"/>
  <c r="R25" i="42"/>
  <c r="R26" i="42"/>
  <c r="R27" i="42"/>
  <c r="R28" i="42"/>
  <c r="R29" i="42"/>
  <c r="R30" i="42"/>
  <c r="R31" i="42"/>
  <c r="R32" i="42"/>
  <c r="R33" i="42"/>
  <c r="R34" i="42"/>
  <c r="R35" i="42"/>
  <c r="R36" i="42"/>
  <c r="R37" i="42"/>
  <c r="R38" i="42"/>
  <c r="R39" i="42"/>
  <c r="R40" i="42"/>
  <c r="R41" i="42"/>
  <c r="R42" i="42"/>
  <c r="R43" i="42"/>
  <c r="R44" i="42"/>
  <c r="N44" i="42"/>
  <c r="M44" i="42"/>
  <c r="L44" i="42"/>
  <c r="K44" i="42"/>
  <c r="J44" i="42"/>
  <c r="I44" i="42"/>
  <c r="H44" i="42"/>
  <c r="G44" i="42"/>
  <c r="F44" i="42"/>
  <c r="E44" i="42"/>
  <c r="D44" i="42"/>
  <c r="R19" i="41"/>
  <c r="R20" i="41"/>
  <c r="R21" i="41"/>
  <c r="R22" i="41"/>
  <c r="R23" i="41"/>
  <c r="R24" i="41"/>
  <c r="R25" i="41"/>
  <c r="R26" i="41"/>
  <c r="R27" i="41"/>
  <c r="R28" i="41"/>
  <c r="R29" i="41"/>
  <c r="R30" i="41"/>
  <c r="R31" i="41"/>
  <c r="R32" i="41"/>
  <c r="R33" i="41"/>
  <c r="N33" i="41"/>
  <c r="M33" i="41"/>
  <c r="L33" i="41"/>
  <c r="K33" i="41"/>
  <c r="J33" i="41"/>
  <c r="I33" i="41"/>
  <c r="H33" i="41"/>
  <c r="G33" i="41"/>
  <c r="F33" i="41"/>
  <c r="E33" i="41"/>
  <c r="D33" i="41"/>
  <c r="S25" i="23"/>
  <c r="S26" i="23"/>
  <c r="S21" i="23"/>
  <c r="S22" i="23"/>
  <c r="S23" i="23"/>
  <c r="S24" i="23"/>
  <c r="S20" i="23"/>
  <c r="R21" i="35"/>
  <c r="R20" i="35"/>
  <c r="R23" i="35"/>
  <c r="R22" i="35"/>
  <c r="R19" i="35"/>
  <c r="R24" i="35"/>
  <c r="N24" i="35"/>
  <c r="M24" i="35"/>
  <c r="L24" i="35"/>
  <c r="K24" i="35"/>
  <c r="J24" i="35"/>
  <c r="I24" i="35"/>
  <c r="H24" i="35"/>
  <c r="G24" i="35"/>
  <c r="F24" i="35"/>
  <c r="E24" i="35"/>
  <c r="D24" i="35"/>
  <c r="R20" i="32"/>
  <c r="R21" i="32"/>
  <c r="R22" i="32"/>
  <c r="R23" i="32"/>
  <c r="R19" i="32"/>
  <c r="R25" i="32"/>
  <c r="N25" i="32"/>
  <c r="M25" i="32"/>
  <c r="L25" i="32"/>
  <c r="K25" i="32"/>
  <c r="J25" i="32"/>
  <c r="I25" i="32"/>
  <c r="H25" i="32"/>
  <c r="G25" i="32"/>
  <c r="F25" i="32"/>
  <c r="E25" i="32"/>
  <c r="D25" i="32"/>
  <c r="E37" i="17"/>
  <c r="F37" i="17"/>
  <c r="G37" i="17"/>
  <c r="H37" i="17"/>
  <c r="I37" i="17"/>
  <c r="J37" i="17"/>
  <c r="K37" i="17"/>
  <c r="L37" i="17"/>
  <c r="M37" i="17"/>
  <c r="N37" i="17"/>
  <c r="D37" i="17"/>
  <c r="R19" i="17"/>
  <c r="R20" i="17"/>
  <c r="R21" i="17"/>
  <c r="R22" i="17"/>
  <c r="R23" i="17"/>
  <c r="R24" i="17"/>
  <c r="R25" i="17"/>
  <c r="R26" i="17"/>
  <c r="R27" i="17"/>
  <c r="R28" i="17"/>
  <c r="R29" i="17"/>
  <c r="R37" i="17"/>
  <c r="S17" i="23"/>
  <c r="S18" i="23"/>
  <c r="S19" i="23"/>
  <c r="S29" i="23"/>
  <c r="H35" i="16"/>
  <c r="G35" i="16"/>
  <c r="F35" i="16"/>
  <c r="E35" i="16"/>
  <c r="D35" i="16"/>
  <c r="R29" i="23"/>
  <c r="Q29" i="23"/>
  <c r="O29" i="23"/>
  <c r="N29" i="23"/>
  <c r="M29" i="23"/>
  <c r="L29" i="23"/>
  <c r="K29" i="23"/>
  <c r="J29" i="23"/>
  <c r="I29" i="23"/>
  <c r="H29" i="23"/>
  <c r="G29" i="23"/>
  <c r="F29" i="23"/>
  <c r="E29" i="23"/>
  <c r="D29" i="23"/>
</calcChain>
</file>

<file path=xl/sharedStrings.xml><?xml version="1.0" encoding="utf-8"?>
<sst xmlns="http://schemas.openxmlformats.org/spreadsheetml/2006/main" count="5844" uniqueCount="447">
  <si>
    <t>Anotações</t>
  </si>
  <si>
    <t xml:space="preserve">23 h / 00 h </t>
  </si>
  <si>
    <t>22 h / 23 h</t>
  </si>
  <si>
    <t>21 h / 22 h</t>
  </si>
  <si>
    <t>20 h / 21 h</t>
  </si>
  <si>
    <t>19 h / 20 h</t>
  </si>
  <si>
    <t>18 h / 19 h</t>
  </si>
  <si>
    <t>17 h / 18 h</t>
  </si>
  <si>
    <t>16 h / 17 h</t>
  </si>
  <si>
    <t>15 h / 16 h</t>
  </si>
  <si>
    <t>14 h / 15 h</t>
  </si>
  <si>
    <t>13 h / 14 h</t>
  </si>
  <si>
    <t>12 h / 13 h</t>
  </si>
  <si>
    <t>11 h / 12 h</t>
  </si>
  <si>
    <t>10 h / 11 h</t>
  </si>
  <si>
    <t>09 h / 10 h</t>
  </si>
  <si>
    <t>08 h / 09 h</t>
  </si>
  <si>
    <t>07 h / 08 h</t>
  </si>
  <si>
    <t>06 h / 07 h</t>
  </si>
  <si>
    <t>Detalhes do concurso</t>
  </si>
  <si>
    <t>Órgão</t>
  </si>
  <si>
    <t>Publicação</t>
  </si>
  <si>
    <t>Banca</t>
  </si>
  <si>
    <t>Link do edital</t>
  </si>
  <si>
    <t>Cargos</t>
  </si>
  <si>
    <t>Pré-requisitos</t>
  </si>
  <si>
    <t>Remuneração</t>
  </si>
  <si>
    <t>Vagas / Nomeações</t>
  </si>
  <si>
    <t>Incrições até</t>
  </si>
  <si>
    <t>Valor</t>
  </si>
  <si>
    <t>Data da Prova Objetiva</t>
  </si>
  <si>
    <t>Sumário</t>
  </si>
  <si>
    <t>Materiais</t>
  </si>
  <si>
    <t>Revisões</t>
  </si>
  <si>
    <t>Exercícios</t>
  </si>
  <si>
    <t>Legenda</t>
  </si>
  <si>
    <t>#</t>
  </si>
  <si>
    <t>Disciplinas</t>
  </si>
  <si>
    <t>PDF</t>
  </si>
  <si>
    <t>...</t>
  </si>
  <si>
    <t>24h</t>
  </si>
  <si>
    <t>7 dias</t>
  </si>
  <si>
    <t>15 dias</t>
  </si>
  <si>
    <t>30 dias</t>
  </si>
  <si>
    <t>Qst.</t>
  </si>
  <si>
    <t>Certas</t>
  </si>
  <si>
    <t>%</t>
  </si>
  <si>
    <t>Descrição</t>
  </si>
  <si>
    <t>Cor</t>
  </si>
  <si>
    <t>*</t>
  </si>
  <si>
    <t>Urgente</t>
  </si>
  <si>
    <t>U</t>
  </si>
  <si>
    <t>ok</t>
  </si>
  <si>
    <t>Atenção</t>
  </si>
  <si>
    <t>A</t>
  </si>
  <si>
    <t>Qualquer valor</t>
  </si>
  <si>
    <t>-</t>
  </si>
  <si>
    <r>
      <t xml:space="preserve">O preenchimento desta página é </t>
    </r>
    <r>
      <rPr>
        <b/>
        <sz val="8"/>
        <rFont val="Calibri"/>
        <family val="2"/>
        <scheme val="minor"/>
      </rPr>
      <t>OPCIONAL</t>
    </r>
    <r>
      <rPr>
        <sz val="8"/>
        <rFont val="Calibri"/>
        <family val="2"/>
        <scheme val="minor"/>
      </rPr>
      <t xml:space="preserve"> e </t>
    </r>
    <r>
      <rPr>
        <b/>
        <sz val="8"/>
        <rFont val="Calibri"/>
        <family val="2"/>
        <scheme val="minor"/>
      </rPr>
      <t>MANUAL</t>
    </r>
    <r>
      <rPr>
        <sz val="8"/>
        <rFont val="Calibri"/>
        <family val="2"/>
        <scheme val="minor"/>
      </rPr>
      <t xml:space="preserve">, caso você opte por não utilizar a abertura de cada Disciplina do edital </t>
    </r>
    <r>
      <rPr>
        <b/>
        <sz val="8"/>
        <rFont val="Calibri"/>
        <family val="2"/>
        <scheme val="minor"/>
      </rPr>
      <t>POR ASSUNTOS</t>
    </r>
    <r>
      <rPr>
        <sz val="8"/>
        <rFont val="Calibri"/>
        <family val="2"/>
        <scheme val="minor"/>
      </rPr>
      <t>.</t>
    </r>
  </si>
  <si>
    <t>Total</t>
  </si>
  <si>
    <t xml:space="preserve"> -</t>
  </si>
  <si>
    <t>Importante!</t>
  </si>
  <si>
    <t>Língua Portuguesa</t>
  </si>
  <si>
    <t>Por Tópicos</t>
  </si>
  <si>
    <t>Videoaulas</t>
  </si>
  <si>
    <t>Audioaulas</t>
  </si>
  <si>
    <t>Resumos</t>
  </si>
  <si>
    <t>Simulado</t>
  </si>
  <si>
    <t>60 dias</t>
  </si>
  <si>
    <t>90 dias</t>
  </si>
  <si>
    <t xml:space="preserve"> - </t>
  </si>
  <si>
    <t xml:space="preserve">  -</t>
  </si>
  <si>
    <t>* Os valores percentuais (%) são o número de itens já MARCADOS sobre o número de itens em CADA DISCIPLINA.</t>
  </si>
  <si>
    <t>** Os valores são o somatório dos EXERCÍCIOS preenchidos nas páginas de CADA DISCIPLINA.</t>
  </si>
  <si>
    <t>*** Os valores totais são MÉDIAS dos valores percentuais para cada uma das colunas</t>
  </si>
  <si>
    <t xml:space="preserve"> </t>
  </si>
  <si>
    <t>Horário</t>
  </si>
  <si>
    <t>01 h / 02h</t>
  </si>
  <si>
    <t>00 h / 01h</t>
  </si>
  <si>
    <t>02 h / 03h</t>
  </si>
  <si>
    <t>03 h / 04h</t>
  </si>
  <si>
    <t>04 h / 05h</t>
  </si>
  <si>
    <t>05 h / 06h</t>
  </si>
  <si>
    <t>s</t>
  </si>
  <si>
    <r>
      <rPr>
        <b/>
        <sz val="12"/>
        <color rgb="FFFF0000"/>
        <rFont val="Calibri"/>
        <family val="2"/>
        <scheme val="minor"/>
      </rPr>
      <t>Importante!</t>
    </r>
    <r>
      <rPr>
        <sz val="8"/>
        <color theme="1"/>
        <rFont val="Calibri"/>
        <family val="2"/>
        <scheme val="minor"/>
      </rPr>
      <t xml:space="preserve">
O preenchimento desta página é </t>
    </r>
    <r>
      <rPr>
        <b/>
        <sz val="8"/>
        <color theme="1"/>
        <rFont val="Calibri"/>
        <family val="2"/>
        <scheme val="minor"/>
      </rPr>
      <t>OPCIONAL</t>
    </r>
    <r>
      <rPr>
        <sz val="8"/>
        <color theme="1"/>
        <rFont val="Calibri"/>
        <family val="2"/>
        <scheme val="minor"/>
      </rPr>
      <t xml:space="preserve"> e </t>
    </r>
    <r>
      <rPr>
        <b/>
        <sz val="8"/>
        <color theme="1"/>
        <rFont val="Calibri"/>
        <family val="2"/>
        <scheme val="minor"/>
      </rPr>
      <t>MANUAL,</t>
    </r>
    <r>
      <rPr>
        <sz val="8"/>
        <color theme="1"/>
        <rFont val="Calibri"/>
        <family val="2"/>
        <scheme val="minor"/>
      </rPr>
      <t xml:space="preserve"> caso você opte por não utilizar a abertura de cada Disciplina do edital </t>
    </r>
    <r>
      <rPr>
        <b/>
        <sz val="8"/>
        <color theme="1"/>
        <rFont val="Calibri"/>
        <family val="2"/>
        <scheme val="minor"/>
      </rPr>
      <t>POR ASSUNTOS</t>
    </r>
    <r>
      <rPr>
        <sz val="8"/>
        <color theme="1"/>
        <rFont val="Calibri"/>
        <family val="2"/>
        <scheme val="minor"/>
      </rPr>
      <t xml:space="preserve">.
</t>
    </r>
  </si>
  <si>
    <t>Direito Administrativo</t>
  </si>
  <si>
    <t xml:space="preserve">Conceito. </t>
  </si>
  <si>
    <t xml:space="preserve">Natureza jurídica. </t>
  </si>
  <si>
    <t xml:space="preserve">Recursos. </t>
  </si>
  <si>
    <t xml:space="preserve">Ação Popular. </t>
  </si>
  <si>
    <t xml:space="preserve">Princípios gerais. </t>
  </si>
  <si>
    <t xml:space="preserve">Habeas Data. </t>
  </si>
  <si>
    <t xml:space="preserve">Arguição de Descumprimento de Preceito Fundamental. </t>
  </si>
  <si>
    <r>
      <rPr>
        <b/>
        <sz val="12"/>
        <color rgb="FFFF0000"/>
        <rFont val="Calibri"/>
        <family val="2"/>
        <scheme val="minor"/>
      </rPr>
      <t>Importante!</t>
    </r>
    <r>
      <rPr>
        <sz val="8"/>
        <rFont val="Calibri"/>
        <family val="2"/>
        <scheme val="minor"/>
      </rPr>
      <t xml:space="preserve">
O preenchimento desta página é OPCIONAL e MANUAL, caso você opte por não utilizar a abertura de cada Disciplina do edital POR ASSUNTOS.</t>
    </r>
  </si>
  <si>
    <t>Noções de Informática</t>
  </si>
  <si>
    <t>Direito do Trabalho</t>
  </si>
  <si>
    <t>Direito Processual do Trabalho</t>
  </si>
  <si>
    <t>Direito Civil</t>
  </si>
  <si>
    <t>Direito Processual Civil</t>
  </si>
  <si>
    <t xml:space="preserve">Normas gerais e critérios básicos para a promoção da acessibilidade das pessoas portadoras de deficiência ou com mobilidade reduzida (Lei nº 10.098/2000 e Decreto 5.296/2004). </t>
  </si>
  <si>
    <t xml:space="preserve">Prioridade de atendimento às pessoas portadoras de deficiência (Lei nº 10.048/2000 e Decreto 5.296/2004). </t>
  </si>
  <si>
    <r>
      <rPr>
        <b/>
        <sz val="12"/>
        <color rgb="FFFF0000"/>
        <rFont val="Calibri"/>
        <family val="2"/>
        <scheme val="minor"/>
      </rPr>
      <t>Importante!</t>
    </r>
    <r>
      <rPr>
        <sz val="8"/>
        <color theme="1"/>
        <rFont val="Calibri"/>
        <family val="2"/>
        <scheme val="minor"/>
      </rPr>
      <t xml:space="preserve">
O preenchimento desta página é OPCIONAL e MANUAL, caso você opte por não utilizar a abertura de cada Disciplina do edital POR ASSUNTOS.</t>
    </r>
  </si>
  <si>
    <t xml:space="preserve">Eficácia da lei. </t>
  </si>
  <si>
    <t xml:space="preserve">Aplicação da lei no tempo e no espaço. </t>
  </si>
  <si>
    <t xml:space="preserve">Interpretação da lei. </t>
  </si>
  <si>
    <t xml:space="preserve">Lei de Introdução às normas do Direito Brasileiro. </t>
  </si>
  <si>
    <t xml:space="preserve">Das pessoas jurídicas. </t>
  </si>
  <si>
    <t xml:space="preserve">Dos Direitos da Personalidade. </t>
  </si>
  <si>
    <t xml:space="preserve">Domicílio Civil. </t>
  </si>
  <si>
    <t xml:space="preserve">Bens. </t>
  </si>
  <si>
    <t xml:space="preserve">Prescrição e decadência. </t>
  </si>
  <si>
    <t xml:space="preserve">Da Responsabilidade Civil. </t>
  </si>
  <si>
    <t xml:space="preserve">Novo Código de Processo Civil - Lei Federal n° 13.105/2015 e alterações e legislações especiais. </t>
  </si>
  <si>
    <t xml:space="preserve">Princípios gerais do processo civil. </t>
  </si>
  <si>
    <t xml:space="preserve">Fontes. </t>
  </si>
  <si>
    <t xml:space="preserve">Lei processual civil. </t>
  </si>
  <si>
    <t xml:space="preserve">Eficácia. </t>
  </si>
  <si>
    <t xml:space="preserve">Aplicação. </t>
  </si>
  <si>
    <t xml:space="preserve">Interpretação. </t>
  </si>
  <si>
    <t xml:space="preserve">Direito Processual Intertemporal. </t>
  </si>
  <si>
    <t>Critérios.</t>
  </si>
  <si>
    <t xml:space="preserve">Jurisdição. </t>
  </si>
  <si>
    <t xml:space="preserve">Característica. </t>
  </si>
  <si>
    <t xml:space="preserve">Princípios. </t>
  </si>
  <si>
    <t xml:space="preserve">Limites. </t>
  </si>
  <si>
    <t xml:space="preserve">Competência. </t>
  </si>
  <si>
    <t xml:space="preserve">Critérios determinadores. </t>
  </si>
  <si>
    <t xml:space="preserve">Competência originária dos Tribunais Superiores. </t>
  </si>
  <si>
    <t xml:space="preserve">Competência absoluta e relativa. </t>
  </si>
  <si>
    <t xml:space="preserve">Modificações. </t>
  </si>
  <si>
    <t xml:space="preserve">Meios de declaração de incompetência. </t>
  </si>
  <si>
    <t xml:space="preserve">Conflitos de competência e de atribuições. </t>
  </si>
  <si>
    <t xml:space="preserve">Direito de ação. </t>
  </si>
  <si>
    <t xml:space="preserve">Elementos. </t>
  </si>
  <si>
    <t xml:space="preserve">Condições. </t>
  </si>
  <si>
    <t xml:space="preserve">Classificação e critérios identificadores. </t>
  </si>
  <si>
    <t xml:space="preserve">Concurso e cumulação de ações. </t>
  </si>
  <si>
    <t xml:space="preserve">Conexão e continência. </t>
  </si>
  <si>
    <t xml:space="preserve">Processo: Noções gerais. </t>
  </si>
  <si>
    <t xml:space="preserve">Relação Jurídica Processual. </t>
  </si>
  <si>
    <t xml:space="preserve">Pressupostos Processuais. </t>
  </si>
  <si>
    <t xml:space="preserve">Processo e procedimento. </t>
  </si>
  <si>
    <t xml:space="preserve">Espécies de processos e de procedimentos. </t>
  </si>
  <si>
    <t xml:space="preserve">Objeto do processo. </t>
  </si>
  <si>
    <t xml:space="preserve">Mérito. </t>
  </si>
  <si>
    <t xml:space="preserve">Questão principal, questões preliminares e prejudiciais. </t>
  </si>
  <si>
    <t xml:space="preserve">Sujeitos Processuais. </t>
  </si>
  <si>
    <t xml:space="preserve">Juiz. </t>
  </si>
  <si>
    <t xml:space="preserve">Mediadores e Conciliadores. </t>
  </si>
  <si>
    <t xml:space="preserve">Poderes. </t>
  </si>
  <si>
    <t xml:space="preserve">Deveres. </t>
  </si>
  <si>
    <t xml:space="preserve">Responsabilidades. </t>
  </si>
  <si>
    <t xml:space="preserve">Impedimentos e Suspeição. </t>
  </si>
  <si>
    <t xml:space="preserve">Organização judiciária federal e estadual. </t>
  </si>
  <si>
    <t xml:space="preserve">Partes e Procuradores. </t>
  </si>
  <si>
    <t xml:space="preserve">Capacidade e Legitimação. </t>
  </si>
  <si>
    <t xml:space="preserve">Representação e Substituição Processual. </t>
  </si>
  <si>
    <t xml:space="preserve">Litisconsórcio. </t>
  </si>
  <si>
    <t xml:space="preserve">Da Intervenção de Terceiros. </t>
  </si>
  <si>
    <t xml:space="preserve">Da Assistência. </t>
  </si>
  <si>
    <t xml:space="preserve">Da Denunciação da Lide. </t>
  </si>
  <si>
    <t xml:space="preserve">Do Chamamento ao Processo. </t>
  </si>
  <si>
    <t xml:space="preserve">Do incidente de desconsideração da personalidade jurídica. </t>
  </si>
  <si>
    <t xml:space="preserve">Do Amicus Curiae. Advogado. </t>
  </si>
  <si>
    <t xml:space="preserve">Ministério Público. </t>
  </si>
  <si>
    <t xml:space="preserve">Auxiliares da Justiça. </t>
  </si>
  <si>
    <t xml:space="preserve">A Advocacia Pública. </t>
  </si>
  <si>
    <t xml:space="preserve">Prerrogativas da Fazenda Pública em juízo. </t>
  </si>
  <si>
    <t xml:space="preserve">Fatos e atos processuais. </t>
  </si>
  <si>
    <t xml:space="preserve">Forma. </t>
  </si>
  <si>
    <t xml:space="preserve">Tempo. </t>
  </si>
  <si>
    <t xml:space="preserve">Lugar. </t>
  </si>
  <si>
    <t xml:space="preserve">Prazos. </t>
  </si>
  <si>
    <t xml:space="preserve">Comunicações. </t>
  </si>
  <si>
    <t xml:space="preserve">Nulidades. </t>
  </si>
  <si>
    <t xml:space="preserve">Procedimento comum. </t>
  </si>
  <si>
    <t xml:space="preserve">Aspectos Gerais. </t>
  </si>
  <si>
    <t xml:space="preserve">Fases. </t>
  </si>
  <si>
    <t xml:space="preserve">Petição inicial. </t>
  </si>
  <si>
    <t>Requisitos.</t>
  </si>
  <si>
    <t xml:space="preserve">Indeferimento da petição inicial e improcedência liminar do pedido. </t>
  </si>
  <si>
    <t xml:space="preserve">Resposta do réu. </t>
  </si>
  <si>
    <t xml:space="preserve">Impulso processual. </t>
  </si>
  <si>
    <t xml:space="preserve">Prazos e preclusão. </t>
  </si>
  <si>
    <t xml:space="preserve">Prescrição. </t>
  </si>
  <si>
    <t xml:space="preserve">Inércia processual: contumácia e revelia. </t>
  </si>
  <si>
    <t xml:space="preserve">Formação, suspensão e extinção do processo. </t>
  </si>
  <si>
    <t xml:space="preserve">Contestação. </t>
  </si>
  <si>
    <t xml:space="preserve">Reconvenção. </t>
  </si>
  <si>
    <t xml:space="preserve">Das Providências preliminares e do Saneamento. </t>
  </si>
  <si>
    <t xml:space="preserve">Julgamento conforme o estado do processo. </t>
  </si>
  <si>
    <t xml:space="preserve">Provas. </t>
  </si>
  <si>
    <t xml:space="preserve">Audiências. </t>
  </si>
  <si>
    <t xml:space="preserve">Conciliação e Mediação. </t>
  </si>
  <si>
    <t xml:space="preserve">Instrução e julgamento. </t>
  </si>
  <si>
    <t xml:space="preserve">Distribuição do ônus da prova. </t>
  </si>
  <si>
    <t xml:space="preserve">Fatos que independem de prova. </t>
  </si>
  <si>
    <t>Depoimento pessoal.</t>
  </si>
  <si>
    <t xml:space="preserve">Confissão. </t>
  </si>
  <si>
    <t xml:space="preserve">Prova documental. </t>
  </si>
  <si>
    <t xml:space="preserve">Exibição de documentos ou coisas. </t>
  </si>
  <si>
    <t>Prova testemunhal.</t>
  </si>
  <si>
    <t xml:space="preserve">Prova pericial. </t>
  </si>
  <si>
    <t xml:space="preserve">Inspeção judicial. </t>
  </si>
  <si>
    <t xml:space="preserve">Exame e valoração da prova. </t>
  </si>
  <si>
    <t xml:space="preserve">Produção Antecipada de Provas. </t>
  </si>
  <si>
    <t xml:space="preserve">Da Tutela Provisória: Tutelas de Urgência e de Evidência. </t>
  </si>
  <si>
    <t xml:space="preserve">Fungibilidade. </t>
  </si>
  <si>
    <t xml:space="preserve">Princípios Gerais. </t>
  </si>
  <si>
    <t xml:space="preserve">Protesto, notificação e interpelação. </t>
  </si>
  <si>
    <t xml:space="preserve">Arresto. </t>
  </si>
  <si>
    <t xml:space="preserve">Sequestro. </t>
  </si>
  <si>
    <t xml:space="preserve">Caução. </t>
  </si>
  <si>
    <t xml:space="preserve">Busca e Apreensão. </t>
  </si>
  <si>
    <t xml:space="preserve">Exibição. </t>
  </si>
  <si>
    <t xml:space="preserve">Justificação. </t>
  </si>
  <si>
    <t xml:space="preserve">Sentença. </t>
  </si>
  <si>
    <t xml:space="preserve">Classificações. </t>
  </si>
  <si>
    <t xml:space="preserve">Requisitos. </t>
  </si>
  <si>
    <t xml:space="preserve">Efeitos. </t>
  </si>
  <si>
    <t xml:space="preserve">Publicação, intimação, correção e integração da sentença. </t>
  </si>
  <si>
    <t xml:space="preserve">Do cumprimento da Sentença. </t>
  </si>
  <si>
    <t xml:space="preserve">Coisa julgada. </t>
  </si>
  <si>
    <t xml:space="preserve">Espécies. </t>
  </si>
  <si>
    <t xml:space="preserve">Remessa Necessária. </t>
  </si>
  <si>
    <t xml:space="preserve">Meios de impugnação à sentença. </t>
  </si>
  <si>
    <t xml:space="preserve">Ação rescisória. </t>
  </si>
  <si>
    <t xml:space="preserve">Disposições Gerais. </t>
  </si>
  <si>
    <t xml:space="preserve">Apelação. </t>
  </si>
  <si>
    <t xml:space="preserve">Agravos. </t>
  </si>
  <si>
    <t xml:space="preserve">Embargos de Declaração. </t>
  </si>
  <si>
    <t xml:space="preserve">Embargos de Divergência. </t>
  </si>
  <si>
    <t xml:space="preserve">Recurso Ordinário. </t>
  </si>
  <si>
    <t xml:space="preserve">Recurso Especial. </t>
  </si>
  <si>
    <t xml:space="preserve">Recurso Extraordinário. </t>
  </si>
  <si>
    <t xml:space="preserve">Recursos nos Tribunais Superiores. </t>
  </si>
  <si>
    <t xml:space="preserve">Reclamação e correição. </t>
  </si>
  <si>
    <t xml:space="preserve">Repercussão geral. </t>
  </si>
  <si>
    <t xml:space="preserve">Súmula vinculante. </t>
  </si>
  <si>
    <t xml:space="preserve">Recursos repetitivos. </t>
  </si>
  <si>
    <t xml:space="preserve">Liquidação de Sentença. </t>
  </si>
  <si>
    <t xml:space="preserve">Procedimento. </t>
  </si>
  <si>
    <t xml:space="preserve">Cumprimento da sentença. </t>
  </si>
  <si>
    <t xml:space="preserve">Impugnação. </t>
  </si>
  <si>
    <t xml:space="preserve">Processo de Execução. </t>
  </si>
  <si>
    <t xml:space="preserve">Execução contra a Fazenda Pública. </t>
  </si>
  <si>
    <t xml:space="preserve">Regime de Precatórios. </t>
  </si>
  <si>
    <t xml:space="preserve">Requisições de Pequeno Valor. </t>
  </si>
  <si>
    <t xml:space="preserve">Execução de obrigação de fazer e de não fazer. </t>
  </si>
  <si>
    <t xml:space="preserve">Execução por quantia certa. </t>
  </si>
  <si>
    <t xml:space="preserve">Embargos de Terceiros. </t>
  </si>
  <si>
    <t xml:space="preserve">Exceção de pré-executividade. </t>
  </si>
  <si>
    <t xml:space="preserve">Remição. </t>
  </si>
  <si>
    <t xml:space="preserve">Suspensão e extinção do processo de execução. </t>
  </si>
  <si>
    <t xml:space="preserve">Procedimentos Especiais. </t>
  </si>
  <si>
    <t xml:space="preserve">Generalidades. </t>
  </si>
  <si>
    <t xml:space="preserve">Características. </t>
  </si>
  <si>
    <t xml:space="preserve">Ação de Consignação em Pagamento. </t>
  </si>
  <si>
    <t xml:space="preserve">Ação Monitória. </t>
  </si>
  <si>
    <t xml:space="preserve">Ação de Exigir Contas. </t>
  </si>
  <si>
    <t xml:space="preserve">Ações Possessórias. </t>
  </si>
  <si>
    <t xml:space="preserve">Restauração de autos. </t>
  </si>
  <si>
    <t xml:space="preserve">Ação Civil Pública. </t>
  </si>
  <si>
    <t xml:space="preserve">Aspectos processuais. </t>
  </si>
  <si>
    <t xml:space="preserve">Mandado de Segurança. </t>
  </si>
  <si>
    <t xml:space="preserve">Mandado de Injunção. </t>
  </si>
  <si>
    <t xml:space="preserve">Mandado de Segurança Coletivo. </t>
  </si>
  <si>
    <t xml:space="preserve">O Processo Civil nos sistemas de controle da constitucionalidade. </t>
  </si>
  <si>
    <t xml:space="preserve">Ação Direta de Inconstitucionalidade. </t>
  </si>
  <si>
    <t xml:space="preserve">Ação Declaratória de Constitucionalidade. </t>
  </si>
  <si>
    <t xml:space="preserve">Medida Cautelar. </t>
  </si>
  <si>
    <t xml:space="preserve">Declaração incidental de inconstitucionalidade. </t>
  </si>
  <si>
    <t xml:space="preserve">Ações Civis Constitucionais. </t>
  </si>
  <si>
    <t xml:space="preserve">Ação de Improbidade Administrativa. </t>
  </si>
  <si>
    <t xml:space="preserve">Jurisprudência dominante dos Tribunais Superiores em matéria de Processo Civil aplicáveis ao novo código de Processual Civil e demais procedimentos previstos em legislação processual específica.  </t>
  </si>
  <si>
    <t>Matemática e Raciocínio Lógico-Matemático</t>
  </si>
  <si>
    <t>Noções sobre Direitos das Pessoas com Deficiência</t>
  </si>
  <si>
    <t>Legislação e Ética no serviço público</t>
  </si>
  <si>
    <t>Direito Constitucional</t>
  </si>
  <si>
    <t>Direito Previdenciário</t>
  </si>
  <si>
    <t xml:space="preserve">Interpretação de texto. </t>
  </si>
  <si>
    <t xml:space="preserve">Argumentação. </t>
  </si>
  <si>
    <t>Pressupostos e subentendidos.</t>
  </si>
  <si>
    <t xml:space="preserve">Níveis de linguagem. </t>
  </si>
  <si>
    <t xml:space="preserve">Articulação do texto: coesão e coerência. </t>
  </si>
  <si>
    <t xml:space="preserve">Termos da oração. </t>
  </si>
  <si>
    <t xml:space="preserve">Processos de coordenação e subordinação. </t>
  </si>
  <si>
    <t xml:space="preserve">Discurso direto e indireto. </t>
  </si>
  <si>
    <t xml:space="preserve">Tempos, modos e vozes verbais. </t>
  </si>
  <si>
    <t xml:space="preserve">Classes de palavras. </t>
  </si>
  <si>
    <t xml:space="preserve">Flexão nominal e verbal. </t>
  </si>
  <si>
    <t xml:space="preserve">Concordância nominal e verbal. </t>
  </si>
  <si>
    <t xml:space="preserve">Regência nominal e verbal. </t>
  </si>
  <si>
    <t xml:space="preserve">Ocorrência da Crase. </t>
  </si>
  <si>
    <t xml:space="preserve">Ortografia e acentuação. </t>
  </si>
  <si>
    <t xml:space="preserve">Pontuação. </t>
  </si>
  <si>
    <t xml:space="preserve">Equivalência e transformação de estruturas. </t>
  </si>
  <si>
    <t>Redação.</t>
  </si>
  <si>
    <t xml:space="preserve">Números inteiros e racionais: operações (adição, subtração, multiplicação, divisão, potenciação); expressões numéricas; múltiplos e divisores de números naturais; problemas. </t>
  </si>
  <si>
    <t xml:space="preserve">Frações e operações com frações. </t>
  </si>
  <si>
    <t xml:space="preserve">Números e grandezas proporcionais: razões e proporções; divisão em partes proporcionais; regra de três; porcentagem e problemas. </t>
  </si>
  <si>
    <t xml:space="preserve">Estrutura lógica de relações arbitrárias entre pessoas, lugares, objetos ou eventos fictícios; deduzir novas informações das relações fornecidas e avaliar as condições usadas para estabelecer a estrutura daquelas relações. </t>
  </si>
  <si>
    <t xml:space="preserve">Compreensão e elaboração da lógica das situações por meio de: raciocínio verbal, raciocínio matemático, raciocínio sequencial, orientação espacial e temporal, formação de conceitos, discriminação de elementos. </t>
  </si>
  <si>
    <t xml:space="preserve">Compreensão do processo lógico que, a partir de um conjunto de hipóteses, conduz, de forma válida, a conclusões determinadas. </t>
  </si>
  <si>
    <t xml:space="preserve">Noções de sistema operacional (ambientes Linux e Windows 7, 8 e 10). </t>
  </si>
  <si>
    <t xml:space="preserve">Edição de textos, planilhas e apresentações (ambientes Microsoft Office 2010, 2013 e LibreOffice 5 ou superior). </t>
  </si>
  <si>
    <t xml:space="preserve">Redes de computadores: Conceitos básicos, ferramentas, aplicativos e procedimentos de Internet e Intranet; Programas de navegação (Microsoft Internet Explorer, Mozilla Firefox e Google Chrome); Programas de correio eletrônico (Microsoft Outlook e Mozilla Thunderbird); Sítios de busca e pesquisa na Internet; Grupos de discussão; Redes sociais; Computação na nuvem (cloud computing). </t>
  </si>
  <si>
    <t xml:space="preserve">Conceitos de organização e de gerenciamento de informações, arquivos, pastas e programas. </t>
  </si>
  <si>
    <t xml:space="preserve">Segurança da informação: Procedimentos de segurança; Noções de vírus, worms e outras pragas virtuais; Aplicativos para segurança (antivírus, firewall, anti-spyware etc.); Procedimentos de backup; Armazenamento de dados na nuvem (cloud storage). </t>
  </si>
  <si>
    <t xml:space="preserve">Inclusão, direitos e garantias legais e constitucionais das pessoas com deficiência (Lei nº 13.146/2015; Lei nº 11.126/2005 e Constituição Federal). </t>
  </si>
  <si>
    <t xml:space="preserve">Direitos no sistema de transporte coletivo (Lei nº 8.899/1994) e Decreto 3.691/2000). </t>
  </si>
  <si>
    <t xml:space="preserve">Símbolo de identificação de pessoas portadoras de deficiência auditiva (Lei nº 8.160/1991). </t>
  </si>
  <si>
    <t xml:space="preserve">Normas de apoio às pessoas portadoras de deficiência e sua integração social (Lei nº 7.853/1989 e Decreto 3.298/1999). </t>
  </si>
  <si>
    <t xml:space="preserve">Ética e moral. Ética, princípios e valores. </t>
  </si>
  <si>
    <t xml:space="preserve">Ética e democracia: exercício da cidadania. </t>
  </si>
  <si>
    <t xml:space="preserve">Ética e função pública. </t>
  </si>
  <si>
    <t xml:space="preserve">Ética no Setor Público: Estatuto de Ética Profissional do Servidor do TRT da 6ª Região. </t>
  </si>
  <si>
    <t xml:space="preserve">Lei nº 8.112/1990 e alterações posteriores: Provimento, vacância, remoção, redistribuição e substituição; Direitos e vantagens; Regime disciplinar: deveres, proibições, acumulação, responsabilidades, penalidades, processo administrativo disciplinar. </t>
  </si>
  <si>
    <t>Lei nº 8.429/1992 e alterações posteriores: disposições gerais, atos de improbidade administrativa.</t>
  </si>
  <si>
    <t xml:space="preserve">Constituição: conceito, objeto e classificações; supremacia da Constituição; aplicabilidade, vigência e eficácia das normas constitucionais; interpretação constitucional. </t>
  </si>
  <si>
    <t xml:space="preserve">Princípios fundamentais. </t>
  </si>
  <si>
    <t xml:space="preserve">Ações Constitucionais: habeas corpus, habeas data, mandado de segurança; mandado de injunção; ação popular; ação civil pública. </t>
  </si>
  <si>
    <t xml:space="preserve">Controle de constitucionalidade: sistemas difuso e concentrado; ação direta de inconstitucionalidade; ação declaratória de constitucionalidade; arguição de descumprimento de preceito fundamental; súmula vinculante; repercussão geral. </t>
  </si>
  <si>
    <t xml:space="preserve">Direitos e garantias fundamentais: direitos e deveres individuais e coletivos; direitos sociais; direitos de nacionalidade; direitos políticos. </t>
  </si>
  <si>
    <t xml:space="preserve">Organização político-administrativa: competências da União, Estados, Distrito Federal e Municípios. </t>
  </si>
  <si>
    <t xml:space="preserve">Administração Pública: disposições gerais; servidores públicos. </t>
  </si>
  <si>
    <t xml:space="preserve">Organização dos Poderes. </t>
  </si>
  <si>
    <t xml:space="preserve">Poder Executivo: atribuições e responsabilidades do Presidente da República. </t>
  </si>
  <si>
    <t xml:space="preserve">Poder Legislativo: órgãos e atribuições; processo legislativo; fiscalização contábil, financeira e orçamentária. </t>
  </si>
  <si>
    <t xml:space="preserve">Poder Judiciário: disposições gerais; Supremo Tribunal Federal; Conselho Nacional de Justiça; Superior Tribunal de Justiça; Tribunais Regionais Federais e Juízes Federais; Tribunais e Juízes do Trabalho; Conselho Superior da Justiça do Trabalho. </t>
  </si>
  <si>
    <t xml:space="preserve">Funções essenciais à Justiça: Ministério Público; Advocacia Pública; Advocacia; Defensoria Pública. </t>
  </si>
  <si>
    <t xml:space="preserve">Finanças Públicas: normas gerais; dos orçamentos. </t>
  </si>
  <si>
    <t xml:space="preserve">Ordem social: disposição geral; da seguridade social. </t>
  </si>
  <si>
    <t xml:space="preserve">Administração pública: princípios básicos. </t>
  </si>
  <si>
    <t xml:space="preserve">Poderes administrativos: poder hierárquico, poder disciplinar, poder regulamentar, poder de polícia, uso e abuso do poder. </t>
  </si>
  <si>
    <t xml:space="preserve">Serviços públicos: conceito, regime jurídico, princípios, titularidade e competência. </t>
  </si>
  <si>
    <t xml:space="preserve">Delegação: concessão, permissão e autorização. </t>
  </si>
  <si>
    <t xml:space="preserve">Ato administrativo: conceito, requisitos e atributos; anulação, revogação e convalidação; discricionariedade e vinculação. </t>
  </si>
  <si>
    <t xml:space="preserve">Organização administrativa: administração direta e indireta; centralizada e descentralizada; autarquias, fundações, empresas públicas, sociedades de economia mista, consórcios públicos (Lei nº 11.107/2005). </t>
  </si>
  <si>
    <t xml:space="preserve">Órgãos públicos: conceito, natureza e classificação. Servidores públicos: cargo, emprego e função públicos. </t>
  </si>
  <si>
    <t xml:space="preserve">Lei nº 8.112/1990 (Regime Jurídico dos Servidores Públicos Civis da União e alterações): disposições preliminares, provimento, vacância, remoção, redistribuição e substituição; direitos e vantagens: vencimento e remuneração; vantagens; férias; licenças; afastamentos; direito de petição; regime disciplinar: deveres e proibições; acumulação; responsabilidades; penalidades. </t>
  </si>
  <si>
    <t xml:space="preserve">Processo administrativo (Lei nº 9.784/1999): disposições gerais, direitos e deveres dos administrados. </t>
  </si>
  <si>
    <t xml:space="preserve">Controle e responsabilização da administração: controle administrativo; controle judicial; controle legislativo; responsabilidade civil do Estado. </t>
  </si>
  <si>
    <t xml:space="preserve">Lei nº 8.429/1992: disposições gerais; atos de improbidade administrativa. </t>
  </si>
  <si>
    <t xml:space="preserve">Lei nº 11.416/2006, que dispõe sobre as carreiras do Poder Judiciário da União. </t>
  </si>
  <si>
    <t xml:space="preserve">Licitações e Contratos da Administração Pública - Lei nº 8.666/1993 (com alterações posteriores). </t>
  </si>
  <si>
    <t xml:space="preserve">Convênios administrativos. Pregão: Lei n° 10.520/2002. Regime Diferenciado de Contratações Públicas: Lei Federal n 12.462, de 4 de agosto de 2011. </t>
  </si>
  <si>
    <t xml:space="preserve">Parcerias Público-Privadas (Lei nº 11.079/2004, com alterações posteriores). </t>
  </si>
  <si>
    <t xml:space="preserve">Bens públicos: regime jurídico; classificação; administração; aquisição e alienação; utilização; autorização de uso, permissão de uso, concessão de uso, concessão de direito real de uso e cessão de uso. </t>
  </si>
  <si>
    <t xml:space="preserve">Intervenção do Estado na propriedade: desapropriação; servidão administrativa; tombamento; requisição administrativa; ocupação temporária; limitação administrativa. </t>
  </si>
  <si>
    <t xml:space="preserve">Terceiro Setor: Organizações Sociais (Lei nº 9.637/1998). Organizações da Sociedade Civil de Interesse Público (Lei nº 9.790/1999, com alterações posteriores). </t>
  </si>
  <si>
    <t xml:space="preserve">Parcerias entre a administração pública e as organizações da sociedade civil: Lei 13.019/2014. </t>
  </si>
  <si>
    <t xml:space="preserve">Mandado de Segurança individual. </t>
  </si>
  <si>
    <t xml:space="preserve">Lei. </t>
  </si>
  <si>
    <t xml:space="preserve">Das Pessoas Naturais: Da Personalidade e Da Capacidade. </t>
  </si>
  <si>
    <t xml:space="preserve">Dos Fatos Jurídicos: Dos negócios jurídicos; Dos atos jurídicos lícitos. </t>
  </si>
  <si>
    <t xml:space="preserve">Dos Atos Ilícitos. </t>
  </si>
  <si>
    <t xml:space="preserve">Do Direito das Obrigações. </t>
  </si>
  <si>
    <t xml:space="preserve">Dos Contratos: Das Disposições Gerais; Da Compra e Venda; Da Prestação de Serviço; Do Mandato; Da Transação. </t>
  </si>
  <si>
    <t xml:space="preserve">Empreitada (cap. VIII do Título VI do CC). </t>
  </si>
  <si>
    <t xml:space="preserve">Do Penhor, Da Hipoteca e Da Anticrese. </t>
  </si>
  <si>
    <t xml:space="preserve">Princípios e fontes do Direito do Trabalho. </t>
  </si>
  <si>
    <t xml:space="preserve">Hierarquia das fontes do Direito do Trabalho. </t>
  </si>
  <si>
    <t xml:space="preserve">Direitos constitucionais dos trabalhadores (art. 7º da CF/1988). </t>
  </si>
  <si>
    <t xml:space="preserve">Relação de trabalho e relação de emprego: requisitos e distinção; relações de trabalho lato sensu. </t>
  </si>
  <si>
    <t xml:space="preserve">Sujeitos do contrato de trabalho stricto sensu: empregado e empregador: conceito e caracterização; poderes do empregador no contrato de trabalho. </t>
  </si>
  <si>
    <t xml:space="preserve">Grupo econômico e sua repercussão nas relações de emprego; da sucessão de empregadores: conceito, caracterização e sua implicação ao contrato de trabalho; da responsabilidade solidária por créditos trabalhistas; terceirização e flexibilização. </t>
  </si>
  <si>
    <t xml:space="preserve">Contrato individual de trabalho: conceito, classificação, modalidades e características. Profissões regulamentadas. </t>
  </si>
  <si>
    <t xml:space="preserve">Alteração do contrato de trabalho: alteração unilateral e bilateral; o jus variandi. </t>
  </si>
  <si>
    <t xml:space="preserve">Transferência do empregado: conceito, limitações e características. </t>
  </si>
  <si>
    <t xml:space="preserve">Suspensão e interrupção do contrato de trabalho: caracterização, distinção e reflexos no contrato de trabalho. </t>
  </si>
  <si>
    <t xml:space="preserve">Hipóteses de suspensão e de interrupção do contrato de trabalho. </t>
  </si>
  <si>
    <t xml:space="preserve">Rescisão do contrato de trabalho. </t>
  </si>
  <si>
    <t xml:space="preserve">Modalidades de rescisão do contrato de trabalho. </t>
  </si>
  <si>
    <t xml:space="preserve">Aviso prévio: prazo de duração. </t>
  </si>
  <si>
    <t xml:space="preserve">Estabilidade e garantias provisórias de emprego: espécies de estabilidade; despedida e reintegração de empregado estável. </t>
  </si>
  <si>
    <t xml:space="preserve">Duração do trabalho; jornada de trabalho; períodos de descanso; intervalo para repouso e alimentação; descanso semanal remunerado: base de cálculo; trabalho noturno e trabalho extraordinário; sistema de compensação de horas. </t>
  </si>
  <si>
    <t xml:space="preserve">Turnos ininterruptos de revezamento: conceito e implicações no contrato de trabalho. Do teletrabalho (Lei nº 13.467/2017). </t>
  </si>
  <si>
    <t xml:space="preserve">Salário mínimo: irredutibilidade e garantia. </t>
  </si>
  <si>
    <t xml:space="preserve">Férias: direito a férias e duração; período concessivo e período aquisitivo de férias; remuneração e abono de férias; férias coletivas. </t>
  </si>
  <si>
    <t xml:space="preserve">Salário e remuneração: conceito e distinções; composição do salário; modalidades de salário; formas e meios de pagamento do salário; adicionais salariais; gorjetas: conceito e natureza jurídica; 13º salário. Equiparação salarial: caracterização, requisitos, excludentes; princípio da igualdade de salário; desvio e acúmulo de função. </t>
  </si>
  <si>
    <t xml:space="preserve">FGTS e PIS/PASEP. Prescrição e decadência: conceito, distinção e prazos. </t>
  </si>
  <si>
    <t xml:space="preserve">Segurança e medicina no trabalho: CIPA; atividades insalubres ou perigosas: caracterização e remuneração do trabalho insalubre e perigoso; forma de cálculo; cumulação de adicionais de insalubridade e periculosidade. </t>
  </si>
  <si>
    <t xml:space="preserve">Proteção ao trabalho do menor; Estatuto da Criança e do Adolescente (Lei nº 8.069/90): do direito da profissionalização e à proteção no trabalho. </t>
  </si>
  <si>
    <t xml:space="preserve">Proteção ao trabalho da mulher; estabilidade da gestante; licença maternidade e Lei nº 9.029/95. </t>
  </si>
  <si>
    <t xml:space="preserve">Direito coletivo do trabalho: liberdade sindical (Convenção nº 87 da OIT); organização sindical: conceito de categoria; categoria diferenciada; convenções e acordos coletivos de trabalho. </t>
  </si>
  <si>
    <t xml:space="preserve">Direito de greve; dos serviços essenciais; greve do servidor público. </t>
  </si>
  <si>
    <t xml:space="preserve">Comissões de conciliação prévia. </t>
  </si>
  <si>
    <t xml:space="preserve">Da representação dos empregados. </t>
  </si>
  <si>
    <t xml:space="preserve">Renúncia e transação. </t>
  </si>
  <si>
    <t xml:space="preserve">Dano moral nas relações de trabalho. </t>
  </si>
  <si>
    <t xml:space="preserve">Súmulas da Jurisprudência uniformizada do Tribunal Superior do Trabalho sobre Direito do Trabalho. </t>
  </si>
  <si>
    <t xml:space="preserve">Súmulas Vinculantes do Supremo Tribunal Federal relativas ao Direito do Trabalho. </t>
  </si>
  <si>
    <t>http://bit.ly/edital-trt-2-sp</t>
  </si>
  <si>
    <t xml:space="preserve">Formas de solução de conflitos trabalhistas. </t>
  </si>
  <si>
    <t xml:space="preserve">Fontes do Direito Processual do Trabalho. </t>
  </si>
  <si>
    <t xml:space="preserve">Justiça do Trabalho: organização e competência (EC 45/2004). </t>
  </si>
  <si>
    <t xml:space="preserve">Varas do Trabalho, tribunais regionais do trabalho e Tribunal Superior do Trabalho: jurisdição e competência. </t>
  </si>
  <si>
    <t xml:space="preserve">Composição do Tribunal Superior do Trabalho. </t>
  </si>
  <si>
    <t xml:space="preserve">Do juiz do Trabalho: poderes do Juiz do Trabalho; impedimento e suspeição. </t>
  </si>
  <si>
    <t xml:space="preserve">Serviços auxiliares da justiça do trabalho: secretarias das Varas do Trabalho; distribuidores; oficiais de justiça e oficiais de justiça avaliadores. </t>
  </si>
  <si>
    <t xml:space="preserve">Ministério Público do Trabalho: organização. </t>
  </si>
  <si>
    <t xml:space="preserve">Processo judiciário do trabalho: princípios específicos do processo do trabalho; princípios gerais do processo aplicáveis ao processo do trabalho (aplicação subsidiária e supletiva do CPC ao processo do trabalho). </t>
  </si>
  <si>
    <t xml:space="preserve">Atos, termos e prazos processuais. </t>
  </si>
  <si>
    <t xml:space="preserve">Distribuição. Custas e emolumentos. </t>
  </si>
  <si>
    <t xml:space="preserve">Partes e procuradores; jus postulandi; substituição e representação processuais; capacidade postulatória no processo do trabalho; assistência judiciária; honorários de advogado. </t>
  </si>
  <si>
    <t xml:space="preserve">Nulidades no processo do trabalho: princípio informador; momento de arguição, preclusão. </t>
  </si>
  <si>
    <t xml:space="preserve">Exceções. </t>
  </si>
  <si>
    <t xml:space="preserve">Audiências: de conciliação, de instrução e de julgamento; notificação das partes; arquivamento do processo; revelia e confissão. </t>
  </si>
  <si>
    <t xml:space="preserve">Da prova testemunhal: quantidade de testemunhas e causas de impedimento e suspeição. </t>
  </si>
  <si>
    <t xml:space="preserve">Prova documental: falsidade documental. </t>
  </si>
  <si>
    <t xml:space="preserve">Honorários periciais: responsabilidade pelo pagamento. </t>
  </si>
  <si>
    <t xml:space="preserve">Dissídios individuais: forma de reclamação e notificação; reclamação escrita e verbal; requisitos da petição inicial no processo do trabalho; legitimidade para ajuizar. </t>
  </si>
  <si>
    <t xml:space="preserve">Procedimento ordinário e sumaríssimo. </t>
  </si>
  <si>
    <t xml:space="preserve">Procedimentos especiais: inquérito para apuração de falta grave, homologação de Acordo Extrajudicial, consignação em pagamento, ação monitória, ação rescisória e mandado de segurança. </t>
  </si>
  <si>
    <t xml:space="preserve">Sentença e coisa julgada; liquidação da sentença: por cálculo, por artigos e por arbitramento. </t>
  </si>
  <si>
    <t xml:space="preserve">Dissídios coletivos: competência para julgamento, legitimidade para propositura, extensão, cumprimento e revisão da sentença normativa; efeito suspensivo. </t>
  </si>
  <si>
    <t xml:space="preserve">Da ação civil pública: legitimidade e cabimento no processo do trabalho. </t>
  </si>
  <si>
    <t xml:space="preserve">Execução: iniciativa da execução; do incidente de desconsideração da personalidade jurídica; execução provisória; execução por prestações sucessivas; execução contra a fazenda pública; execução contra a massa falida. </t>
  </si>
  <si>
    <t xml:space="preserve">Citação; depósito da condenação e da nomeação de bens; mandado e penhora; bens penhoráveis e impenhoráveis. </t>
  </si>
  <si>
    <t xml:space="preserve">Embargos à execução; impugnação à sentença; embargos de terceiro. </t>
  </si>
  <si>
    <t xml:space="preserve">Praça e leilão; arrematação; remição; custas na execução. </t>
  </si>
  <si>
    <t xml:space="preserve">Recursos no processo do trabalho: princípios gerais, prazos, pressupostos, requisitos e efeitos; recursos em espécie: recurso ordinário, agravo de petição, agravo de instrumento, recurso de revista, embargos no TST, embargos de declaração, embargos infringentes e agravo regimental. </t>
  </si>
  <si>
    <t xml:space="preserve">Reclamação Correcional. </t>
  </si>
  <si>
    <t xml:space="preserve">Do incidente de uniformização de jurisprudência. Do Incidente de Recursos de Revista e Embargos Repetitivos (IN 38/TST). </t>
  </si>
  <si>
    <t xml:space="preserve">Do Processo Judicial Eletrônico: peculiaridades, características e prazos; normas aplicáveis ao processo judicial eletrônico. </t>
  </si>
  <si>
    <t xml:space="preserve">Súmulas da Jurisprudência uniformizada do Tribunal Superior do Trabalho sobre Direito Processual do Trabalho. </t>
  </si>
  <si>
    <t>Instruções Normativa do Tribunal Superior do Trabalho que tratam de Processo do Trabalho – números 38, 39 e 40.</t>
  </si>
  <si>
    <t xml:space="preserve">Seguridade social: origem e evolução legislativa no Brasil; conceito; organização e princípios constitucionais. </t>
  </si>
  <si>
    <t xml:space="preserve">Da assistência social. </t>
  </si>
  <si>
    <t xml:space="preserve">Dos regimes de previdência social existentes. </t>
  </si>
  <si>
    <t xml:space="preserve">Regime Geral da Previdência Social: beneficiário, benefícios em espécie e custeio (Leis nº 8.212/91 e 8.213/91). </t>
  </si>
  <si>
    <t xml:space="preserve">Seguridade Social do Servidor Público: noções gerais, benefícios e custeio. </t>
  </si>
  <si>
    <t xml:space="preserve">Previdência Complementar (Lei Complementar nº 109/2001). </t>
  </si>
  <si>
    <t xml:space="preserve">Relação entre a União, os Estados, o Distrito Federal e os Municípios, suas autarquias, fundações, sociedades de economia mista e outras entidades públicas e suas respectivas entidades fechadas de previdência complementar (Lei Complementar nº 108/2001). </t>
  </si>
  <si>
    <t xml:space="preserve">Lei nº 12.618/2012 (Regime de Previdência Complementar para os Servidores Públicos Federais). </t>
  </si>
  <si>
    <t>Impactos da Lei nº 13.467/2017 na Previdência Social.</t>
  </si>
  <si>
    <t>Tribunal Regional do Trabalho de São Paulo</t>
  </si>
  <si>
    <t>26 de abril de 2018</t>
  </si>
  <si>
    <t>Fundação Carlos Chagas</t>
  </si>
  <si>
    <t xml:space="preserve"> Técnico; Analista</t>
  </si>
  <si>
    <t>Nível médio e superior</t>
  </si>
  <si>
    <t>Até R$ 18 mil</t>
  </si>
  <si>
    <r>
      <t>300</t>
    </r>
    <r>
      <rPr>
        <sz val="12"/>
        <color theme="9" tint="0.79998168889431442"/>
        <rFont val="Calibri"/>
        <family val="2"/>
        <scheme val="minor"/>
      </rPr>
      <t>.</t>
    </r>
  </si>
  <si>
    <t xml:space="preserve"> De 27 de abril a 27 de maio de 2018</t>
  </si>
  <si>
    <t xml:space="preserve"> R$ 80 ou R$ 90</t>
  </si>
  <si>
    <t>22 de julho de 2018</t>
  </si>
  <si>
    <t>Tribunal Regional do Trabalho 2ª Região (TRT SP) - Concurso Público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</si>
</sst>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R$&quot;\ #,##0;[Red]\-&quot;R$&quot;\ #,##0"/>
    <numFmt numFmtId="165" formatCode="_-&quot;R$&quot;\ * #,##0.00_-;\-&quot;R$&quot;\ * #,##0.00_-;_-&quot;R$&quot;\ * &quot;-&quot;??_-;_-@_-"/>
    <numFmt numFmtId="166" formatCode="_-* #,##0_-;\-* #,##0_-;_-* &quot;-&quot;??_-;_-@_-"/>
    <numFmt numFmtId="167" formatCode="d/m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6"/>
      <color rgb="FF1A2911"/>
      <name val="Segoe UI Semibold"/>
      <family val="2"/>
    </font>
    <font>
      <b/>
      <sz val="8"/>
      <color theme="1"/>
      <name val="Calibri"/>
      <family val="2"/>
      <scheme val="minor"/>
    </font>
    <font>
      <i/>
      <sz val="8"/>
      <name val="Segoe UI Semilight"/>
      <family val="2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rgb="FF1A2911"/>
      <name val="Calibri"/>
      <family val="2"/>
      <scheme val="minor"/>
    </font>
    <font>
      <b/>
      <sz val="8"/>
      <color rgb="FF1A2911"/>
      <name val="Calibri"/>
      <family val="2"/>
      <scheme val="minor"/>
    </font>
    <font>
      <sz val="12"/>
      <color theme="9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41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rgb="FF007413"/>
      </left>
      <right style="thin">
        <color rgb="FF007413"/>
      </right>
      <top style="thin">
        <color rgb="FF007413"/>
      </top>
      <bottom style="thin">
        <color rgb="FF007413"/>
      </bottom>
      <diagonal/>
    </border>
    <border>
      <left style="thin">
        <color rgb="FF007413"/>
      </left>
      <right/>
      <top style="thin">
        <color rgb="FF007413"/>
      </top>
      <bottom/>
      <diagonal/>
    </border>
    <border>
      <left/>
      <right/>
      <top style="thin">
        <color rgb="FF007413"/>
      </top>
      <bottom/>
      <diagonal/>
    </border>
    <border>
      <left/>
      <right style="thin">
        <color rgb="FF007413"/>
      </right>
      <top style="thin">
        <color rgb="FF007413"/>
      </top>
      <bottom/>
      <diagonal/>
    </border>
    <border>
      <left style="thin">
        <color rgb="FF007413"/>
      </left>
      <right/>
      <top/>
      <bottom/>
      <diagonal/>
    </border>
    <border>
      <left/>
      <right style="thin">
        <color rgb="FF007413"/>
      </right>
      <top/>
      <bottom/>
      <diagonal/>
    </border>
    <border>
      <left style="thin">
        <color rgb="FF007413"/>
      </left>
      <right/>
      <top/>
      <bottom style="thin">
        <color rgb="FF007413"/>
      </bottom>
      <diagonal/>
    </border>
    <border>
      <left/>
      <right/>
      <top/>
      <bottom style="thin">
        <color rgb="FF007413"/>
      </bottom>
      <diagonal/>
    </border>
    <border>
      <left/>
      <right style="thin">
        <color rgb="FF007413"/>
      </right>
      <top/>
      <bottom style="thin">
        <color rgb="FF007413"/>
      </bottom>
      <diagonal/>
    </border>
    <border>
      <left style="thin">
        <color rgb="FF007413"/>
      </left>
      <right/>
      <top style="thin">
        <color rgb="FF007413"/>
      </top>
      <bottom style="thin">
        <color theme="0" tint="-0.14990691854609822"/>
      </bottom>
      <diagonal/>
    </border>
    <border>
      <left/>
      <right/>
      <top style="thin">
        <color rgb="FF007413"/>
      </top>
      <bottom style="thin">
        <color theme="0" tint="-0.14990691854609822"/>
      </bottom>
      <diagonal/>
    </border>
    <border>
      <left/>
      <right style="thin">
        <color rgb="FF007413"/>
      </right>
      <top style="thin">
        <color rgb="FF007413"/>
      </top>
      <bottom style="thin">
        <color theme="0" tint="-0.14990691854609822"/>
      </bottom>
      <diagonal/>
    </border>
    <border>
      <left style="thin">
        <color rgb="FF007413"/>
      </left>
      <right/>
      <top style="thin">
        <color theme="0" tint="-0.14990691854609822"/>
      </top>
      <bottom/>
      <diagonal/>
    </border>
    <border>
      <left/>
      <right style="thin">
        <color rgb="FF007413"/>
      </right>
      <top style="thin">
        <color theme="0" tint="-0.149906918546098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7413"/>
      </top>
      <bottom style="thin">
        <color rgb="FF00741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rgb="FFDCE6F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413"/>
      </left>
      <right/>
      <top style="thin">
        <color rgb="FF007413"/>
      </top>
      <bottom style="thin">
        <color rgb="FF007413"/>
      </bottom>
      <diagonal/>
    </border>
    <border>
      <left/>
      <right style="thin">
        <color rgb="FF007413"/>
      </right>
      <top style="thin">
        <color rgb="FF007413"/>
      </top>
      <bottom style="thin">
        <color rgb="FF007413"/>
      </bottom>
      <diagonal/>
    </border>
    <border>
      <left style="thin">
        <color rgb="FF007413"/>
      </left>
      <right style="thin">
        <color rgb="FF007413"/>
      </right>
      <top/>
      <bottom style="thin">
        <color rgb="FF007413"/>
      </bottom>
      <diagonal/>
    </border>
    <border>
      <left style="thin">
        <color rgb="FF007413"/>
      </left>
      <right style="thin">
        <color rgb="FF007413"/>
      </right>
      <top style="thin">
        <color rgb="FF007413"/>
      </top>
      <bottom/>
      <diagonal/>
    </border>
    <border>
      <left style="thin">
        <color rgb="FF007413"/>
      </left>
      <right style="thin">
        <color rgb="FF007413"/>
      </right>
      <top/>
      <bottom style="thin">
        <color theme="0"/>
      </bottom>
      <diagonal/>
    </border>
    <border>
      <left style="thin">
        <color rgb="FF007413"/>
      </left>
      <right style="thin">
        <color theme="0"/>
      </right>
      <top/>
      <bottom style="thin">
        <color theme="0"/>
      </bottom>
      <diagonal/>
    </border>
    <border>
      <left style="thin">
        <color rgb="FF007413"/>
      </left>
      <right style="thin">
        <color rgb="FF007413"/>
      </right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6" fillId="0" borderId="0" applyFont="0" applyFill="0" applyBorder="0" applyAlignment="0" applyProtection="0"/>
  </cellStyleXfs>
  <cellXfs count="181">
    <xf numFmtId="0" fontId="0" fillId="0" borderId="0" xfId="0"/>
    <xf numFmtId="0" fontId="7" fillId="3" borderId="0" xfId="0" applyFont="1" applyFill="1" applyBorder="1" applyAlignment="1" applyProtection="1">
      <alignment vertical="center"/>
    </xf>
    <xf numFmtId="0" fontId="0" fillId="3" borderId="0" xfId="0" applyFill="1"/>
    <xf numFmtId="0" fontId="8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7" fillId="3" borderId="0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13" fillId="4" borderId="1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  <xf numFmtId="0" fontId="18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166" fontId="14" fillId="3" borderId="0" xfId="1" applyNumberFormat="1" applyFont="1" applyFill="1" applyBorder="1" applyAlignment="1">
      <alignment vertical="top"/>
    </xf>
    <xf numFmtId="166" fontId="14" fillId="3" borderId="2" xfId="1" applyNumberFormat="1" applyFont="1" applyFill="1" applyBorder="1" applyAlignment="1">
      <alignment vertical="top" readingOrder="1"/>
    </xf>
    <xf numFmtId="0" fontId="20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right" vertical="top"/>
    </xf>
    <xf numFmtId="0" fontId="7" fillId="3" borderId="6" xfId="0" applyFont="1" applyFill="1" applyBorder="1"/>
    <xf numFmtId="0" fontId="7" fillId="3" borderId="0" xfId="0" applyFont="1" applyFill="1" applyBorder="1"/>
    <xf numFmtId="0" fontId="7" fillId="3" borderId="0" xfId="0" applyFont="1" applyFill="1" applyAlignment="1" applyProtection="1">
      <alignment vertical="center" wrapText="1"/>
    </xf>
    <xf numFmtId="0" fontId="25" fillId="3" borderId="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center" vertical="center"/>
    </xf>
    <xf numFmtId="0" fontId="23" fillId="3" borderId="8" xfId="0" quotePrefix="1" applyFont="1" applyFill="1" applyBorder="1" applyAlignment="1" applyProtection="1">
      <alignment horizontal="left" vertical="center" indent="1"/>
    </xf>
    <xf numFmtId="0" fontId="21" fillId="5" borderId="24" xfId="0" applyFont="1" applyFill="1" applyBorder="1" applyAlignment="1" applyProtection="1">
      <alignment vertical="center"/>
    </xf>
    <xf numFmtId="0" fontId="21" fillId="5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24" fillId="3" borderId="8" xfId="0" applyFont="1" applyFill="1" applyBorder="1" applyAlignment="1" applyProtection="1">
      <alignment horizontal="center" vertical="center"/>
      <protection locked="0"/>
    </xf>
    <xf numFmtId="0" fontId="24" fillId="5" borderId="8" xfId="0" applyFont="1" applyFill="1" applyBorder="1" applyAlignment="1" applyProtection="1">
      <alignment horizontal="center" vertical="center"/>
      <protection locked="0"/>
    </xf>
    <xf numFmtId="9" fontId="7" fillId="3" borderId="8" xfId="0" applyNumberFormat="1" applyFont="1" applyFill="1" applyBorder="1" applyAlignment="1" applyProtection="1">
      <alignment horizontal="center" vertical="center"/>
      <protection locked="0"/>
    </xf>
    <xf numFmtId="9" fontId="0" fillId="3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 wrapText="1"/>
    </xf>
    <xf numFmtId="0" fontId="22" fillId="3" borderId="8" xfId="0" applyFont="1" applyFill="1" applyBorder="1" applyAlignment="1" applyProtection="1">
      <alignment horizontal="left" vertical="center" wrapText="1" indent="1"/>
      <protection locked="0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27" fillId="5" borderId="8" xfId="0" applyFont="1" applyFill="1" applyBorder="1" applyAlignment="1" applyProtection="1">
      <alignment vertical="center"/>
      <protection locked="0"/>
    </xf>
    <xf numFmtId="0" fontId="24" fillId="3" borderId="8" xfId="0" applyFont="1" applyFill="1" applyBorder="1" applyAlignment="1" applyProtection="1">
      <alignment horizontal="right" vertical="center" wrapText="1" indent="1"/>
      <protection locked="0"/>
    </xf>
    <xf numFmtId="166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24" fillId="3" borderId="35" xfId="0" applyFont="1" applyFill="1" applyBorder="1" applyAlignment="1" applyProtection="1">
      <alignment horizontal="center" vertical="center"/>
      <protection locked="0"/>
    </xf>
    <xf numFmtId="9" fontId="7" fillId="3" borderId="36" xfId="0" applyNumberFormat="1" applyFont="1" applyFill="1" applyBorder="1" applyAlignment="1" applyProtection="1">
      <alignment horizontal="center" vertical="center"/>
      <protection locked="0"/>
    </xf>
    <xf numFmtId="0" fontId="24" fillId="3" borderId="37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top" wrapText="1"/>
    </xf>
    <xf numFmtId="0" fontId="0" fillId="3" borderId="0" xfId="0" applyFill="1" applyBorder="1"/>
    <xf numFmtId="0" fontId="22" fillId="3" borderId="36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166" fontId="24" fillId="3" borderId="0" xfId="0" applyNumberFormat="1" applyFont="1" applyFill="1" applyBorder="1" applyAlignment="1" applyProtection="1">
      <alignment horizontal="center" vertical="center"/>
      <protection locked="0"/>
    </xf>
    <xf numFmtId="16" fontId="7" fillId="3" borderId="35" xfId="0" applyNumberFormat="1" applyFont="1" applyFill="1" applyBorder="1" applyAlignment="1" applyProtection="1">
      <alignment horizontal="center" vertical="center"/>
      <protection locked="0"/>
    </xf>
    <xf numFmtId="16" fontId="7" fillId="3" borderId="35" xfId="1" applyNumberFormat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vertical="center"/>
    </xf>
    <xf numFmtId="167" fontId="8" fillId="3" borderId="26" xfId="0" applyNumberFormat="1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 wrapText="1"/>
    </xf>
    <xf numFmtId="0" fontId="21" fillId="5" borderId="33" xfId="0" applyFont="1" applyFill="1" applyBorder="1" applyAlignment="1" applyProtection="1">
      <alignment horizontal="center" vertical="center"/>
    </xf>
    <xf numFmtId="0" fontId="21" fillId="5" borderId="34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7" fillId="5" borderId="41" xfId="0" applyFont="1" applyFill="1" applyBorder="1" applyAlignment="1" applyProtection="1">
      <alignment vertical="center"/>
      <protection locked="0"/>
    </xf>
    <xf numFmtId="0" fontId="24" fillId="3" borderId="38" xfId="0" applyFont="1" applyFill="1" applyBorder="1" applyAlignment="1" applyProtection="1">
      <alignment horizontal="right" vertical="center" wrapText="1" indent="1"/>
      <protection locked="0"/>
    </xf>
    <xf numFmtId="166" fontId="24" fillId="3" borderId="38" xfId="0" applyNumberFormat="1" applyFont="1" applyFill="1" applyBorder="1" applyAlignment="1" applyProtection="1">
      <alignment horizontal="center" vertical="center"/>
      <protection locked="0"/>
    </xf>
    <xf numFmtId="166" fontId="24" fillId="3" borderId="9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20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1" fillId="3" borderId="0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1" fillId="3" borderId="12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23" fillId="3" borderId="10" xfId="0" quotePrefix="1" applyFont="1" applyFill="1" applyBorder="1" applyAlignment="1" applyProtection="1">
      <alignment horizontal="left" vertical="center" indent="1"/>
    </xf>
    <xf numFmtId="0" fontId="7" fillId="3" borderId="10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left" vertical="center"/>
      <protection locked="0"/>
    </xf>
    <xf numFmtId="0" fontId="21" fillId="5" borderId="9" xfId="0" applyFont="1" applyFill="1" applyBorder="1" applyAlignment="1" applyProtection="1">
      <alignment horizontal="left" vertical="center"/>
      <protection locked="0"/>
    </xf>
    <xf numFmtId="0" fontId="21" fillId="5" borderId="17" xfId="0" applyFont="1" applyFill="1" applyBorder="1" applyAlignment="1" applyProtection="1">
      <alignment horizontal="left" vertical="center"/>
      <protection locked="0"/>
    </xf>
    <xf numFmtId="0" fontId="21" fillId="5" borderId="18" xfId="0" applyFont="1" applyFill="1" applyBorder="1" applyAlignment="1" applyProtection="1">
      <alignment horizontal="left" vertical="center"/>
      <protection locked="0"/>
    </xf>
    <xf numFmtId="0" fontId="21" fillId="5" borderId="19" xfId="0" applyFont="1" applyFill="1" applyBorder="1" applyAlignment="1" applyProtection="1">
      <alignment horizontal="left" vertical="center"/>
      <protection locked="0"/>
    </xf>
    <xf numFmtId="20" fontId="7" fillId="3" borderId="8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9" fontId="28" fillId="3" borderId="8" xfId="3" applyFont="1" applyFill="1" applyBorder="1" applyAlignment="1" applyProtection="1">
      <alignment horizontal="center" vertical="center"/>
      <protection locked="0"/>
    </xf>
    <xf numFmtId="9" fontId="28" fillId="3" borderId="8" xfId="3" applyNumberFormat="1" applyFont="1" applyFill="1" applyBorder="1" applyAlignment="1" applyProtection="1">
      <alignment horizontal="center" vertical="center"/>
      <protection locked="0"/>
    </xf>
    <xf numFmtId="9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9" fontId="19" fillId="3" borderId="8" xfId="0" applyNumberFormat="1" applyFont="1" applyFill="1" applyBorder="1" applyAlignment="1" applyProtection="1">
      <alignment horizontal="center" vertical="center"/>
      <protection locked="0"/>
    </xf>
    <xf numFmtId="9" fontId="29" fillId="3" borderId="8" xfId="3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43" fontId="14" fillId="3" borderId="2" xfId="1" applyFont="1" applyFill="1" applyBorder="1" applyAlignment="1">
      <alignment vertical="center"/>
    </xf>
    <xf numFmtId="43" fontId="14" fillId="3" borderId="0" xfId="1" applyFont="1" applyFill="1" applyBorder="1" applyAlignment="1">
      <alignment vertical="center"/>
    </xf>
    <xf numFmtId="165" fontId="14" fillId="3" borderId="2" xfId="5" applyFont="1" applyFill="1" applyBorder="1" applyAlignment="1">
      <alignment vertical="center"/>
    </xf>
    <xf numFmtId="165" fontId="14" fillId="3" borderId="0" xfId="5" applyFont="1" applyFill="1" applyBorder="1" applyAlignment="1">
      <alignment vertical="center"/>
    </xf>
    <xf numFmtId="0" fontId="14" fillId="3" borderId="2" xfId="1" applyNumberFormat="1" applyFont="1" applyFill="1" applyBorder="1" applyAlignment="1">
      <alignment vertical="center"/>
    </xf>
    <xf numFmtId="0" fontId="14" fillId="3" borderId="0" xfId="1" applyNumberFormat="1" applyFont="1" applyFill="1" applyBorder="1" applyAlignment="1">
      <alignment vertical="center"/>
    </xf>
    <xf numFmtId="164" fontId="14" fillId="3" borderId="2" xfId="5" applyNumberFormat="1" applyFont="1" applyFill="1" applyBorder="1" applyAlignment="1">
      <alignment horizontal="left" vertical="center"/>
    </xf>
    <xf numFmtId="165" fontId="14" fillId="3" borderId="0" xfId="5" applyFont="1" applyFill="1" applyBorder="1" applyAlignment="1">
      <alignment horizontal="left" vertical="center"/>
    </xf>
    <xf numFmtId="14" fontId="14" fillId="3" borderId="2" xfId="0" applyNumberFormat="1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vertical="center"/>
    </xf>
    <xf numFmtId="0" fontId="9" fillId="5" borderId="0" xfId="0" applyFont="1" applyFill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top" wrapText="1" indent="1"/>
    </xf>
    <xf numFmtId="43" fontId="15" fillId="3" borderId="2" xfId="4" applyNumberFormat="1" applyFill="1" applyBorder="1" applyAlignment="1">
      <alignment vertical="center"/>
    </xf>
    <xf numFmtId="43" fontId="16" fillId="3" borderId="0" xfId="4" applyNumberFormat="1" applyFont="1" applyFill="1" applyBorder="1" applyAlignment="1">
      <alignment vertical="center"/>
    </xf>
    <xf numFmtId="0" fontId="14" fillId="3" borderId="2" xfId="2" applyNumberFormat="1" applyFont="1" applyFill="1" applyBorder="1" applyAlignment="1">
      <alignment vertical="top" wrapText="1"/>
    </xf>
    <xf numFmtId="0" fontId="14" fillId="3" borderId="0" xfId="2" applyNumberFormat="1" applyFont="1" applyFill="1" applyBorder="1" applyAlignment="1">
      <alignment vertical="top" wrapText="1"/>
    </xf>
    <xf numFmtId="0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7" fillId="2" borderId="36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 vertical="center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5" borderId="29" xfId="0" applyFont="1" applyFill="1" applyBorder="1" applyAlignment="1" applyProtection="1">
      <alignment horizontal="center" vertical="center" wrapText="1"/>
    </xf>
    <xf numFmtId="0" fontId="21" fillId="5" borderId="30" xfId="0" applyFont="1" applyFill="1" applyBorder="1" applyAlignment="1" applyProtection="1">
      <alignment horizontal="center" vertical="center" wrapText="1"/>
    </xf>
    <xf numFmtId="167" fontId="21" fillId="5" borderId="26" xfId="0" applyNumberFormat="1" applyFont="1" applyFill="1" applyBorder="1" applyAlignment="1" applyProtection="1">
      <alignment horizontal="center" vertical="center"/>
    </xf>
    <xf numFmtId="167" fontId="21" fillId="5" borderId="0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left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167" fontId="8" fillId="5" borderId="39" xfId="0" applyNumberFormat="1" applyFont="1" applyFill="1" applyBorder="1" applyAlignment="1" applyProtection="1">
      <alignment horizontal="center" vertical="center"/>
    </xf>
    <xf numFmtId="167" fontId="8" fillId="5" borderId="40" xfId="0" applyNumberFormat="1" applyFont="1" applyFill="1" applyBorder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 vertical="center" wrapText="1"/>
    </xf>
    <xf numFmtId="0" fontId="21" fillId="5" borderId="17" xfId="0" applyFont="1" applyFill="1" applyBorder="1" applyAlignment="1" applyProtection="1">
      <alignment horizontal="left" vertical="center"/>
      <protection locked="0"/>
    </xf>
    <xf numFmtId="0" fontId="21" fillId="5" borderId="18" xfId="0" applyFont="1" applyFill="1" applyBorder="1" applyAlignment="1" applyProtection="1">
      <alignment horizontal="left" vertical="center"/>
      <protection locked="0"/>
    </xf>
    <xf numFmtId="0" fontId="21" fillId="5" borderId="19" xfId="0" applyFont="1" applyFill="1" applyBorder="1" applyAlignment="1" applyProtection="1">
      <alignment horizontal="left" vertical="center"/>
      <protection locked="0"/>
    </xf>
    <xf numFmtId="0" fontId="8" fillId="5" borderId="28" xfId="0" applyFont="1" applyFill="1" applyBorder="1" applyAlignment="1" applyProtection="1">
      <alignment horizontal="center" vertical="center" wrapText="1"/>
    </xf>
    <xf numFmtId="0" fontId="8" fillId="5" borderId="30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21" fillId="5" borderId="28" xfId="0" applyFont="1" applyFill="1" applyBorder="1" applyAlignment="1" applyProtection="1">
      <alignment horizontal="center" vertical="center" wrapText="1"/>
    </xf>
    <xf numFmtId="0" fontId="21" fillId="5" borderId="22" xfId="0" applyFont="1" applyFill="1" applyBorder="1" applyAlignment="1" applyProtection="1">
      <alignment horizontal="center" vertical="center"/>
    </xf>
    <xf numFmtId="167" fontId="8" fillId="5" borderId="22" xfId="0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top" wrapText="1"/>
    </xf>
    <xf numFmtId="0" fontId="12" fillId="6" borderId="0" xfId="0" applyFont="1" applyFill="1" applyBorder="1" applyAlignment="1" applyProtection="1">
      <alignment horizontal="center" vertical="top"/>
    </xf>
    <xf numFmtId="0" fontId="8" fillId="5" borderId="25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167" fontId="21" fillId="5" borderId="24" xfId="0" applyNumberFormat="1" applyFont="1" applyFill="1" applyBorder="1" applyAlignment="1" applyProtection="1">
      <alignment horizontal="center" vertical="center"/>
    </xf>
    <xf numFmtId="167" fontId="21" fillId="5" borderId="27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23" fillId="3" borderId="0" xfId="0" quotePrefix="1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top" wrapText="1"/>
    </xf>
  </cellXfs>
  <cellStyles count="6">
    <cellStyle name="Hiperlink" xfId="4" builtinId="8"/>
    <cellStyle name="Moeda 2" xfId="5"/>
    <cellStyle name="Normal" xfId="0" builtinId="0"/>
    <cellStyle name="Porcentagem" xfId="3" builtinId="5"/>
    <cellStyle name="Separador de milhares [0]" xfId="2" builtinId="6"/>
    <cellStyle name="Vírgula" xfId="1" builtinId="3"/>
  </cellStyles>
  <dxfs count="1244"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9200"/>
      </font>
      <fill>
        <patternFill>
          <bgColor rgb="FFFFE3AB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3" formatCode="0%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  <color rgb="FF1A2911"/>
      </font>
      <numFmt numFmtId="13" formatCode="0%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  <color rgb="FF1A2911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theme="0" tint="-4.9989318521683403E-2"/>
        </bottom>
      </border>
      <protection locked="0" hidden="0"/>
    </dxf>
    <dxf>
      <font>
        <sz val="8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sz val="8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rgb="FF000000"/>
          <bgColor rgb="FFE2EFDA"/>
        </patternFill>
      </fill>
      <protection locked="0" hidden="0"/>
    </dxf>
    <dxf>
      <fill>
        <patternFill patternType="solid">
          <fgColor rgb="FF000000"/>
          <bgColor rgb="FFE2EFDA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413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413"/>
      </font>
      <fill>
        <patternFill>
          <bgColor theme="9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/>
      </border>
      <protection locked="0" hidden="0"/>
    </dxf>
    <dxf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 style="thin">
          <color rgb="FF007413"/>
        </bottom>
        <vertical style="thin">
          <color rgb="FF007413"/>
        </vertical>
        <horizontal style="thin">
          <color rgb="FF007413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/>
        <top style="thin">
          <color rgb="FF007413"/>
        </top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6" formatCode="_-* #,##0_-;\-* #,##0_-;_-* &quot;-&quot;??_-;_-@_-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149906918546098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rgb="FF007413"/>
        </left>
        <right style="thin">
          <color rgb="FF007413"/>
        </right>
        <top style="thin">
          <color rgb="FF007413"/>
        </top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413"/>
      <color rgb="FFFFFF99"/>
      <color rgb="FF006666"/>
      <color rgb="FF00FFFF"/>
      <color rgb="FFFFCCCC"/>
      <color rgb="FF1A2911"/>
      <color rgb="FFF5F9FD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" TargetMode="External"/><Relationship Id="rId3" Type="http://schemas.openxmlformats.org/officeDocument/2006/relationships/hyperlink" Target="#Capa!A1"/><Relationship Id="rId7" Type="http://schemas.openxmlformats.org/officeDocument/2006/relationships/hyperlink" Target="http://www.grancursosonline.com.b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trt-sp" TargetMode="External"/><Relationship Id="rId6" Type="http://schemas.openxmlformats.org/officeDocument/2006/relationships/hyperlink" Target="#'Conte&#250;do Program&#225;tico'!A1"/><Relationship Id="rId5" Type="http://schemas.openxmlformats.org/officeDocument/2006/relationships/hyperlink" Target="#'Cronograma de Estudos'!A1"/><Relationship Id="rId4" Type="http://schemas.openxmlformats.org/officeDocument/2006/relationships/hyperlink" Target="#Concurso!A1"/><Relationship Id="rId9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Previdenci&#225;rio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Direito Constitucional'!A1"/><Relationship Id="rId12" Type="http://schemas.openxmlformats.org/officeDocument/2006/relationships/hyperlink" Target="#'Direito do Trabalho'!A1"/><Relationship Id="rId17" Type="http://schemas.openxmlformats.org/officeDocument/2006/relationships/hyperlink" Target="#'Matem&#225;tica e Racioc&#237;nio L&#243;gico'!A1"/><Relationship Id="rId2" Type="http://schemas.openxmlformats.org/officeDocument/2006/relationships/hyperlink" Target="#Concurso!A1"/><Relationship Id="rId16" Type="http://schemas.openxmlformats.org/officeDocument/2006/relationships/hyperlink" Target="#'Legisla&#231;&#227;o e &#201;tica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No&#231;&#245;es sobre direitos das PcD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Direito Processual do Trabalh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Direito Administrativo'!A1"/><Relationship Id="rId12" Type="http://schemas.openxmlformats.org/officeDocument/2006/relationships/hyperlink" Target="#'L&#237;ngua Portuguesa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do Trabalho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Processual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Civil'!A1"/><Relationship Id="rId14" Type="http://schemas.openxmlformats.org/officeDocument/2006/relationships/hyperlink" Target="#'No&#231;&#245;es sobre direitos das PcD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7" Type="http://schemas.openxmlformats.org/officeDocument/2006/relationships/hyperlink" Target="#'Direito Civil'!A1"/><Relationship Id="rId12" Type="http://schemas.openxmlformats.org/officeDocument/2006/relationships/hyperlink" Target="#'L&#237;ngua Portuguesa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image" Target="../media/image3.png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do Trabalho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Processual Civil'!A1"/><Relationship Id="rId19" Type="http://schemas.openxmlformats.org/officeDocument/2006/relationships/hyperlink" Target="https://www.grancursosonline.com.br/concurso/trt-sp" TargetMode="External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sobre direitos das PcD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7" Type="http://schemas.openxmlformats.org/officeDocument/2006/relationships/hyperlink" Target="#'Direito Processual Civil'!A1"/><Relationship Id="rId12" Type="http://schemas.openxmlformats.org/officeDocument/2006/relationships/hyperlink" Target="#'L&#237;ngua Portuguesa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image" Target="../media/image3.png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do Trabalho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Civil'!A1"/><Relationship Id="rId19" Type="http://schemas.openxmlformats.org/officeDocument/2006/relationships/hyperlink" Target="https://www.grancursosonline.com.br/concurso/trt-sp" TargetMode="External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sobre direitos das PcD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Direito do Trabalho'!A1"/><Relationship Id="rId12" Type="http://schemas.openxmlformats.org/officeDocument/2006/relationships/hyperlink" Target="#'L&#237;ngua Portuguesa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sobre direitos das PcD'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Direito Processual do Trabalho'!A1"/><Relationship Id="rId12" Type="http://schemas.openxmlformats.org/officeDocument/2006/relationships/hyperlink" Target="#'L&#237;ngua Portuguesa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do Trabalho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Processual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Civil'!A1"/><Relationship Id="rId14" Type="http://schemas.openxmlformats.org/officeDocument/2006/relationships/hyperlink" Target="#'No&#231;&#245;es sobre direitos das PcD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Direito Previdenci&#225;rio'!A1"/><Relationship Id="rId12" Type="http://schemas.openxmlformats.org/officeDocument/2006/relationships/hyperlink" Target="#'Direito do Trabalho'!A1"/><Relationship Id="rId17" Type="http://schemas.openxmlformats.org/officeDocument/2006/relationships/hyperlink" Target="#'Matem&#225;tica e Racioc&#237;nio L&#243;gico'!A1"/><Relationship Id="rId2" Type="http://schemas.openxmlformats.org/officeDocument/2006/relationships/hyperlink" Target="#Concurso!A1"/><Relationship Id="rId16" Type="http://schemas.openxmlformats.org/officeDocument/2006/relationships/hyperlink" Target="#'Legisla&#231;&#227;o e &#201;tica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No&#231;&#245;es sobre direitos das PcD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#'Cronograma de Estudos'!A1"/><Relationship Id="rId7" Type="http://schemas.openxmlformats.org/officeDocument/2006/relationships/hyperlink" Target="https://www.grancursosonline.com.br/concurso/trt-sp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5" Type="http://schemas.openxmlformats.org/officeDocument/2006/relationships/hyperlink" Target="https://www.grancursosonline.com.br/" TargetMode="External"/><Relationship Id="rId4" Type="http://schemas.openxmlformats.org/officeDocument/2006/relationships/hyperlink" Target="#'Conte&#250;do Program&#225;tico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trt-sp" TargetMode="External"/><Relationship Id="rId3" Type="http://schemas.openxmlformats.org/officeDocument/2006/relationships/hyperlink" Target="#'Cronograma de Estudos'!A1"/><Relationship Id="rId7" Type="http://schemas.openxmlformats.org/officeDocument/2006/relationships/hyperlink" Target="#Assuntos!A1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5" Type="http://schemas.openxmlformats.org/officeDocument/2006/relationships/hyperlink" Target="https://www.grancursosonline.com.br/" TargetMode="External"/><Relationship Id="rId4" Type="http://schemas.openxmlformats.org/officeDocument/2006/relationships/hyperlink" Target="#'Conte&#250;do Program&#225;tico'!A1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Previdenci&#225;rio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Assuntos!A1"/><Relationship Id="rId12" Type="http://schemas.openxmlformats.org/officeDocument/2006/relationships/hyperlink" Target="#'Direito do Trabalho'!A1"/><Relationship Id="rId17" Type="http://schemas.openxmlformats.org/officeDocument/2006/relationships/hyperlink" Target="#'Matem&#225;tica e Racioc&#237;nio L&#243;gico'!A1"/><Relationship Id="rId2" Type="http://schemas.openxmlformats.org/officeDocument/2006/relationships/hyperlink" Target="#Concurso!A1"/><Relationship Id="rId16" Type="http://schemas.openxmlformats.org/officeDocument/2006/relationships/hyperlink" Target="#'Legisla&#231;&#227;o e &#201;tica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No&#231;&#245;es sobre direitos das PcD'!A1"/><Relationship Id="rId10" Type="http://schemas.openxmlformats.org/officeDocument/2006/relationships/hyperlink" Target="#'Direito Civil'!A1"/><Relationship Id="rId19" Type="http://schemas.openxmlformats.org/officeDocument/2006/relationships/hyperlink" Target="#'Direito Constitucional'!A1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No&#231;&#245;es de Inform&#225;tic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7" Type="http://schemas.openxmlformats.org/officeDocument/2006/relationships/hyperlink" Target="#'L&#237;ngua Portuguesa'!A1"/><Relationship Id="rId12" Type="http://schemas.openxmlformats.org/officeDocument/2006/relationships/hyperlink" Target="#'Direito do Trabalho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image" Target="../media/image3.png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Civil'!A1"/><Relationship Id="rId19" Type="http://schemas.openxmlformats.org/officeDocument/2006/relationships/hyperlink" Target="https://www.grancursosonline.com.br/concurso/trt-sp" TargetMode="External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sobre direitos das PcD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Matem&#225;tica e Racioc&#237;nio L&#243;gico'!A1"/><Relationship Id="rId12" Type="http://schemas.openxmlformats.org/officeDocument/2006/relationships/hyperlink" Target="#'Direito do Trabalho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Legisla&#231;&#227;o e &#201;tica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No&#231;&#245;es sobre direitos das PcD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7" Type="http://schemas.openxmlformats.org/officeDocument/2006/relationships/hyperlink" Target="#'No&#231;&#245;es de Inform&#225;tica'!A1"/><Relationship Id="rId12" Type="http://schemas.openxmlformats.org/officeDocument/2006/relationships/hyperlink" Target="#'Direito do Trabalho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image" Target="../media/image3.png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Civil'!A1"/><Relationship Id="rId19" Type="http://schemas.openxmlformats.org/officeDocument/2006/relationships/hyperlink" Target="https://www.grancursosonline.com.br/concurso/trt-sp" TargetMode="External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sobre direitos das PcD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No&#231;&#245;es sobre direitos das PcD'!A1"/><Relationship Id="rId12" Type="http://schemas.openxmlformats.org/officeDocument/2006/relationships/hyperlink" Target="#'Direito do Trabalho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Legisla&#231;&#227;o e &#201;tica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Direito Administrativo'!A1"/><Relationship Id="rId13" Type="http://schemas.openxmlformats.org/officeDocument/2006/relationships/hyperlink" Target="#'L&#237;ngua Portuguesa'!A1"/><Relationship Id="rId18" Type="http://schemas.openxmlformats.org/officeDocument/2006/relationships/hyperlink" Target="#'Direito Constitucional'!A1"/><Relationship Id="rId3" Type="http://schemas.openxmlformats.org/officeDocument/2006/relationships/hyperlink" Target="#'Cronograma de Estudos'!A1"/><Relationship Id="rId21" Type="http://schemas.openxmlformats.org/officeDocument/2006/relationships/image" Target="../media/image3.png"/><Relationship Id="rId7" Type="http://schemas.openxmlformats.org/officeDocument/2006/relationships/hyperlink" Target="#'Legisla&#231;&#227;o e &#201;tica'!A1"/><Relationship Id="rId12" Type="http://schemas.openxmlformats.org/officeDocument/2006/relationships/hyperlink" Target="#'Direito do Trabalho'!A1"/><Relationship Id="rId17" Type="http://schemas.openxmlformats.org/officeDocument/2006/relationships/hyperlink" Target="#'Direito Previdenci&#225;rio'!A1"/><Relationship Id="rId2" Type="http://schemas.openxmlformats.org/officeDocument/2006/relationships/hyperlink" Target="#Concurso!A1"/><Relationship Id="rId16" Type="http://schemas.openxmlformats.org/officeDocument/2006/relationships/hyperlink" Target="#'Matem&#225;tica e Racioc&#237;nio L&#243;gico'!A1"/><Relationship Id="rId20" Type="http://schemas.openxmlformats.org/officeDocument/2006/relationships/hyperlink" Target="https://www.grancursosonline.com.br/concurso/trt-sp" TargetMode="External"/><Relationship Id="rId1" Type="http://schemas.openxmlformats.org/officeDocument/2006/relationships/hyperlink" Target="#Capa!A1"/><Relationship Id="rId6" Type="http://schemas.openxmlformats.org/officeDocument/2006/relationships/image" Target="../media/image2.png"/><Relationship Id="rId11" Type="http://schemas.openxmlformats.org/officeDocument/2006/relationships/hyperlink" Target="#'Direito Processual Civil'!A1"/><Relationship Id="rId5" Type="http://schemas.openxmlformats.org/officeDocument/2006/relationships/hyperlink" Target="https://www.grancursosonline.com.br/" TargetMode="External"/><Relationship Id="rId15" Type="http://schemas.openxmlformats.org/officeDocument/2006/relationships/hyperlink" Target="#'No&#231;&#245;es sobre direitos das PcD'!A1"/><Relationship Id="rId10" Type="http://schemas.openxmlformats.org/officeDocument/2006/relationships/hyperlink" Target="#'Direito Civil'!A1"/><Relationship Id="rId19" Type="http://schemas.openxmlformats.org/officeDocument/2006/relationships/image" Target="../media/image4.jpg"/><Relationship Id="rId4" Type="http://schemas.openxmlformats.org/officeDocument/2006/relationships/hyperlink" Target="#'Conte&#250;do Program&#225;tico'!A1"/><Relationship Id="rId9" Type="http://schemas.openxmlformats.org/officeDocument/2006/relationships/hyperlink" Target="#'Direito Processual do Trabalho'!A1"/><Relationship Id="rId14" Type="http://schemas.openxmlformats.org/officeDocument/2006/relationships/hyperlink" Target="#'No&#231;&#245;es de Inform&#225;t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16</xdr:col>
      <xdr:colOff>304800</xdr:colOff>
      <xdr:row>30</xdr:row>
      <xdr:rowOff>161925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C2108A7-F7A6-4356-B06D-00EDF19A3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0"/>
          <a:ext cx="9448800" cy="4924425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0</xdr:row>
      <xdr:rowOff>171450</xdr:rowOff>
    </xdr:from>
    <xdr:to>
      <xdr:col>4</xdr:col>
      <xdr:colOff>352425</xdr:colOff>
      <xdr:row>4</xdr:row>
      <xdr:rowOff>33337</xdr:rowOff>
    </xdr:to>
    <xdr:sp macro="" textlink="">
      <xdr:nvSpPr>
        <xdr:cNvPr id="2" name="Retângul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6539D40-2802-4206-A4EA-6AFB656A19B0}"/>
            </a:ext>
          </a:extLst>
        </xdr:cNvPr>
        <xdr:cNvSpPr/>
      </xdr:nvSpPr>
      <xdr:spPr>
        <a:xfrm>
          <a:off x="571500" y="171450"/>
          <a:ext cx="2219325" cy="623887"/>
        </a:xfrm>
        <a:prstGeom prst="rect">
          <a:avLst/>
        </a:prstGeom>
        <a:solidFill>
          <a:srgbClr val="00B050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4</xdr:col>
      <xdr:colOff>367634</xdr:colOff>
      <xdr:row>0</xdr:row>
      <xdr:rowOff>180176</xdr:rowOff>
    </xdr:from>
    <xdr:to>
      <xdr:col>7</xdr:col>
      <xdr:colOff>228600</xdr:colOff>
      <xdr:row>4</xdr:row>
      <xdr:rowOff>31406</xdr:rowOff>
    </xdr:to>
    <xdr:sp macro="" textlink="">
      <xdr:nvSpPr>
        <xdr:cNvPr id="3" name="Retângulo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4A2EA4D-A49D-4BF8-8AA3-B71AD7478E53}"/>
            </a:ext>
          </a:extLst>
        </xdr:cNvPr>
        <xdr:cNvSpPr/>
      </xdr:nvSpPr>
      <xdr:spPr>
        <a:xfrm>
          <a:off x="2806034" y="180176"/>
          <a:ext cx="16897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7</xdr:col>
      <xdr:colOff>247641</xdr:colOff>
      <xdr:row>0</xdr:row>
      <xdr:rowOff>180028</xdr:rowOff>
    </xdr:from>
    <xdr:to>
      <xdr:col>10</xdr:col>
      <xdr:colOff>152400</xdr:colOff>
      <xdr:row>4</xdr:row>
      <xdr:rowOff>30955</xdr:rowOff>
    </xdr:to>
    <xdr:sp macro="" textlink="">
      <xdr:nvSpPr>
        <xdr:cNvPr id="4" name="Retângulo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CA2425E3-1BA8-456C-A826-E0672704EB2B}"/>
            </a:ext>
          </a:extLst>
        </xdr:cNvPr>
        <xdr:cNvSpPr/>
      </xdr:nvSpPr>
      <xdr:spPr>
        <a:xfrm>
          <a:off x="4514841" y="18002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10</xdr:col>
      <xdr:colOff>175807</xdr:colOff>
      <xdr:row>0</xdr:row>
      <xdr:rowOff>181250</xdr:rowOff>
    </xdr:from>
    <xdr:to>
      <xdr:col>12</xdr:col>
      <xdr:colOff>542925</xdr:colOff>
      <xdr:row>4</xdr:row>
      <xdr:rowOff>32994</xdr:rowOff>
    </xdr:to>
    <xdr:sp macro="" textlink="">
      <xdr:nvSpPr>
        <xdr:cNvPr id="5" name="Retângulo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6EEB7723-4D20-446E-BE18-66CDFECC8295}"/>
            </a:ext>
          </a:extLst>
        </xdr:cNvPr>
        <xdr:cNvSpPr/>
      </xdr:nvSpPr>
      <xdr:spPr>
        <a:xfrm>
          <a:off x="6271807" y="181250"/>
          <a:ext cx="1586318" cy="613744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>
    <xdr:from>
      <xdr:col>13</xdr:col>
      <xdr:colOff>523875</xdr:colOff>
      <xdr:row>28</xdr:row>
      <xdr:rowOff>161925</xdr:rowOff>
    </xdr:from>
    <xdr:to>
      <xdr:col>19</xdr:col>
      <xdr:colOff>235775</xdr:colOff>
      <xdr:row>30</xdr:row>
      <xdr:rowOff>127434</xdr:rowOff>
    </xdr:to>
    <xdr:sp macro="" textlink="">
      <xdr:nvSpPr>
        <xdr:cNvPr id="12" name="CaixaDeTexto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CCEB0299-4AC0-4A1C-9F87-6963BBB92FC9}"/>
            </a:ext>
          </a:extLst>
        </xdr:cNvPr>
        <xdr:cNvSpPr txBox="1"/>
      </xdr:nvSpPr>
      <xdr:spPr>
        <a:xfrm>
          <a:off x="8029575" y="5495925"/>
          <a:ext cx="3369500" cy="346509"/>
        </a:xfrm>
        <a:prstGeom prst="rect">
          <a:avLst/>
        </a:prstGeom>
        <a:noFill/>
      </xdr:spPr>
      <xdr:txBody>
        <a:bodyPr wrap="square" rtlCol="0" anchor="b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800" i="1" spc="24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@grancursosonline</a:t>
          </a:r>
        </a:p>
        <a:p>
          <a:r>
            <a:rPr lang="pt-BR" sz="800" i="1" spc="24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www.grancursosonline.com.br</a:t>
          </a:r>
        </a:p>
      </xdr:txBody>
    </xdr:sp>
    <xdr:clientData/>
  </xdr:twoCellAnchor>
  <xdr:twoCellAnchor editAs="oneCell">
    <xdr:from>
      <xdr:col>13</xdr:col>
      <xdr:colOff>247650</xdr:colOff>
      <xdr:row>0</xdr:row>
      <xdr:rowOff>180975</xdr:rowOff>
    </xdr:from>
    <xdr:to>
      <xdr:col>17</xdr:col>
      <xdr:colOff>190500</xdr:colOff>
      <xdr:row>4</xdr:row>
      <xdr:rowOff>57150</xdr:rowOff>
    </xdr:to>
    <xdr:pic>
      <xdr:nvPicPr>
        <xdr:cNvPr id="17" name="Imagem 16" descr="http://cdn2.hubspot.net/hub/302036/file-1881038949-png/landing-inss/img/logo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BA593EA3-6C7E-403F-B8CA-D83A53E9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8097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C86D5A9-9748-47EE-BFD7-B9BBA2186C9F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05D017C-B897-4D71-B965-FDF1A7669705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08089A5-4154-4463-AAD6-5224F88661B0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9CFC863-9323-4707-B6D4-15C4489D0A25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85ED4C2-2601-4E74-9AC8-40E81B67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FABE5ADC-D9BD-4C89-A3E4-ECA402439862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Constitucional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44984259-854A-4BAC-A185-A399EE16D55D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E95E9D4E-A770-4070-BCC4-4CCC2DECF270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D7E4C23F-DE04-4397-88AA-84676B72A553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65E3F98-F395-448E-A7A2-804712B6D684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1EB4E407-B144-435D-9075-978EC0ED1B37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ACCA850-7036-41C1-8649-ED80A988C3FC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E714D760-E22F-4337-8CB8-517F035B4EB0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8DE4DD26-7E3E-46DD-8AD8-51745386B4DC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EB84ECE9-1F8F-424E-882A-697E4AF446CA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8DA8DCB6-9CB0-4D03-BBF5-497A44A3C8B6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82CDEAAD-5BC2-49C3-80B8-5500AAFCCDDC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49BC741-7667-436A-A3E9-910E758E27E9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161925</xdr:rowOff>
    </xdr:from>
    <xdr:to>
      <xdr:col>21</xdr:col>
      <xdr:colOff>9525</xdr:colOff>
      <xdr:row>22</xdr:row>
      <xdr:rowOff>200025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3298BF8B-945D-44AE-A8E4-D3D23B498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733925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22</xdr:row>
      <xdr:rowOff>323850</xdr:rowOff>
    </xdr:from>
    <xdr:to>
      <xdr:col>20</xdr:col>
      <xdr:colOff>485775</xdr:colOff>
      <xdr:row>39</xdr:row>
      <xdr:rowOff>57150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3EE8559A-9970-4332-AA9E-318023F7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810250"/>
          <a:ext cx="1457325" cy="5314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CDC533F-EB79-4F5B-BA95-F9784A449E6C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2828C72-8FA5-470F-8A04-8D4FF3D1620A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C82B016-B36F-4153-A54E-12FDD44D2782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FA7D23DD-1415-4CE7-8F4D-75A5CA2733FC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E6D4CFC6-E91F-406D-B8D0-A9A5A98A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9DAAF7-B646-44FF-A78E-1D4128C57C32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Administrativo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DB18A80C-22B8-4CE4-B641-F987826D77DF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69F16BFC-E82F-4601-8803-A45060F048AA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BBCF83A9-9FCC-4E44-A52B-D76CB9D6188B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189D356B-08D0-44E4-87CC-4E8C5F426C48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91EA7D67-430D-40CF-9E9A-E5B228909F04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6EDAF9A9-0FA7-4F02-9875-697AD3905FF7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C7BD5407-9189-4C18-850E-64D522DB39C5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5C371513-5F52-4E46-A0F2-BFE0424207DE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E853B6EE-050A-476E-B36A-2209AE52ADBD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1B8B99E1-AFCB-4A33-B937-35A67C3F3F8E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B3DBD407-1D48-4CCF-9A7B-85468DBEA836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47CE0C98-40CF-4FDC-A344-410577A977F7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190500</xdr:rowOff>
    </xdr:from>
    <xdr:to>
      <xdr:col>21</xdr:col>
      <xdr:colOff>9525</xdr:colOff>
      <xdr:row>23</xdr:row>
      <xdr:rowOff>457200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35E8B913-90A8-401B-91D6-6F8D62ADA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495800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95250</xdr:colOff>
      <xdr:row>23</xdr:row>
      <xdr:rowOff>590550</xdr:rowOff>
    </xdr:from>
    <xdr:to>
      <xdr:col>20</xdr:col>
      <xdr:colOff>476250</xdr:colOff>
      <xdr:row>33</xdr:row>
      <xdr:rowOff>276225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C7DF8809-C621-4809-8BD4-0D704EF52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5581650"/>
          <a:ext cx="1457325" cy="5314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3D4F4F0-294B-4151-8D2A-5659967F1545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2ADDAE9-A36A-4C19-941D-8AEE9B3BCEF8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328779F-5FD6-4572-90FA-796B925F6F4D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6FD5A416-BE9A-48CF-A88B-29409C7A9868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D797D94-8EC6-483D-86B4-5A42BBA1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7AC2035-B556-4FA6-A69F-AEBD3DC4B0A5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Civil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51AE0EB1-98A0-48B1-BFB5-289CC25CC554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555EEB6-24CA-48EF-A3BC-1183FDA7D2C3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FAA8EF6A-3E8F-4BC1-A321-DDEA2EFAC44B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1C82C4A2-D593-49E3-ABA9-EBA9E95C93CA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DC3D1BC7-FB2D-402F-8C46-82F269F99D62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4C7F61E9-3620-4085-94F4-BEAA72540113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EBEB3BD5-C242-43B7-8850-3D0FE2605ABE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D5A9F00E-BA4C-44A7-A4E3-9A01A84046B3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60F55C6F-2ACA-45DD-8BB9-4E4F89D78A2B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1B4E94E8-0EBF-41B0-9349-9F8152103E70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5BF31CC6-917C-4E8D-AB72-CE9BB9CD17B7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B4C6621-0F98-48D1-854D-A182FF7C481C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123825</xdr:colOff>
      <xdr:row>26</xdr:row>
      <xdr:rowOff>152400</xdr:rowOff>
    </xdr:from>
    <xdr:to>
      <xdr:col>20</xdr:col>
      <xdr:colOff>504825</xdr:colOff>
      <xdr:row>51</xdr:row>
      <xdr:rowOff>133350</xdr:rowOff>
    </xdr:to>
    <xdr:pic>
      <xdr:nvPicPr>
        <xdr:cNvPr id="20" name="Imagem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8492066D-3D2F-47CB-A27E-1CEB96340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5314950"/>
          <a:ext cx="1457325" cy="5314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DBAF183-5CA1-4D58-9172-69F2769E1A3E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53F7816F-FF0C-464E-B95D-7D089C6853C4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91AA1F5-B7F6-49CF-9B49-7F674A4ED824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13A96A3-448C-4358-AE6A-CAF6605B4E93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404D55C-FF36-4A9B-91F2-2C872899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B25A70B4-80E3-4058-8C1B-0E231B254E1A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Processual Civil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671DB685-0C5B-4E52-BB19-EBD08D47D355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231A5814-FE0D-4601-A79C-F14B472BEFF4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2B51A80-8249-46FD-9E75-8CABA63AB49F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3AAC1FB-D9E2-4148-8FDA-1C9AB9706E7D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16850D5-712C-4222-A698-80DB9A05D8BD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7B0C141F-1EAC-4422-8F2E-70577DC41472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20DCDCA2-40C2-4C54-9813-468613C6CC7B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C86EF0EE-406B-4B50-A194-C087793D05EA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1B505954-65B7-49CA-96F9-DAE1C498165B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E95D8C80-A609-44CA-8920-61145C998510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56DE0E35-56B7-4A01-A5CF-3DB749D0597B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E4E3358D-2EC3-4E35-8C85-B7CFCA924D1C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85725</xdr:colOff>
      <xdr:row>26</xdr:row>
      <xdr:rowOff>142875</xdr:rowOff>
    </xdr:from>
    <xdr:to>
      <xdr:col>20</xdr:col>
      <xdr:colOff>466725</xdr:colOff>
      <xdr:row>52</xdr:row>
      <xdr:rowOff>152400</xdr:rowOff>
    </xdr:to>
    <xdr:pic>
      <xdr:nvPicPr>
        <xdr:cNvPr id="20" name="Imagem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13693939-7E36-4917-9636-DFE027047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5353050"/>
          <a:ext cx="1457325" cy="5314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2525C28-AE3E-4F2D-990D-86AB3D4DA323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76353D4-F4D7-4C50-A162-DD456D77FDE6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E2D4624-46C7-44B4-8134-BD5D4FE57359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840D6AE-A3BA-4304-9589-98104D306692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1AFCB8A-06B8-4D6F-A43B-9B570FC8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4845714D-556F-46C0-8710-A7D4D1FE83E8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do Trabalho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49866EE6-E997-413E-B6D1-B740CD7280B6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79DD7396-6DF2-44C7-AE46-7A79F780036B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658F2B7-8D73-4268-87D9-686210117A72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597CB855-FA87-4CED-9C95-29F670C4CBFD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524AA36D-42C1-4444-B30E-9C1ECC9A8E11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D68F195B-7A40-4C62-8DE3-7520898DC252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6402C81E-DEF1-42CA-BCF1-F25FCE86D9F0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16F52261-0A8F-473E-B32C-F11B97A70D66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58FACD3C-5202-447D-9C97-0B1896E0ECB5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7088B44D-2910-46EB-AF9A-8DD9E3EB2CE1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FD9E3838-A781-4D4E-9FFA-40B82FD9BEAA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4E402215-6F67-4B85-A4E2-482DF207327B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9525</xdr:colOff>
      <xdr:row>21</xdr:row>
      <xdr:rowOff>123825</xdr:rowOff>
    </xdr:from>
    <xdr:to>
      <xdr:col>21</xdr:col>
      <xdr:colOff>19050</xdr:colOff>
      <xdr:row>22</xdr:row>
      <xdr:rowOff>609600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73132463-664F-4431-97B1-48BE6E4B4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950" y="4191000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123825</xdr:colOff>
      <xdr:row>23</xdr:row>
      <xdr:rowOff>114300</xdr:rowOff>
    </xdr:from>
    <xdr:to>
      <xdr:col>20</xdr:col>
      <xdr:colOff>504825</xdr:colOff>
      <xdr:row>36</xdr:row>
      <xdr:rowOff>19050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175D5507-8EAB-439C-96F6-6B860B12A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5267325"/>
          <a:ext cx="1457325" cy="5314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CA4607C-8FC5-473A-A3FF-E7DE722E771A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FA0BFBF-3689-433D-8915-B4CF720DC453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236298-7D0C-4A5D-B1A5-8B75DABCE611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A372EB1-CDBF-4F2D-A22A-984121F076DF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5C6F77F7-86EE-429D-A76B-022430DC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5EEE6E59-0FF0-4E99-B8B1-FD27DF7B115A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Processual do Trabalho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164801B3-ACB0-415B-BDB2-EBCB8B4198FF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FA6171A7-9B17-40EE-87EF-36909D76F51A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32" name="Retângul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F68793EC-10F2-46DB-9EDB-9773C312EF34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F7254596-0581-4338-B75A-9247DC0A931B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34" name="Retângul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D3F794CA-5AFA-4675-961A-69B61626C629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5" name="Retângul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7AC9649C-1F6A-4CAC-9F98-A3619DCA5960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986F2366-031C-4921-8FF9-7C45C13D7B05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7" name="Retângul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3CE7C8F-A5E2-4536-AED3-1463DA63A35C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8" name="Retângul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FBEF2C0A-FC68-4093-8709-2E913B0F1B77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9" name="Retângul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9F7C223B-7E61-43E6-9FEE-9294417C4EEF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40" name="Retângul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30203C61-A4E2-40C6-B69D-52E1432134AC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41" name="Retângul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BAB15088-E648-4D40-80F2-006FD84530D5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95250</xdr:rowOff>
    </xdr:from>
    <xdr:to>
      <xdr:col>21</xdr:col>
      <xdr:colOff>9525</xdr:colOff>
      <xdr:row>24</xdr:row>
      <xdr:rowOff>47625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xmlns="" id="{9B67DE9B-73BE-4630-B6CA-EF44ADBD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105275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24</xdr:row>
      <xdr:rowOff>171450</xdr:rowOff>
    </xdr:from>
    <xdr:to>
      <xdr:col>20</xdr:col>
      <xdr:colOff>485775</xdr:colOff>
      <xdr:row>38</xdr:row>
      <xdr:rowOff>0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CA32033E-3FD0-4412-9A77-9AA60471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181600"/>
          <a:ext cx="1457325" cy="5314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8FC66D-912A-438E-A8A7-B4A7C23B5F12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2AC1F91-0B0C-49F1-BC54-F736E6B274E5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A80FACF-FD82-43C2-B639-E3CBB469590E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4D04DF7-0999-4E1D-B1E8-6E5624D4C031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E857E00-84CB-4828-A826-473DAE33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4E5DA18-15A1-46D4-B659-F80E599BEE80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Direito Previdenciário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19" name="Retângulo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7EED1689-86D4-4182-B0D2-DF73F4B3DD44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0" name="Retângulo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D2C19B7-E6CA-466D-9F15-C212772706D5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1" name="Retângul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2BD16CAD-5C3C-4EA2-9D55-E9ED91333D9B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2" name="Retângulo 2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2DDBA32B-9858-4580-8B6E-EE2E12F71463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3" name="Retângulo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6AC8F246-77A2-4E60-96DD-9A8AB6FB83CB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24" name="Retângulo 2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3A0E511D-F635-4AEB-8F75-7DCEB90C635C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25" name="Retângulo 2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772F922C-C2C4-4804-B3B6-D1E9CDFA17F5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8E97CDD7-D766-4A8A-8B72-6276BD1F0094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27" name="Retângul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5B057379-C634-405C-98B5-FAE54C10B2FE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28" name="Retângulo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CD51692B-CFF8-4F61-8ED3-8C61776A58A8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B3039FF1-2796-4ACA-B18E-2BD8C0BEF7B1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0" name="Retângulo 2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F3708B65-DABA-484C-A7F1-AA4910777B5D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142875</xdr:rowOff>
    </xdr:from>
    <xdr:to>
      <xdr:col>21</xdr:col>
      <xdr:colOff>9525</xdr:colOff>
      <xdr:row>23</xdr:row>
      <xdr:rowOff>285750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19B35C6C-0AD5-433C-9331-1EFA97991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352925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114300</xdr:colOff>
      <xdr:row>24</xdr:row>
      <xdr:rowOff>57150</xdr:rowOff>
    </xdr:from>
    <xdr:to>
      <xdr:col>20</xdr:col>
      <xdr:colOff>495300</xdr:colOff>
      <xdr:row>45</xdr:row>
      <xdr:rowOff>180975</xdr:rowOff>
    </xdr:to>
    <xdr:pic>
      <xdr:nvPicPr>
        <xdr:cNvPr id="32" name="Imagem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567ED119-1ECF-4F23-A874-23C18F6C3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5400675"/>
          <a:ext cx="1457325" cy="531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</xdr:row>
      <xdr:rowOff>4763</xdr:rowOff>
    </xdr:from>
    <xdr:to>
      <xdr:col>1</xdr:col>
      <xdr:colOff>2252662</xdr:colOff>
      <xdr:row>4</xdr:row>
      <xdr:rowOff>57150</xdr:rowOff>
    </xdr:to>
    <xdr:sp macro="" textlink="">
      <xdr:nvSpPr>
        <xdr:cNvPr id="7" name="Re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790491-8B99-474A-AB7B-32AFD28A8482}"/>
            </a:ext>
          </a:extLst>
        </xdr:cNvPr>
        <xdr:cNvSpPr/>
      </xdr:nvSpPr>
      <xdr:spPr>
        <a:xfrm>
          <a:off x="642937" y="195263"/>
          <a:ext cx="2219325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1</xdr:col>
      <xdr:colOff>2267871</xdr:colOff>
      <xdr:row>1</xdr:row>
      <xdr:rowOff>13489</xdr:rowOff>
    </xdr:from>
    <xdr:to>
      <xdr:col>4</xdr:col>
      <xdr:colOff>452437</xdr:colOff>
      <xdr:row>4</xdr:row>
      <xdr:rowOff>55219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1A3BD15-B8C6-4903-A06D-D7A01DF5721B}"/>
            </a:ext>
          </a:extLst>
        </xdr:cNvPr>
        <xdr:cNvSpPr/>
      </xdr:nvSpPr>
      <xdr:spPr>
        <a:xfrm>
          <a:off x="2877471" y="203989"/>
          <a:ext cx="1689766" cy="613230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4</xdr:col>
      <xdr:colOff>471478</xdr:colOff>
      <xdr:row>1</xdr:row>
      <xdr:rowOff>13341</xdr:rowOff>
    </xdr:from>
    <xdr:to>
      <xdr:col>7</xdr:col>
      <xdr:colOff>376237</xdr:colOff>
      <xdr:row>4</xdr:row>
      <xdr:rowOff>54768</xdr:rowOff>
    </xdr:to>
    <xdr:sp macro="" textlink="">
      <xdr:nvSpPr>
        <xdr:cNvPr id="9" name="Retângul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ECE9E360-8273-4CCE-B186-A6FAF24FE4C6}"/>
            </a:ext>
          </a:extLst>
        </xdr:cNvPr>
        <xdr:cNvSpPr/>
      </xdr:nvSpPr>
      <xdr:spPr>
        <a:xfrm>
          <a:off x="4586278" y="203841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7</xdr:col>
      <xdr:colOff>399644</xdr:colOff>
      <xdr:row>1</xdr:row>
      <xdr:rowOff>14563</xdr:rowOff>
    </xdr:from>
    <xdr:to>
      <xdr:col>10</xdr:col>
      <xdr:colOff>157162</xdr:colOff>
      <xdr:row>4</xdr:row>
      <xdr:rowOff>56807</xdr:rowOff>
    </xdr:to>
    <xdr:sp macro="" textlink="">
      <xdr:nvSpPr>
        <xdr:cNvPr id="10" name="Retângulo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AB331E1-AD97-497A-88CC-0607DF3930FC}"/>
            </a:ext>
          </a:extLst>
        </xdr:cNvPr>
        <xdr:cNvSpPr/>
      </xdr:nvSpPr>
      <xdr:spPr>
        <a:xfrm>
          <a:off x="6343244" y="205063"/>
          <a:ext cx="1586318" cy="613744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10</xdr:col>
      <xdr:colOff>438150</xdr:colOff>
      <xdr:row>1</xdr:row>
      <xdr:rowOff>47625</xdr:rowOff>
    </xdr:from>
    <xdr:to>
      <xdr:col>14</xdr:col>
      <xdr:colOff>381000</xdr:colOff>
      <xdr:row>4</xdr:row>
      <xdr:rowOff>114300</xdr:rowOff>
    </xdr:to>
    <xdr:pic>
      <xdr:nvPicPr>
        <xdr:cNvPr id="11" name="Imagem 10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F28FC14-824F-465A-990E-5662BA61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7</xdr:row>
      <xdr:rowOff>9525</xdr:rowOff>
    </xdr:from>
    <xdr:to>
      <xdr:col>10</xdr:col>
      <xdr:colOff>342900</xdr:colOff>
      <xdr:row>34</xdr:row>
      <xdr:rowOff>57150</xdr:rowOff>
    </xdr:to>
    <xdr:pic>
      <xdr:nvPicPr>
        <xdr:cNvPr id="3" name="Imagem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79EAE16E-4E87-4085-B4AF-AFD7DEED3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476375"/>
          <a:ext cx="1457325" cy="5314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2</xdr:col>
      <xdr:colOff>809625</xdr:colOff>
      <xdr:row>4</xdr:row>
      <xdr:rowOff>33337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EA71653-57DC-4035-8128-F944A6721C10}"/>
            </a:ext>
          </a:extLst>
        </xdr:cNvPr>
        <xdr:cNvSpPr/>
      </xdr:nvSpPr>
      <xdr:spPr>
        <a:xfrm>
          <a:off x="190500" y="171450"/>
          <a:ext cx="1419225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2</xdr:col>
      <xdr:colOff>824834</xdr:colOff>
      <xdr:row>0</xdr:row>
      <xdr:rowOff>180176</xdr:rowOff>
    </xdr:from>
    <xdr:to>
      <xdr:col>3</xdr:col>
      <xdr:colOff>114300</xdr:colOff>
      <xdr:row>4</xdr:row>
      <xdr:rowOff>31406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BA4823A-0270-4F68-92F9-B4239AFA5E0F}"/>
            </a:ext>
          </a:extLst>
        </xdr:cNvPr>
        <xdr:cNvSpPr/>
      </xdr:nvSpPr>
      <xdr:spPr>
        <a:xfrm>
          <a:off x="1624934" y="180176"/>
          <a:ext cx="16897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3</xdr:col>
      <xdr:colOff>133341</xdr:colOff>
      <xdr:row>0</xdr:row>
      <xdr:rowOff>180028</xdr:rowOff>
    </xdr:from>
    <xdr:to>
      <xdr:col>6</xdr:col>
      <xdr:colOff>38100</xdr:colOff>
      <xdr:row>4</xdr:row>
      <xdr:rowOff>30955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B6AD91F-3850-42AB-9EE5-CE88D28AEE6C}"/>
            </a:ext>
          </a:extLst>
        </xdr:cNvPr>
        <xdr:cNvSpPr/>
      </xdr:nvSpPr>
      <xdr:spPr>
        <a:xfrm>
          <a:off x="3333741" y="180028"/>
          <a:ext cx="1733559" cy="612927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6</xdr:col>
      <xdr:colOff>61507</xdr:colOff>
      <xdr:row>0</xdr:row>
      <xdr:rowOff>181250</xdr:rowOff>
    </xdr:from>
    <xdr:to>
      <xdr:col>9</xdr:col>
      <xdr:colOff>381000</xdr:colOff>
      <xdr:row>4</xdr:row>
      <xdr:rowOff>32994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17FDE6B-9D0F-4E31-9638-0E241B9ACAAA}"/>
            </a:ext>
          </a:extLst>
        </xdr:cNvPr>
        <xdr:cNvSpPr/>
      </xdr:nvSpPr>
      <xdr:spPr>
        <a:xfrm>
          <a:off x="5586007" y="181250"/>
          <a:ext cx="1614893" cy="613744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9</xdr:col>
      <xdr:colOff>542925</xdr:colOff>
      <xdr:row>0</xdr:row>
      <xdr:rowOff>152400</xdr:rowOff>
    </xdr:from>
    <xdr:to>
      <xdr:col>13</xdr:col>
      <xdr:colOff>485775</xdr:colOff>
      <xdr:row>4</xdr:row>
      <xdr:rowOff>28575</xdr:rowOff>
    </xdr:to>
    <xdr:pic>
      <xdr:nvPicPr>
        <xdr:cNvPr id="9" name="Imagem 8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18C7D70-CD14-44EB-8F98-D83CFEB2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52400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90501" y="1028700"/>
    <xdr:ext cx="13658849" cy="238125"/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2165AEAE-035F-454A-A47D-FFBF43F3D86C}"/>
            </a:ext>
          </a:extLst>
        </xdr:cNvPr>
        <xdr:cNvSpPr/>
      </xdr:nvSpPr>
      <xdr:spPr>
        <a:xfrm>
          <a:off x="190501" y="1028700"/>
          <a:ext cx="13658849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Cronograma de Estudos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twoCellAnchor editAs="oneCell">
    <xdr:from>
      <xdr:col>19</xdr:col>
      <xdr:colOff>19050</xdr:colOff>
      <xdr:row>13</xdr:row>
      <xdr:rowOff>47625</xdr:rowOff>
    </xdr:from>
    <xdr:to>
      <xdr:col>20</xdr:col>
      <xdr:colOff>600075</xdr:colOff>
      <xdr:row>41</xdr:row>
      <xdr:rowOff>19050</xdr:rowOff>
    </xdr:to>
    <xdr:pic>
      <xdr:nvPicPr>
        <xdr:cNvPr id="7" name="Imagem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3FA1F51E-3D1B-4115-866B-FB66EEAF4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2638425"/>
          <a:ext cx="1457325" cy="5314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2</xdr:col>
      <xdr:colOff>809625</xdr:colOff>
      <xdr:row>4</xdr:row>
      <xdr:rowOff>33337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D6FEC94-7601-462C-8190-470E2079213F}"/>
            </a:ext>
          </a:extLst>
        </xdr:cNvPr>
        <xdr:cNvSpPr/>
      </xdr:nvSpPr>
      <xdr:spPr>
        <a:xfrm>
          <a:off x="190500" y="171450"/>
          <a:ext cx="1419225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2</xdr:col>
      <xdr:colOff>824834</xdr:colOff>
      <xdr:row>0</xdr:row>
      <xdr:rowOff>180176</xdr:rowOff>
    </xdr:from>
    <xdr:to>
      <xdr:col>3</xdr:col>
      <xdr:colOff>114300</xdr:colOff>
      <xdr:row>4</xdr:row>
      <xdr:rowOff>31406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D15ED1D-7D76-4A2F-8657-537B815D621D}"/>
            </a:ext>
          </a:extLst>
        </xdr:cNvPr>
        <xdr:cNvSpPr/>
      </xdr:nvSpPr>
      <xdr:spPr>
        <a:xfrm>
          <a:off x="1624934" y="180176"/>
          <a:ext cx="21850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3</xdr:col>
      <xdr:colOff>133341</xdr:colOff>
      <xdr:row>0</xdr:row>
      <xdr:rowOff>180028</xdr:rowOff>
    </xdr:from>
    <xdr:to>
      <xdr:col>6</xdr:col>
      <xdr:colOff>38100</xdr:colOff>
      <xdr:row>4</xdr:row>
      <xdr:rowOff>30955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59BEDD0-5DE4-4A23-842B-0E913883734D}"/>
            </a:ext>
          </a:extLst>
        </xdr:cNvPr>
        <xdr:cNvSpPr/>
      </xdr:nvSpPr>
      <xdr:spPr>
        <a:xfrm>
          <a:off x="3829041" y="18002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6</xdr:col>
      <xdr:colOff>61507</xdr:colOff>
      <xdr:row>0</xdr:row>
      <xdr:rowOff>181250</xdr:rowOff>
    </xdr:from>
    <xdr:to>
      <xdr:col>8</xdr:col>
      <xdr:colOff>428625</xdr:colOff>
      <xdr:row>4</xdr:row>
      <xdr:rowOff>32994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03FB8CB-96FF-4C2B-BB89-8C0BF8BC9D4E}"/>
            </a:ext>
          </a:extLst>
        </xdr:cNvPr>
        <xdr:cNvSpPr/>
      </xdr:nvSpPr>
      <xdr:spPr>
        <a:xfrm>
          <a:off x="5586007" y="18125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9</xdr:col>
      <xdr:colOff>85725</xdr:colOff>
      <xdr:row>1</xdr:row>
      <xdr:rowOff>28575</xdr:rowOff>
    </xdr:from>
    <xdr:to>
      <xdr:col>13</xdr:col>
      <xdr:colOff>28575</xdr:colOff>
      <xdr:row>4</xdr:row>
      <xdr:rowOff>95250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EF9B371-1B61-410D-BFD0-D4C91493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1907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90499" y="2047875"/>
    <xdr:ext cx="1471612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73D3C2CE-672C-4BF5-A963-D9CBFC506927}"/>
            </a:ext>
          </a:extLst>
        </xdr:cNvPr>
        <xdr:cNvSpPr/>
      </xdr:nvSpPr>
      <xdr:spPr>
        <a:xfrm>
          <a:off x="190499" y="2047875"/>
          <a:ext cx="1471612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Disciplinas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80975" y="1476375"/>
    <xdr:ext cx="1466850" cy="482953"/>
    <xdr:sp macro="" textlink="'[1]Cronograma de Estudos'!C13">
      <xdr:nvSpPr>
        <xdr:cNvPr id="8" name="Retângulo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F4D9C9C8-4E37-4DDA-914A-C275491E26EB}"/>
            </a:ext>
          </a:extLst>
        </xdr:cNvPr>
        <xdr:cNvSpPr/>
      </xdr:nvSpPr>
      <xdr:spPr>
        <a:xfrm>
          <a:off x="180975" y="14763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81726" y="14859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1E7D01B6-0EF7-4D97-B7B9-5277DA03AE85}"/>
            </a:ext>
          </a:extLst>
        </xdr:cNvPr>
        <xdr:cNvSpPr/>
      </xdr:nvSpPr>
      <xdr:spPr>
        <a:xfrm>
          <a:off x="6181726" y="14859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76400" y="1485900"/>
    <xdr:ext cx="1476375" cy="482953"/>
    <xdr:sp macro="" textlink="'[1]Cronograma de Estudos'!C16">
      <xdr:nvSpPr>
        <xdr:cNvPr id="30" name="Retângulo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161842AD-8C07-449F-B6D9-7D40D7DB6C66}"/>
            </a:ext>
          </a:extLst>
        </xdr:cNvPr>
        <xdr:cNvSpPr/>
      </xdr:nvSpPr>
      <xdr:spPr>
        <a:xfrm>
          <a:off x="1676400" y="14859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81351" y="14859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D5DC34C-E253-4BA1-8F0F-76EF385988A1}"/>
            </a:ext>
          </a:extLst>
        </xdr:cNvPr>
        <xdr:cNvSpPr/>
      </xdr:nvSpPr>
      <xdr:spPr>
        <a:xfrm>
          <a:off x="3181351" y="14859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76776" y="1485900"/>
    <xdr:ext cx="1466849" cy="482953"/>
    <xdr:sp macro="" textlink="'[1]Cronograma de Estudos'!C16">
      <xdr:nvSpPr>
        <xdr:cNvPr id="37" name="Retângulo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19E69EF7-FF77-4896-8C52-30042AD83CFC}"/>
            </a:ext>
          </a:extLst>
        </xdr:cNvPr>
        <xdr:cNvSpPr/>
      </xdr:nvSpPr>
      <xdr:spPr>
        <a:xfrm>
          <a:off x="4676776" y="14859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80975" y="952500"/>
    <xdr:ext cx="1466850" cy="482953"/>
    <xdr:sp macro="" textlink="'[1]Cronograma de Estudos'!C13">
      <xdr:nvSpPr>
        <xdr:cNvPr id="15" name="Retângulo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DD2CEBF-7371-48D5-B432-014832E3D85E}"/>
            </a:ext>
          </a:extLst>
        </xdr:cNvPr>
        <xdr:cNvSpPr/>
      </xdr:nvSpPr>
      <xdr:spPr>
        <a:xfrm>
          <a:off x="180975" y="9525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81351" y="952500"/>
    <xdr:ext cx="1466849" cy="482953"/>
    <xdr:sp macro="" textlink="'[1]Cronograma de Estudos'!C16">
      <xdr:nvSpPr>
        <xdr:cNvPr id="16" name="Retângulo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DBE0ED79-F6C5-4508-B5FB-A60642CDDC90}"/>
            </a:ext>
          </a:extLst>
        </xdr:cNvPr>
        <xdr:cNvSpPr/>
      </xdr:nvSpPr>
      <xdr:spPr>
        <a:xfrm>
          <a:off x="3181351" y="9525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76776" y="952500"/>
    <xdr:ext cx="1466849" cy="482953"/>
    <xdr:sp macro="" textlink="'[1]Cronograma de Estudos'!C16">
      <xdr:nvSpPr>
        <xdr:cNvPr id="17" name="Retângulo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CFDCCE0F-2BBB-4717-ACF2-7DE4EEFC4349}"/>
            </a:ext>
          </a:extLst>
        </xdr:cNvPr>
        <xdr:cNvSpPr/>
      </xdr:nvSpPr>
      <xdr:spPr>
        <a:xfrm>
          <a:off x="4676776" y="9525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81726" y="952500"/>
    <xdr:ext cx="1466849" cy="482953"/>
    <xdr:sp macro="" textlink="'[1]Cronograma de Estudos'!C16">
      <xdr:nvSpPr>
        <xdr:cNvPr id="18" name="Retângulo 1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CAAC2685-A553-4911-BCFB-E899E8D86539}"/>
            </a:ext>
          </a:extLst>
        </xdr:cNvPr>
        <xdr:cNvSpPr/>
      </xdr:nvSpPr>
      <xdr:spPr>
        <a:xfrm>
          <a:off x="6181726" y="9525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76401" y="952500"/>
    <xdr:ext cx="1476374" cy="482953"/>
    <xdr:sp macro="" textlink="'[1]Cronograma de Estudos'!C16">
      <xdr:nvSpPr>
        <xdr:cNvPr id="19" name="Retângulo 1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7FE279C0-2622-4773-A513-94E2B0F3BBE6}"/>
            </a:ext>
          </a:extLst>
        </xdr:cNvPr>
        <xdr:cNvSpPr/>
      </xdr:nvSpPr>
      <xdr:spPr>
        <a:xfrm>
          <a:off x="1676401" y="9525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86676" y="1476375"/>
    <xdr:ext cx="1466849" cy="482953"/>
    <xdr:sp macro="" textlink="'[1]Cronograma de Estudos'!C16">
      <xdr:nvSpPr>
        <xdr:cNvPr id="20" name="Retângulo 1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7333CA08-2583-4D47-A748-41601B4F7692}"/>
            </a:ext>
          </a:extLst>
        </xdr:cNvPr>
        <xdr:cNvSpPr/>
      </xdr:nvSpPr>
      <xdr:spPr>
        <a:xfrm>
          <a:off x="7686676" y="14763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86676" y="952500"/>
    <xdr:ext cx="1466849" cy="482953"/>
    <xdr:sp macro="" textlink="'[1]Cronograma de Estudos'!C16">
      <xdr:nvSpPr>
        <xdr:cNvPr id="21" name="Retângulo 20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E2CFF921-9BB1-43DE-95CD-84B6F5D128CB}"/>
            </a:ext>
          </a:extLst>
        </xdr:cNvPr>
        <xdr:cNvSpPr/>
      </xdr:nvSpPr>
      <xdr:spPr>
        <a:xfrm>
          <a:off x="7686676" y="9525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20</xdr:col>
      <xdr:colOff>76200</xdr:colOff>
      <xdr:row>25</xdr:row>
      <xdr:rowOff>123825</xdr:rowOff>
    </xdr:from>
    <xdr:to>
      <xdr:col>21</xdr:col>
      <xdr:colOff>638175</xdr:colOff>
      <xdr:row>50</xdr:row>
      <xdr:rowOff>171450</xdr:rowOff>
    </xdr:to>
    <xdr:pic>
      <xdr:nvPicPr>
        <xdr:cNvPr id="10" name="Imagem 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E149764D-6ED8-4FD7-AB06-ABA7B488F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3100" y="4933950"/>
          <a:ext cx="1457325" cy="5314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7" name="Re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8799021-14AB-467E-8EB1-BF3FF1D550A4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484310E-3487-43B9-B6CB-FA29256DE88F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9" name="Retângul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D62EF7C-FFF8-481A-9267-95857F61AC32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10" name="Retângulo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5AEF5FD-3BC7-4575-919D-0538C0EE342D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11" name="Imagem 10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AA434C97-919E-47C1-B5FF-715689C7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66950"/>
    <xdr:ext cx="13287375" cy="238125"/>
    <xdr:sp macro="" textlink="">
      <xdr:nvSpPr>
        <xdr:cNvPr id="16" name="Retângulo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BADE626C-1BB8-4978-A7A7-02E484CC91CC}"/>
            </a:ext>
          </a:extLst>
        </xdr:cNvPr>
        <xdr:cNvSpPr/>
      </xdr:nvSpPr>
      <xdr:spPr>
        <a:xfrm>
          <a:off x="180975" y="2266950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Língua Portuguesa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51" name="Retângulo 5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F917AA1A-AD83-46E0-9A51-A9B2DAF6EB80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52" name="Retângulo 5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526DA96F-8FD9-4294-AFE6-A5E0773044BC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53" name="Retângulo 5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FB8D8129-2D12-46A5-8B06-97D65FD9DD06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54" name="Retângulo 5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2F4CB711-6EB4-40D9-8BA6-DC01600D8DB9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55" name="Retângulo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C39D9FB1-F8EA-490E-984B-0CCBCE65FDA1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56" name="Retângulo 5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D436655-3A96-47D2-AB37-CDD20B707D83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57" name="Retângulo 5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F4AEC4FD-A7B7-4F2C-A241-A081117D4A8F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58" name="Retângulo 5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5243DA7C-1036-4E73-AEB5-9051F391C12E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59" name="Retângulo 5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7ACF2B6C-645C-4EC2-9CF6-51F2575430B0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60" name="Retângulo 5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F7EEE246-95BF-4DEE-B9B2-39F0B7869D65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61" name="Retângulo 6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A4EFE5B-425F-4DA2-989A-B512F72ED218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62" name="Retângulo 6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F8AC42C8-9739-44D3-A644-62FE809703AA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66675</xdr:colOff>
      <xdr:row>26</xdr:row>
      <xdr:rowOff>152400</xdr:rowOff>
    </xdr:from>
    <xdr:to>
      <xdr:col>20</xdr:col>
      <xdr:colOff>447675</xdr:colOff>
      <xdr:row>52</xdr:row>
      <xdr:rowOff>123825</xdr:rowOff>
    </xdr:to>
    <xdr:pic>
      <xdr:nvPicPr>
        <xdr:cNvPr id="20" name="Imagem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DA20591B-4BA5-4523-82AD-49E77052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5200650"/>
          <a:ext cx="1457325" cy="5314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CAA8C65-6FB2-410B-9F81-10795E716514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1300952-6C48-47DA-8FF0-9CF12318BC67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7FB12DC-6BA5-471F-AF3E-6265FB2857AB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39949F7B-238D-4D73-84E3-56D62DC5A091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D157B270-E3BA-4D9F-8D89-BF6645D7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11" name="Retângul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381586E-98EE-4FE4-BDA3-47AF1761A3BF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Matemática e Raciocínio Lógico-Matemático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38" name="Retângulo 3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944F6838-EA47-476B-93C1-334C81FF6A87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39" name="Retângulo 3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E19B66CE-9C23-4D0F-A65C-0F13C446AC2B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40" name="Retângulo 3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12955C29-516A-4BC1-BFA9-DBB80BCDC09E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41" name="Retângulo 4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9C1801EB-0424-476E-B943-2321828AD67D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42" name="Retângulo 4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DC6B7E0F-60D2-4FB1-A5CC-A0FB2C6AD475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43" name="Retângulo 4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AA608791-57C8-46A0-8607-83512CA0DAAF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44" name="Retângulo 4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75EE1D2-A58A-4B9A-AF57-B561BA5D6B21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45" name="Retângulo 4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9917E8D-5CED-47C4-85BD-DF8FC6F55983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46" name="Retângulo 4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B003F16F-318B-46B0-869A-97932DF73545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47" name="Retângulo 4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DC43C796-F5C2-4C1C-8F50-46FED9FF8D70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48" name="Retângulo 4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4B9CB813-435D-434D-B91B-F4400AB76AB3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49" name="Retângulo 4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957F6AB-07AF-4CD8-8E1F-B44D2B91E6D2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180975</xdr:rowOff>
    </xdr:from>
    <xdr:to>
      <xdr:col>21</xdr:col>
      <xdr:colOff>9525</xdr:colOff>
      <xdr:row>22</xdr:row>
      <xdr:rowOff>361950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2F04682E-9FE2-4E08-A6D2-B375E33D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800600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95250</xdr:colOff>
      <xdr:row>22</xdr:row>
      <xdr:rowOff>438150</xdr:rowOff>
    </xdr:from>
    <xdr:to>
      <xdr:col>20</xdr:col>
      <xdr:colOff>476250</xdr:colOff>
      <xdr:row>47</xdr:row>
      <xdr:rowOff>123825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B26BE3A4-8693-4D37-AEE1-348C159E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5876925"/>
          <a:ext cx="1457325" cy="5314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599F565-9221-4A67-BD16-A3957B07A961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06B2DCD-5EC5-43A0-92FB-8B0D765CEE86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6385827-64D5-4CE5-AF0A-8136CE82C515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938D18D-7C8D-4E35-8315-4C4387F9EE77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69BD733-3039-4E27-AEA5-5ED9FC1C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77850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E6A5FDF-88A2-489F-A1CC-D6552FFC0EC5}"/>
            </a:ext>
          </a:extLst>
        </xdr:cNvPr>
        <xdr:cNvSpPr/>
      </xdr:nvSpPr>
      <xdr:spPr>
        <a:xfrm>
          <a:off x="180975" y="2238375"/>
          <a:ext cx="13277850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Noções de Informática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1A7B87F5-D4FD-4C00-AD20-40D344A8EBD2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5C54709-AF48-40F8-99D7-EAAF7E99B52D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B712B5DC-77CC-483B-905D-85DD7B1A3E09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4FA9212A-EB60-490A-AAE2-00B6D8B49FBD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CEA6F52E-6E0A-4AB4-B727-777974DF648E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2662A902-A1A7-4CC9-9ABB-6D559CB36816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AFA74F62-8CE8-45D3-8C95-3223DEB2D03B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2D28F318-318F-45E5-95F5-6D6BEB1C9AC6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438E8708-AFB3-4980-A8E8-FFAEA639E57A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4E2C5D6E-49F0-4336-8FB6-6E05FFF3A12A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863656B6-19C4-426B-AEEB-3D47E5B7AB76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EA2A79A5-67EC-4AAA-876A-5B7AAE2EF70C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95250</xdr:colOff>
      <xdr:row>23</xdr:row>
      <xdr:rowOff>123825</xdr:rowOff>
    </xdr:from>
    <xdr:to>
      <xdr:col>20</xdr:col>
      <xdr:colOff>476250</xdr:colOff>
      <xdr:row>51</xdr:row>
      <xdr:rowOff>104775</xdr:rowOff>
    </xdr:to>
    <xdr:pic>
      <xdr:nvPicPr>
        <xdr:cNvPr id="20" name="Imagem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5F72D14C-B334-43DD-B386-0A00FDC3F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6829425"/>
          <a:ext cx="1457325" cy="5314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6DE91CE-4130-4BC2-873E-27CA1950DCB4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FDB6CB6-E25F-4052-9645-6579CC004135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99CD0C9-5D8F-45A6-8431-C4066320235D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63EEE65-E713-4873-9DEA-AC8A0A55B314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CBE78405-C2FC-4991-AD0F-604F8816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11" name="Retângul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97CD40C-4A5A-428B-BF90-3298CEA4D771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Noções sobre direitos das pessoas com deficiência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25" name="Retângul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47F4DCAE-5566-4025-8429-47AE66E5126C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D6694BC2-062F-4FE8-B93E-306BC7A09B70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7" name="Retângul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913BA88A-0CA1-45F3-9CE6-7B16233327C7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36320CD8-28A5-4630-BAD5-932DA18D088F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CD5EA9C5-614C-4A2B-9F8E-F3EE24A1A86E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30" name="Retângulo 2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4B2D5064-DB70-4244-BEBC-919FDF11EDC6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31" name="Retângulo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F5F9F80-C24F-43E9-BF91-C293D0D5F956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32" name="Retângulo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FA40868-E76A-4B26-8CE0-EF84BB291C38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33" name="Retângulo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9FE0446F-0A55-4278-A721-EB17916C1B40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34" name="Retângulo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3ED49909-8989-49A4-B8FC-ABC2A9BEB20F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35" name="Retângulo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34614803-D7F7-44E6-B210-03220261A984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36" name="Retângulo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B3664DC2-09D9-4556-842C-2A0436C43A0B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180975</xdr:rowOff>
    </xdr:from>
    <xdr:to>
      <xdr:col>21</xdr:col>
      <xdr:colOff>9525</xdr:colOff>
      <xdr:row>23</xdr:row>
      <xdr:rowOff>371475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B49BC7AE-F776-4E5D-9409-52666D0B4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5391150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24</xdr:row>
      <xdr:rowOff>19050</xdr:rowOff>
    </xdr:from>
    <xdr:to>
      <xdr:col>20</xdr:col>
      <xdr:colOff>485775</xdr:colOff>
      <xdr:row>52</xdr:row>
      <xdr:rowOff>38100</xdr:rowOff>
    </xdr:to>
    <xdr:pic>
      <xdr:nvPicPr>
        <xdr:cNvPr id="21" name="Imagem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894AD83A-5E2D-404B-BE40-F74F6279A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6524625"/>
          <a:ext cx="1457325" cy="5314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200025</xdr:colOff>
      <xdr:row>4</xdr:row>
      <xdr:rowOff>52387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88B797B-F508-4A30-8443-27A14AE1093F}"/>
            </a:ext>
          </a:extLst>
        </xdr:cNvPr>
        <xdr:cNvSpPr/>
      </xdr:nvSpPr>
      <xdr:spPr>
        <a:xfrm>
          <a:off x="190500" y="190500"/>
          <a:ext cx="3067050" cy="623887"/>
        </a:xfrm>
        <a:prstGeom prst="rect">
          <a:avLst/>
        </a:prstGeom>
        <a:solidFill>
          <a:srgbClr val="007413"/>
        </a:solidFill>
        <a:ln w="12700" cap="flat" cmpd="sng" algn="ctr">
          <a:solidFill>
            <a:sysClr val="window" lastClr="FFFFFF">
              <a:lumMod val="95000"/>
            </a:sysClr>
          </a:solidFill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Capa</a:t>
          </a:r>
        </a:p>
      </xdr:txBody>
    </xdr:sp>
    <xdr:clientData/>
  </xdr:twoCellAnchor>
  <xdr:twoCellAnchor>
    <xdr:from>
      <xdr:col>3</xdr:col>
      <xdr:colOff>215234</xdr:colOff>
      <xdr:row>1</xdr:row>
      <xdr:rowOff>8726</xdr:rowOff>
    </xdr:from>
    <xdr:to>
      <xdr:col>6</xdr:col>
      <xdr:colOff>266700</xdr:colOff>
      <xdr:row>4</xdr:row>
      <xdr:rowOff>50456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EFF03A0-D02B-4C20-BC97-1B15DA054092}"/>
            </a:ext>
          </a:extLst>
        </xdr:cNvPr>
        <xdr:cNvSpPr/>
      </xdr:nvSpPr>
      <xdr:spPr>
        <a:xfrm>
          <a:off x="3272759" y="199226"/>
          <a:ext cx="1880266" cy="613230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Concurso</a:t>
          </a:r>
        </a:p>
      </xdr:txBody>
    </xdr:sp>
    <xdr:clientData/>
  </xdr:twoCellAnchor>
  <xdr:twoCellAnchor>
    <xdr:from>
      <xdr:col>6</xdr:col>
      <xdr:colOff>285741</xdr:colOff>
      <xdr:row>1</xdr:row>
      <xdr:rowOff>8578</xdr:rowOff>
    </xdr:from>
    <xdr:to>
      <xdr:col>9</xdr:col>
      <xdr:colOff>190500</xdr:colOff>
      <xdr:row>4</xdr:row>
      <xdr:rowOff>50005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E4F8356-CDF0-4139-90B2-C84364BFE78B}"/>
            </a:ext>
          </a:extLst>
        </xdr:cNvPr>
        <xdr:cNvSpPr/>
      </xdr:nvSpPr>
      <xdr:spPr>
        <a:xfrm>
          <a:off x="5172066" y="199078"/>
          <a:ext cx="1733559" cy="612927"/>
        </a:xfrm>
        <a:prstGeom prst="rect">
          <a:avLst/>
        </a:prstGeom>
        <a:solidFill>
          <a:srgbClr val="007413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Cronograma de Estudos</a:t>
          </a:r>
        </a:p>
      </xdr:txBody>
    </xdr:sp>
    <xdr:clientData/>
  </xdr:twoCellAnchor>
  <xdr:twoCellAnchor>
    <xdr:from>
      <xdr:col>9</xdr:col>
      <xdr:colOff>213907</xdr:colOff>
      <xdr:row>1</xdr:row>
      <xdr:rowOff>9800</xdr:rowOff>
    </xdr:from>
    <xdr:to>
      <xdr:col>11</xdr:col>
      <xdr:colOff>581025</xdr:colOff>
      <xdr:row>4</xdr:row>
      <xdr:rowOff>52044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EE43976-E741-462C-84FC-9BF5C7B93D11}"/>
            </a:ext>
          </a:extLst>
        </xdr:cNvPr>
        <xdr:cNvSpPr/>
      </xdr:nvSpPr>
      <xdr:spPr>
        <a:xfrm>
          <a:off x="6929032" y="200300"/>
          <a:ext cx="1586318" cy="613744"/>
        </a:xfrm>
        <a:prstGeom prst="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Conteúdo Programático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47625</xdr:rowOff>
    </xdr:from>
    <xdr:to>
      <xdr:col>17</xdr:col>
      <xdr:colOff>142875</xdr:colOff>
      <xdr:row>4</xdr:row>
      <xdr:rowOff>114300</xdr:rowOff>
    </xdr:to>
    <xdr:pic>
      <xdr:nvPicPr>
        <xdr:cNvPr id="6" name="Imagem 5" descr="http://cdn2.hubspot.net/hub/302036/file-1881038949-png/landing-inss/img/logo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AD0BB99-69C6-4108-9211-9E0AF631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38125"/>
          <a:ext cx="23812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80975" y="2238375"/>
    <xdr:ext cx="13287375" cy="238125"/>
    <xdr:sp macro="" textlink="">
      <xdr:nvSpPr>
        <xdr:cNvPr id="7" name="Retângulo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9551EDD1-FA46-4845-AAD9-95D228DB3BF8}"/>
            </a:ext>
          </a:extLst>
        </xdr:cNvPr>
        <xdr:cNvSpPr/>
      </xdr:nvSpPr>
      <xdr:spPr>
        <a:xfrm>
          <a:off x="180975" y="2238375"/>
          <a:ext cx="13287375" cy="238125"/>
        </a:xfrm>
        <a:prstGeom prst="rect">
          <a:avLst/>
        </a:prstGeom>
        <a:solidFill>
          <a:srgbClr val="007413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9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000" b="1" baseline="0">
              <a:solidFill>
                <a:schemeClr val="bg1"/>
              </a:solidFill>
              <a:latin typeface="+mn-lt"/>
              <a:cs typeface="Segoe UI" panose="020B0502040204020203" pitchFamily="34" charset="0"/>
            </a:rPr>
            <a:t>Legislação e Ética no Serviço Público</a:t>
          </a:r>
          <a:endParaRPr lang="pt-BR" sz="1000" b="1">
            <a:solidFill>
              <a:schemeClr val="bg1"/>
            </a:solidFill>
            <a:latin typeface="+mn-lt"/>
            <a:cs typeface="Segoe UI" panose="020B0502040204020203" pitchFamily="34" charset="0"/>
          </a:endParaRPr>
        </a:p>
      </xdr:txBody>
    </xdr:sp>
    <xdr:clientData fPrintsWithSheet="0"/>
  </xdr:absoluteAnchor>
  <xdr:absoluteAnchor>
    <xdr:pos x="190500" y="1666875"/>
    <xdr:ext cx="1466850" cy="482953"/>
    <xdr:sp macro="" textlink="'[1]Cronograma de Estudos'!C13">
      <xdr:nvSpPr>
        <xdr:cNvPr id="18" name="Retângul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CDA4AD10-7B24-45B5-8880-C8657D5B2C05}"/>
            </a:ext>
          </a:extLst>
        </xdr:cNvPr>
        <xdr:cNvSpPr/>
      </xdr:nvSpPr>
      <xdr:spPr>
        <a:xfrm>
          <a:off x="190500" y="1666875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Direito Administrativo</a:t>
          </a:r>
        </a:p>
      </xdr:txBody>
    </xdr:sp>
    <xdr:clientData fPrintsWithSheet="0"/>
  </xdr:absoluteAnchor>
  <xdr:absoluteAnchor>
    <xdr:pos x="6191251" y="1676400"/>
    <xdr:ext cx="1466849" cy="482953"/>
    <xdr:sp macro="" textlink="'[1]Cronograma de Estudos'!C16">
      <xdr:nvSpPr>
        <xdr:cNvPr id="19" name="Retângulo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A634B0CB-84D0-4CC0-B0B2-22F3E7457406}"/>
            </a:ext>
          </a:extLst>
        </xdr:cNvPr>
        <xdr:cNvSpPr/>
      </xdr:nvSpPr>
      <xdr:spPr>
        <a:xfrm>
          <a:off x="619125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Direito Processual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do Trabalho</a:t>
          </a:r>
        </a:p>
      </xdr:txBody>
    </xdr:sp>
    <xdr:clientData fPrintsWithSheet="0"/>
  </xdr:absoluteAnchor>
  <xdr:absoluteAnchor>
    <xdr:pos x="1685925" y="1676400"/>
    <xdr:ext cx="1476375" cy="482953"/>
    <xdr:sp macro="" textlink="'[1]Cronograma de Estudos'!C16">
      <xdr:nvSpPr>
        <xdr:cNvPr id="20" name="Retângulo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56F8BC8F-6CD4-4B21-99C2-EB0564F1341B}"/>
            </a:ext>
          </a:extLst>
        </xdr:cNvPr>
        <xdr:cNvSpPr/>
      </xdr:nvSpPr>
      <xdr:spPr>
        <a:xfrm>
          <a:off x="1685925" y="1676400"/>
          <a:ext cx="1476375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Civil</a:t>
          </a:r>
          <a:endParaRPr lang="pt-BR" sz="1000" b="0">
            <a:effectLst/>
          </a:endParaRPr>
        </a:p>
      </xdr:txBody>
    </xdr:sp>
    <xdr:clientData fPrintsWithSheet="0"/>
  </xdr:absoluteAnchor>
  <xdr:absoluteAnchor>
    <xdr:pos x="3190876" y="1676400"/>
    <xdr:ext cx="1466849" cy="482953"/>
    <xdr:sp macro="" textlink="'[1]Cronograma de Estudos'!C16">
      <xdr:nvSpPr>
        <xdr:cNvPr id="21" name="Retângul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CA39C99C-3265-4664-84F9-345F1C787310}"/>
            </a:ext>
          </a:extLst>
        </xdr:cNvPr>
        <xdr:cNvSpPr/>
      </xdr:nvSpPr>
      <xdr:spPr>
        <a:xfrm>
          <a:off x="3190876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Processual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Civil</a:t>
          </a:r>
        </a:p>
      </xdr:txBody>
    </xdr:sp>
    <xdr:clientData fPrintsWithSheet="0"/>
  </xdr:absoluteAnchor>
  <xdr:absoluteAnchor>
    <xdr:pos x="4686301" y="1676400"/>
    <xdr:ext cx="1466849" cy="482953"/>
    <xdr:sp macro="" textlink="'[1]Cronograma de Estudos'!C16">
      <xdr:nvSpPr>
        <xdr:cNvPr id="22" name="Retângulo 2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E4FB2C27-EA80-4DC4-9576-2547EE95DC04}"/>
            </a:ext>
          </a:extLst>
        </xdr:cNvPr>
        <xdr:cNvSpPr/>
      </xdr:nvSpPr>
      <xdr:spPr>
        <a:xfrm>
          <a:off x="4686301" y="16764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do Trabalho</a:t>
          </a:r>
        </a:p>
      </xdr:txBody>
    </xdr:sp>
    <xdr:clientData fPrintsWithSheet="0"/>
  </xdr:absoluteAnchor>
  <xdr:absoluteAnchor>
    <xdr:pos x="190500" y="1143000"/>
    <xdr:ext cx="1466850" cy="482953"/>
    <xdr:sp macro="" textlink="'[1]Cronograma de Estudos'!C13">
      <xdr:nvSpPr>
        <xdr:cNvPr id="23" name="Retângulo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BF765B73-8DE7-44D9-B519-59F67822B256}"/>
            </a:ext>
          </a:extLst>
        </xdr:cNvPr>
        <xdr:cNvSpPr/>
      </xdr:nvSpPr>
      <xdr:spPr>
        <a:xfrm>
          <a:off x="190500" y="1143000"/>
          <a:ext cx="1466850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Segoe UI" panose="020B0502040204020203" pitchFamily="34" charset="0"/>
            </a:rPr>
            <a:t>Língua Portuguesa</a:t>
          </a:r>
        </a:p>
      </xdr:txBody>
    </xdr:sp>
    <xdr:clientData fPrintsWithSheet="0"/>
  </xdr:absoluteAnchor>
  <xdr:absoluteAnchor>
    <xdr:pos x="3190876" y="1143000"/>
    <xdr:ext cx="1466849" cy="482953"/>
    <xdr:sp macro="" textlink="'[1]Cronograma de Estudos'!C16">
      <xdr:nvSpPr>
        <xdr:cNvPr id="24" name="Retângulo 2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360F96F-3833-46D1-9790-8C671D1FB550}"/>
            </a:ext>
          </a:extLst>
        </xdr:cNvPr>
        <xdr:cNvSpPr/>
      </xdr:nvSpPr>
      <xdr:spPr>
        <a:xfrm>
          <a:off x="3190876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Noções de Informática</a:t>
          </a:r>
        </a:p>
      </xdr:txBody>
    </xdr:sp>
    <xdr:clientData fPrintsWithSheet="0"/>
  </xdr:absoluteAnchor>
  <xdr:absoluteAnchor>
    <xdr:pos x="4686301" y="1143000"/>
    <xdr:ext cx="1466849" cy="482953"/>
    <xdr:sp macro="" textlink="'[1]Cronograma de Estudos'!C16">
      <xdr:nvSpPr>
        <xdr:cNvPr id="25" name="Retângulo 2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5B1A9469-58F3-40DC-9D47-6461C3C16C71}"/>
            </a:ext>
          </a:extLst>
        </xdr:cNvPr>
        <xdr:cNvSpPr/>
      </xdr:nvSpPr>
      <xdr:spPr>
        <a:xfrm>
          <a:off x="46863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>
              <a:effectLst/>
            </a:rPr>
            <a:t>Noções sobre</a:t>
          </a:r>
          <a:r>
            <a:rPr lang="pt-BR" sz="1000" b="0" baseline="0">
              <a:effectLst/>
            </a:rPr>
            <a:t> Direitos das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baseline="0">
              <a:effectLst/>
            </a:rPr>
            <a:t>pessoas com deficiência</a:t>
          </a:r>
        </a:p>
      </xdr:txBody>
    </xdr:sp>
    <xdr:clientData fPrintsWithSheet="0"/>
  </xdr:absoluteAnchor>
  <xdr:absoluteAnchor>
    <xdr:pos x="6191251" y="1143000"/>
    <xdr:ext cx="1466849" cy="482953"/>
    <xdr:sp macro="" textlink="'[1]Cronograma de Estudos'!C16">
      <xdr:nvSpPr>
        <xdr:cNvPr id="26" name="Retângulo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8949A52F-5011-478B-A579-F9D03FCCB6B1}"/>
            </a:ext>
          </a:extLst>
        </xdr:cNvPr>
        <xdr:cNvSpPr/>
      </xdr:nvSpPr>
      <xdr:spPr>
        <a:xfrm>
          <a:off x="6191251" y="1143000"/>
          <a:ext cx="1466849" cy="482953"/>
        </a:xfrm>
        <a:prstGeom prst="rect">
          <a:avLst/>
        </a:prstGeom>
        <a:solidFill>
          <a:srgbClr val="00B05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Legislação e Ética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Serviço Público</a:t>
          </a:r>
        </a:p>
      </xdr:txBody>
    </xdr:sp>
    <xdr:clientData fPrintsWithSheet="0"/>
  </xdr:absoluteAnchor>
  <xdr:absoluteAnchor>
    <xdr:pos x="1685926" y="1143000"/>
    <xdr:ext cx="1476374" cy="482953"/>
    <xdr:sp macro="" textlink="'[1]Cronograma de Estudos'!C16">
      <xdr:nvSpPr>
        <xdr:cNvPr id="27" name="Retângul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C58058B1-3654-4569-84E1-6223403F721B}"/>
            </a:ext>
          </a:extLst>
        </xdr:cNvPr>
        <xdr:cNvSpPr/>
      </xdr:nvSpPr>
      <xdr:spPr>
        <a:xfrm>
          <a:off x="1685926" y="1143000"/>
          <a:ext cx="1476374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 e Raciocínio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Lógico-Matemático</a:t>
          </a:r>
        </a:p>
      </xdr:txBody>
    </xdr:sp>
    <xdr:clientData fPrintsWithSheet="0"/>
  </xdr:absoluteAnchor>
  <xdr:absoluteAnchor>
    <xdr:pos x="7696201" y="1666875"/>
    <xdr:ext cx="1466849" cy="482953"/>
    <xdr:sp macro="" textlink="'[1]Cronograma de Estudos'!C16">
      <xdr:nvSpPr>
        <xdr:cNvPr id="28" name="Retângulo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BD287E00-81D1-4A60-9BF2-D91F864D84C9}"/>
            </a:ext>
          </a:extLst>
        </xdr:cNvPr>
        <xdr:cNvSpPr/>
      </xdr:nvSpPr>
      <xdr:spPr>
        <a:xfrm>
          <a:off x="7696201" y="1666875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Previdenciário</a:t>
          </a:r>
        </a:p>
      </xdr:txBody>
    </xdr:sp>
    <xdr:clientData fPrintsWithSheet="0"/>
  </xdr:absoluteAnchor>
  <xdr:absoluteAnchor>
    <xdr:pos x="7696201" y="1143000"/>
    <xdr:ext cx="1466849" cy="482953"/>
    <xdr:sp macro="" textlink="'[1]Cronograma de Estudos'!C16">
      <xdr:nvSpPr>
        <xdr:cNvPr id="29" name="Retângulo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349BEFE8-1FAF-4197-A3E8-93FF6A9D9AF6}"/>
            </a:ext>
          </a:extLst>
        </xdr:cNvPr>
        <xdr:cNvSpPr/>
      </xdr:nvSpPr>
      <xdr:spPr>
        <a:xfrm>
          <a:off x="7696201" y="1143000"/>
          <a:ext cx="1466849" cy="482953"/>
        </a:xfrm>
        <a:prstGeom prst="rect">
          <a:avLst/>
        </a:prstGeom>
        <a:solidFill>
          <a:srgbClr val="007413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none" lIns="72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Direito Constitucional</a:t>
          </a:r>
        </a:p>
      </xdr:txBody>
    </xdr:sp>
    <xdr:clientData fPrintsWithSheet="0"/>
  </xdr:absoluteAnchor>
  <xdr:twoCellAnchor editAs="oneCell">
    <xdr:from>
      <xdr:col>19</xdr:col>
      <xdr:colOff>0</xdr:colOff>
      <xdr:row>21</xdr:row>
      <xdr:rowOff>152400</xdr:rowOff>
    </xdr:from>
    <xdr:to>
      <xdr:col>21</xdr:col>
      <xdr:colOff>9525</xdr:colOff>
      <xdr:row>22</xdr:row>
      <xdr:rowOff>742950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6734FE74-175D-43CB-8806-90EE67F0E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4067175"/>
          <a:ext cx="1695450" cy="952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114300</xdr:colOff>
      <xdr:row>22</xdr:row>
      <xdr:rowOff>895350</xdr:rowOff>
    </xdr:from>
    <xdr:to>
      <xdr:col>20</xdr:col>
      <xdr:colOff>495300</xdr:colOff>
      <xdr:row>49</xdr:row>
      <xdr:rowOff>28575</xdr:rowOff>
    </xdr:to>
    <xdr:pic>
      <xdr:nvPicPr>
        <xdr:cNvPr id="31" name="Imagem 3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68CD572-7085-4A73-B2D5-BFCEAD7B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5172075"/>
          <a:ext cx="1457325" cy="5314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cao/Desktop/Novo%20modelo%20Verticalizado%20-%20ATUALIZADO%20-%20TST%20Analista%20&#193;rea%20Jur&#237;dica%20-%20VERS&#195;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oncurso"/>
      <sheetName val="Cronograma de Estudos"/>
      <sheetName val="Conteúdo Programático"/>
      <sheetName val="Língua Portuguesa"/>
      <sheetName val="Raciocínio Lógico-Matemático"/>
      <sheetName val="Noções Sobre DPCD"/>
      <sheetName val="Regimento Interno TST"/>
      <sheetName val="Noções de Dir. Const."/>
      <sheetName val="Noções de Dir. Adm."/>
      <sheetName val="Noções de Dir. do Trabalho"/>
      <sheetName val="Noções de Dir. Proc. do Trab."/>
      <sheetName val="Noções de Orçamento Público"/>
      <sheetName val="Planilha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1" name="TabelaA" displayName="TabelaA" ref="C11:H35" headerRowCount="0" totalsRowCount="1" headerRowDxfId="1236" dataDxfId="1235" totalsRowDxfId="1234">
  <tableColumns count="6">
    <tableColumn id="1" name="Coluna1" totalsRowLabel="Total" headerRowDxfId="1233" dataDxfId="1232" totalsRowDxfId="1231"/>
    <tableColumn id="3" name="Coluna3" totalsRowFunction="sum" headerRowDxfId="1230" dataDxfId="1229" totalsRowDxfId="1228"/>
    <tableColumn id="4" name="Coluna4" totalsRowFunction="sum" headerRowDxfId="1227" dataDxfId="1226" totalsRowDxfId="1225"/>
    <tableColumn id="5" name="Coluna5" totalsRowFunction="sum" headerRowDxfId="1224" dataDxfId="1223" totalsRowDxfId="1222"/>
    <tableColumn id="6" name="Coluna6" totalsRowFunction="sum" headerRowDxfId="1221" dataDxfId="1220" totalsRowDxfId="1219"/>
    <tableColumn id="7" name="Coluna7" totalsRowFunction="sum" headerRowDxfId="1218" dataDxfId="1217" totalsRowDxfId="1216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elaA3" displayName="TabelaA3" ref="C17:S29" headerRowCount="0" totalsRowCount="1" headerRowDxfId="1164" dataDxfId="1163" totalsRowDxfId="1162">
  <tableColumns count="17">
    <tableColumn id="1" name="Coluna1" totalsRowLabel="Total" headerRowDxfId="1161" dataDxfId="1160" totalsRowDxfId="1159"/>
    <tableColumn id="3" name="Coluna3" totalsRowFunction="count" headerRowDxfId="1158" dataDxfId="1157" totalsRowDxfId="1156"/>
    <tableColumn id="4" name="Coluna4" totalsRowFunction="count" headerRowDxfId="1155" dataDxfId="1154" totalsRowDxfId="1153"/>
    <tableColumn id="5" name="Coluna5" totalsRowFunction="count" headerRowDxfId="1152" dataDxfId="1151" totalsRowDxfId="1150"/>
    <tableColumn id="6" name="Coluna6" totalsRowFunction="count" headerRowDxfId="1149" dataDxfId="1148" totalsRowDxfId="1147" dataCellStyle="Vírgula"/>
    <tableColumn id="7" name="Coluna7" totalsRowFunction="count" headerRowDxfId="1146" dataDxfId="1145" totalsRowDxfId="1144"/>
    <tableColumn id="8" name="Coluna8" totalsRowFunction="count" headerRowDxfId="1143" dataDxfId="1142" totalsRowDxfId="1141"/>
    <tableColumn id="9" name="Coluna9" totalsRowFunction="count" headerRowDxfId="1140" dataDxfId="1139" totalsRowDxfId="1138"/>
    <tableColumn id="10" name="Coluna10" totalsRowFunction="count" headerRowDxfId="1137" dataDxfId="1136" totalsRowDxfId="1135"/>
    <tableColumn id="11" name="Coluna11" totalsRowFunction="count" headerRowDxfId="1134" dataDxfId="1133" totalsRowDxfId="1132"/>
    <tableColumn id="12" name="Coluna12" totalsRowFunction="count" headerRowDxfId="1131" dataDxfId="1130" totalsRowDxfId="1129"/>
    <tableColumn id="13" name="Coluna13" totalsRowFunction="count" headerRowDxfId="1128" dataDxfId="1127" totalsRowDxfId="1126"/>
    <tableColumn id="14" name="Coluna14" totalsRowFunction="count" headerRowDxfId="1125" dataDxfId="1124" totalsRowDxfId="1123"/>
    <tableColumn id="15" name="Coluna15" headerRowDxfId="1122" dataDxfId="1121" totalsRowDxfId="1120"/>
    <tableColumn id="16" name="Coluna16" totalsRowFunction="sum" headerRowDxfId="1119" dataDxfId="1118" totalsRowDxfId="1117"/>
    <tableColumn id="17" name="Coluna17" totalsRowFunction="sum" headerRowDxfId="1116" dataDxfId="1115" totalsRowDxfId="1114"/>
    <tableColumn id="18" name="Coluna18" totalsRowFunction="sum" headerRowDxfId="1113" dataDxfId="1112" totalsRowDxfId="1111" dataCellStyle="Porcentagem">
      <calculatedColumnFormula>IFERROR(TabelaA3[[#This Row],[Coluna17]]/TabelaA3[[#This Row],[Coluna16]],"-")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edital-trt-2-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2" sqref="S12"/>
    </sheetView>
  </sheetViews>
  <sheetFormatPr defaultColWidth="9.109375" defaultRowHeight="14.4" x14ac:dyDescent="0.3"/>
  <cols>
    <col min="1" max="1" width="2.88671875" style="2" customWidth="1"/>
    <col min="2" max="16384" width="9.109375" style="2"/>
  </cols>
  <sheetData/>
  <sheetProtection algorithmName="SHA-512" hashValue="LRNiapT1wJnaxWWLnywWoq5rzsy52FA5xzT21JOQPm4n4MN/YMZkOIb9VImQzxWqGwhKscR1mqsCQVe/JS2gsw==" saltValue="EiN+HH4XLD9qANbLXVYl7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21" workbookViewId="0">
      <selection activeCell="R45" sqref="B19:R45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48.75" customHeight="1" x14ac:dyDescent="0.3">
      <c r="B19" s="55">
        <v>1</v>
      </c>
      <c r="C19" s="119" t="s">
        <v>318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5" customHeight="1" x14ac:dyDescent="0.3">
      <c r="B20" s="55">
        <v>2</v>
      </c>
      <c r="C20" s="119" t="s">
        <v>319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32" si="0">IFERROR(Q20/P20,"-")</f>
        <v>-</v>
      </c>
      <c r="T20" s="24" t="s">
        <v>53</v>
      </c>
      <c r="U20" s="23" t="s">
        <v>54</v>
      </c>
    </row>
    <row r="21" spans="2:21" ht="37.5" customHeight="1" x14ac:dyDescent="0.3">
      <c r="B21" s="55">
        <v>3</v>
      </c>
      <c r="C21" s="119" t="s">
        <v>320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72" customHeight="1" x14ac:dyDescent="0.3">
      <c r="B22" s="55">
        <v>4</v>
      </c>
      <c r="C22" s="119" t="s">
        <v>321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37.5" customHeight="1" x14ac:dyDescent="0.3">
      <c r="B23" s="55">
        <v>5</v>
      </c>
      <c r="C23" s="119" t="s">
        <v>322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9"/>
      <c r="U23" s="9"/>
    </row>
    <row r="24" spans="2:21" ht="36" customHeight="1" x14ac:dyDescent="0.3">
      <c r="B24" s="55">
        <v>6</v>
      </c>
      <c r="C24" s="119" t="s">
        <v>323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9"/>
      <c r="U24" s="9"/>
    </row>
    <row r="25" spans="2:21" ht="27" customHeight="1" x14ac:dyDescent="0.3">
      <c r="B25" s="55">
        <v>7</v>
      </c>
      <c r="C25" s="119" t="s">
        <v>324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9"/>
      <c r="U25" s="9"/>
    </row>
    <row r="26" spans="2:21" ht="15.75" customHeight="1" x14ac:dyDescent="0.3">
      <c r="B26" s="55">
        <v>8</v>
      </c>
      <c r="C26" s="119" t="s">
        <v>325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9"/>
      <c r="U26" s="9"/>
    </row>
    <row r="27" spans="2:21" ht="27" customHeight="1" x14ac:dyDescent="0.3">
      <c r="B27" s="55">
        <v>9</v>
      </c>
      <c r="C27" s="119" t="s">
        <v>326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39" customHeight="1" x14ac:dyDescent="0.3">
      <c r="B28" s="55">
        <v>10</v>
      </c>
      <c r="C28" s="119" t="s">
        <v>327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72" customHeight="1" x14ac:dyDescent="0.3">
      <c r="B29" s="55">
        <v>11</v>
      </c>
      <c r="C29" s="119" t="s">
        <v>328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</row>
    <row r="30" spans="2:21" ht="25.5" customHeight="1" x14ac:dyDescent="0.3">
      <c r="B30" s="55">
        <v>12</v>
      </c>
      <c r="C30" s="119" t="s">
        <v>329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</row>
    <row r="31" spans="2:21" ht="27.75" customHeight="1" x14ac:dyDescent="0.3">
      <c r="B31" s="55">
        <v>13</v>
      </c>
      <c r="C31" s="119" t="s">
        <v>330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</row>
    <row r="32" spans="2:21" ht="27" customHeight="1" x14ac:dyDescent="0.3">
      <c r="B32" s="55">
        <v>14</v>
      </c>
      <c r="C32" s="119" t="s">
        <v>331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</row>
    <row r="33" spans="2:19" x14ac:dyDescent="0.3">
      <c r="B33" s="29"/>
      <c r="C33" s="57" t="s">
        <v>58</v>
      </c>
      <c r="D33" s="115">
        <f t="shared" ref="D33:N33" si="1">SUM(D19:D32)</f>
        <v>1</v>
      </c>
      <c r="E33" s="115">
        <f t="shared" si="1"/>
        <v>0</v>
      </c>
      <c r="F33" s="115">
        <f t="shared" si="1"/>
        <v>0</v>
      </c>
      <c r="G33" s="115">
        <f t="shared" si="1"/>
        <v>0</v>
      </c>
      <c r="H33" s="115">
        <f t="shared" si="1"/>
        <v>0</v>
      </c>
      <c r="I33" s="115">
        <f t="shared" si="1"/>
        <v>0</v>
      </c>
      <c r="J33" s="115">
        <f t="shared" si="1"/>
        <v>0</v>
      </c>
      <c r="K33" s="115">
        <f t="shared" si="1"/>
        <v>0</v>
      </c>
      <c r="L33" s="115">
        <f t="shared" si="1"/>
        <v>0</v>
      </c>
      <c r="M33" s="115">
        <f t="shared" si="1"/>
        <v>0</v>
      </c>
      <c r="N33" s="115">
        <f t="shared" si="1"/>
        <v>0</v>
      </c>
      <c r="O33" s="45"/>
      <c r="P33" s="28" t="s">
        <v>59</v>
      </c>
      <c r="Q33" s="28" t="s">
        <v>59</v>
      </c>
      <c r="R33" s="116">
        <f>SUM(R19:R32)</f>
        <v>0</v>
      </c>
    </row>
    <row r="34" spans="2:19" x14ac:dyDescent="0.3">
      <c r="B34" s="38"/>
      <c r="C34" s="117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2:19" x14ac:dyDescent="0.3">
      <c r="B35" s="110"/>
      <c r="C35" s="101" t="s">
        <v>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94"/>
    </row>
    <row r="36" spans="2:19" x14ac:dyDescent="0.3">
      <c r="B36" s="110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95"/>
    </row>
    <row r="37" spans="2:19" x14ac:dyDescent="0.3">
      <c r="B37" s="110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95"/>
    </row>
    <row r="38" spans="2:19" x14ac:dyDescent="0.3">
      <c r="B38" s="110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95"/>
    </row>
    <row r="39" spans="2:19" x14ac:dyDescent="0.3">
      <c r="B39" s="110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95"/>
    </row>
    <row r="40" spans="2:19" x14ac:dyDescent="0.3">
      <c r="B40" s="110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95"/>
    </row>
    <row r="41" spans="2:19" x14ac:dyDescent="0.3">
      <c r="B41" s="110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95"/>
    </row>
    <row r="42" spans="2:19" x14ac:dyDescent="0.3">
      <c r="B42" s="11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95"/>
    </row>
    <row r="43" spans="2:19" x14ac:dyDescent="0.3">
      <c r="B43" s="110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95"/>
    </row>
    <row r="44" spans="2:19" x14ac:dyDescent="0.3">
      <c r="B44" s="110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95"/>
    </row>
    <row r="45" spans="2:19" x14ac:dyDescent="0.3">
      <c r="B45" s="110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95"/>
    </row>
    <row r="46" spans="2:19" x14ac:dyDescent="0.3">
      <c r="B46" s="22"/>
      <c r="C46" s="7" t="s">
        <v>71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9" x14ac:dyDescent="0.3">
      <c r="C47" s="7" t="s">
        <v>72</v>
      </c>
    </row>
    <row r="48" spans="2:19" x14ac:dyDescent="0.3">
      <c r="C48" s="7" t="s">
        <v>73</v>
      </c>
    </row>
    <row r="58" spans="19:19" x14ac:dyDescent="0.3">
      <c r="S58" s="1"/>
    </row>
  </sheetData>
  <sheetProtection algorithmName="SHA-512" hashValue="3NwwEbV2TBoYAWhhFRCmiXkOQjVEsHHvSW6gH1JTajFMkfMopglTHE7Iif6iRt2KLObtKMzsXEDFymvQ/8YdXw==" saltValue="3d2y0nLdtqRQ9NtvNjZwag==" spinCount="100000" sheet="1" objects="1" scenarios="1"/>
  <mergeCells count="22">
    <mergeCell ref="T16:T17"/>
    <mergeCell ref="B16:B17"/>
    <mergeCell ref="C16:C17"/>
    <mergeCell ref="D16:D17"/>
    <mergeCell ref="E16:E17"/>
    <mergeCell ref="F16:F17"/>
    <mergeCell ref="U16:U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</mergeCells>
  <conditionalFormatting sqref="C33">
    <cfRule type="expression" dxfId="900" priority="173">
      <formula>COUNT(LEFT(C33,2))&gt;0.5</formula>
    </cfRule>
  </conditionalFormatting>
  <conditionalFormatting sqref="D19:N19 E20:N21 D22:N27 D33:N33">
    <cfRule type="cellIs" dxfId="899" priority="160" operator="equal">
      <formula>"A"</formula>
    </cfRule>
    <cfRule type="cellIs" dxfId="898" priority="161" operator="equal">
      <formula>"U"</formula>
    </cfRule>
    <cfRule type="cellIs" dxfId="897" priority="170" operator="equal">
      <formula>"-"</formula>
    </cfRule>
    <cfRule type="cellIs" dxfId="896" priority="171" stopIfTrue="1" operator="between">
      <formula>0.5</formula>
      <formula>0.69</formula>
    </cfRule>
    <cfRule type="cellIs" dxfId="895" priority="172" operator="lessThan">
      <formula>0.5</formula>
    </cfRule>
  </conditionalFormatting>
  <conditionalFormatting sqref="U19:U20">
    <cfRule type="cellIs" dxfId="894" priority="167" operator="equal">
      <formula>"U"</formula>
    </cfRule>
    <cfRule type="cellIs" dxfId="893" priority="168" operator="equal">
      <formula>"A"</formula>
    </cfRule>
    <cfRule type="cellIs" dxfId="892" priority="169" operator="greaterThan">
      <formula>0.1</formula>
    </cfRule>
  </conditionalFormatting>
  <conditionalFormatting sqref="R19:R27 R33">
    <cfRule type="cellIs" dxfId="891" priority="163" operator="between">
      <formula>0.71</formula>
      <formula>1</formula>
    </cfRule>
    <cfRule type="cellIs" dxfId="890" priority="164" operator="between">
      <formula>0.5</formula>
      <formula>0.7</formula>
    </cfRule>
    <cfRule type="cellIs" dxfId="889" priority="165" operator="lessThan">
      <formula>0.5</formula>
    </cfRule>
    <cfRule type="cellIs" dxfId="888" priority="166" operator="lessThan">
      <formula>0.5</formula>
    </cfRule>
  </conditionalFormatting>
  <conditionalFormatting sqref="R19:R27">
    <cfRule type="cellIs" dxfId="887" priority="162" operator="greaterThan">
      <formula>0.69</formula>
    </cfRule>
  </conditionalFormatting>
  <conditionalFormatting sqref="U21">
    <cfRule type="cellIs" dxfId="886" priority="157" operator="equal">
      <formula>"U"</formula>
    </cfRule>
    <cfRule type="cellIs" dxfId="885" priority="158" operator="equal">
      <formula>"A"</formula>
    </cfRule>
    <cfRule type="cellIs" dxfId="884" priority="159" operator="greaterThan">
      <formula>0.1</formula>
    </cfRule>
  </conditionalFormatting>
  <conditionalFormatting sqref="C19:C32">
    <cfRule type="expression" dxfId="883" priority="156">
      <formula>COUNT(LEFT(C19,2))&gt;0.5</formula>
    </cfRule>
  </conditionalFormatting>
  <conditionalFormatting sqref="D20:D21">
    <cfRule type="cellIs" dxfId="882" priority="151" operator="equal">
      <formula>"A"</formula>
    </cfRule>
    <cfRule type="cellIs" dxfId="881" priority="152" operator="equal">
      <formula>"U"</formula>
    </cfRule>
    <cfRule type="cellIs" dxfId="880" priority="153" operator="equal">
      <formula>"-"</formula>
    </cfRule>
    <cfRule type="cellIs" dxfId="879" priority="154" stopIfTrue="1" operator="between">
      <formula>0.5</formula>
      <formula>0.69</formula>
    </cfRule>
    <cfRule type="cellIs" dxfId="878" priority="155" operator="lessThan">
      <formula>0.5</formula>
    </cfRule>
  </conditionalFormatting>
  <conditionalFormatting sqref="D28:N31">
    <cfRule type="cellIs" dxfId="877" priority="141" operator="equal">
      <formula>"A"</formula>
    </cfRule>
    <cfRule type="cellIs" dxfId="876" priority="142" operator="equal">
      <formula>"U"</formula>
    </cfRule>
    <cfRule type="cellIs" dxfId="875" priority="148" operator="equal">
      <formula>"-"</formula>
    </cfRule>
    <cfRule type="cellIs" dxfId="874" priority="149" stopIfTrue="1" operator="between">
      <formula>0.5</formula>
      <formula>0.69</formula>
    </cfRule>
    <cfRule type="cellIs" dxfId="873" priority="150" operator="lessThan">
      <formula>0.5</formula>
    </cfRule>
  </conditionalFormatting>
  <conditionalFormatting sqref="R28:R31">
    <cfRule type="cellIs" dxfId="872" priority="144" operator="between">
      <formula>0.71</formula>
      <formula>1</formula>
    </cfRule>
    <cfRule type="cellIs" dxfId="871" priority="145" operator="between">
      <formula>0.5</formula>
      <formula>0.7</formula>
    </cfRule>
    <cfRule type="cellIs" dxfId="870" priority="146" operator="lessThan">
      <formula>0.5</formula>
    </cfRule>
    <cfRule type="cellIs" dxfId="869" priority="147" operator="lessThan">
      <formula>0.5</formula>
    </cfRule>
  </conditionalFormatting>
  <conditionalFormatting sqref="R28:R31">
    <cfRule type="cellIs" dxfId="868" priority="143" operator="greaterThan">
      <formula>0.69</formula>
    </cfRule>
  </conditionalFormatting>
  <conditionalFormatting sqref="D32:N32">
    <cfRule type="cellIs" dxfId="867" priority="131" operator="equal">
      <formula>"A"</formula>
    </cfRule>
    <cfRule type="cellIs" dxfId="866" priority="132" operator="equal">
      <formula>"U"</formula>
    </cfRule>
    <cfRule type="cellIs" dxfId="865" priority="138" operator="equal">
      <formula>"-"</formula>
    </cfRule>
    <cfRule type="cellIs" dxfId="864" priority="139" stopIfTrue="1" operator="between">
      <formula>0.5</formula>
      <formula>0.69</formula>
    </cfRule>
    <cfRule type="cellIs" dxfId="863" priority="140" operator="lessThan">
      <formula>0.5</formula>
    </cfRule>
  </conditionalFormatting>
  <conditionalFormatting sqref="R32">
    <cfRule type="cellIs" dxfId="862" priority="134" operator="between">
      <formula>0.71</formula>
      <formula>1</formula>
    </cfRule>
    <cfRule type="cellIs" dxfId="861" priority="135" operator="between">
      <formula>0.5</formula>
      <formula>0.7</formula>
    </cfRule>
    <cfRule type="cellIs" dxfId="860" priority="136" operator="lessThan">
      <formula>0.5</formula>
    </cfRule>
    <cfRule type="cellIs" dxfId="859" priority="137" operator="lessThan">
      <formula>0.5</formula>
    </cfRule>
  </conditionalFormatting>
  <conditionalFormatting sqref="R32">
    <cfRule type="cellIs" dxfId="858" priority="13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14" workbookViewId="0">
      <selection activeCell="I26" sqref="I26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6.5" customHeight="1" x14ac:dyDescent="0.3">
      <c r="B19" s="55">
        <v>1</v>
      </c>
      <c r="C19" s="119" t="s">
        <v>332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38.25" customHeight="1" x14ac:dyDescent="0.3">
      <c r="B20" s="55">
        <v>2</v>
      </c>
      <c r="C20" s="119" t="s">
        <v>333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43" si="0">IFERROR(Q20/P20,"-")</f>
        <v>-</v>
      </c>
      <c r="T20" s="24" t="s">
        <v>53</v>
      </c>
      <c r="U20" s="23" t="s">
        <v>54</v>
      </c>
    </row>
    <row r="21" spans="2:21" ht="25.5" customHeight="1" x14ac:dyDescent="0.3">
      <c r="B21" s="55">
        <v>3</v>
      </c>
      <c r="C21" s="119" t="s">
        <v>334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15.75" customHeight="1" x14ac:dyDescent="0.3">
      <c r="B22" s="55">
        <v>4</v>
      </c>
      <c r="C22" s="119" t="s">
        <v>335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38.25" customHeight="1" x14ac:dyDescent="0.3">
      <c r="B23" s="55">
        <v>5</v>
      </c>
      <c r="C23" s="119" t="s">
        <v>336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9"/>
      <c r="U23" s="9"/>
    </row>
    <row r="24" spans="2:21" ht="60" customHeight="1" x14ac:dyDescent="0.3">
      <c r="B24" s="55">
        <v>6</v>
      </c>
      <c r="C24" s="119" t="s">
        <v>337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9"/>
      <c r="U24" s="9"/>
    </row>
    <row r="25" spans="2:21" ht="37.5" customHeight="1" x14ac:dyDescent="0.3">
      <c r="B25" s="55">
        <v>7</v>
      </c>
      <c r="C25" s="119" t="s">
        <v>338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9"/>
      <c r="U25" s="9"/>
    </row>
    <row r="26" spans="2:21" ht="105.75" customHeight="1" x14ac:dyDescent="0.3">
      <c r="B26" s="55">
        <v>8</v>
      </c>
      <c r="C26" s="119" t="s">
        <v>339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9"/>
      <c r="U26" s="9"/>
    </row>
    <row r="27" spans="2:21" ht="37.5" customHeight="1" x14ac:dyDescent="0.3">
      <c r="B27" s="55">
        <v>9</v>
      </c>
      <c r="C27" s="119" t="s">
        <v>340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47.25" customHeight="1" x14ac:dyDescent="0.3">
      <c r="B28" s="55">
        <v>10</v>
      </c>
      <c r="C28" s="119" t="s">
        <v>341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27" customHeight="1" x14ac:dyDescent="0.3">
      <c r="B29" s="55">
        <v>11</v>
      </c>
      <c r="C29" s="119" t="s">
        <v>342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  <c r="T29" s="9"/>
      <c r="U29" s="9"/>
    </row>
    <row r="30" spans="2:21" ht="26.25" customHeight="1" x14ac:dyDescent="0.3">
      <c r="B30" s="55">
        <v>12</v>
      </c>
      <c r="C30" s="119" t="s">
        <v>343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  <c r="T30" s="9"/>
      <c r="U30" s="9"/>
    </row>
    <row r="31" spans="2:21" ht="25.5" customHeight="1" x14ac:dyDescent="0.3">
      <c r="B31" s="55">
        <v>13</v>
      </c>
      <c r="C31" s="119" t="s">
        <v>344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  <c r="T31" s="9"/>
      <c r="U31" s="9"/>
    </row>
    <row r="32" spans="2:21" ht="49.5" customHeight="1" x14ac:dyDescent="0.3">
      <c r="B32" s="55">
        <v>14</v>
      </c>
      <c r="C32" s="119" t="s">
        <v>345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  <c r="T32" s="9"/>
      <c r="U32" s="9"/>
    </row>
    <row r="33" spans="2:21" ht="27" customHeight="1" x14ac:dyDescent="0.3">
      <c r="B33" s="55">
        <v>15</v>
      </c>
      <c r="C33" s="119" t="s">
        <v>346</v>
      </c>
      <c r="D33" s="56" t="s">
        <v>59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59</v>
      </c>
      <c r="J33" s="30" t="s">
        <v>59</v>
      </c>
      <c r="K33" s="30" t="s">
        <v>59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0"/>
        <v>-</v>
      </c>
      <c r="T33" s="9"/>
      <c r="U33" s="9"/>
    </row>
    <row r="34" spans="2:21" ht="60.75" customHeight="1" x14ac:dyDescent="0.3">
      <c r="B34" s="55">
        <v>16</v>
      </c>
      <c r="C34" s="119" t="s">
        <v>347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0"/>
        <v>-</v>
      </c>
      <c r="T34" s="9"/>
      <c r="U34" s="9"/>
    </row>
    <row r="35" spans="2:21" ht="48.75" customHeight="1" x14ac:dyDescent="0.3">
      <c r="B35" s="55">
        <v>17</v>
      </c>
      <c r="C35" s="119" t="s">
        <v>348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0"/>
        <v>-</v>
      </c>
      <c r="T35" s="9"/>
      <c r="U35" s="9"/>
    </row>
    <row r="36" spans="2:21" ht="48.75" customHeight="1" x14ac:dyDescent="0.3">
      <c r="B36" s="55">
        <v>18</v>
      </c>
      <c r="C36" s="119" t="s">
        <v>349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0"/>
        <v>-</v>
      </c>
      <c r="T36" s="9"/>
      <c r="U36" s="9"/>
    </row>
    <row r="37" spans="2:21" ht="35.25" customHeight="1" x14ac:dyDescent="0.3">
      <c r="B37" s="55">
        <v>19</v>
      </c>
      <c r="C37" s="119" t="s">
        <v>350</v>
      </c>
      <c r="D37" s="56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30" t="s">
        <v>59</v>
      </c>
      <c r="J37" s="30" t="s">
        <v>59</v>
      </c>
      <c r="K37" s="30" t="s">
        <v>59</v>
      </c>
      <c r="L37" s="30" t="s">
        <v>59</v>
      </c>
      <c r="M37" s="30" t="s">
        <v>59</v>
      </c>
      <c r="N37" s="30" t="s">
        <v>59</v>
      </c>
      <c r="O37" s="38"/>
      <c r="P37" s="36" t="s">
        <v>59</v>
      </c>
      <c r="Q37" s="36" t="s">
        <v>59</v>
      </c>
      <c r="R37" s="108" t="str">
        <f t="shared" si="0"/>
        <v>-</v>
      </c>
      <c r="T37" s="9"/>
      <c r="U37" s="9"/>
    </row>
    <row r="38" spans="2:21" ht="16.5" customHeight="1" x14ac:dyDescent="0.3">
      <c r="B38" s="55">
        <v>20</v>
      </c>
      <c r="C38" s="119" t="s">
        <v>351</v>
      </c>
      <c r="D38" s="56" t="s">
        <v>59</v>
      </c>
      <c r="E38" s="30" t="s">
        <v>59</v>
      </c>
      <c r="F38" s="30" t="s">
        <v>59</v>
      </c>
      <c r="G38" s="30" t="s">
        <v>59</v>
      </c>
      <c r="H38" s="30" t="s">
        <v>59</v>
      </c>
      <c r="I38" s="30" t="s">
        <v>59</v>
      </c>
      <c r="J38" s="30" t="s">
        <v>59</v>
      </c>
      <c r="K38" s="30" t="s">
        <v>59</v>
      </c>
      <c r="L38" s="30" t="s">
        <v>59</v>
      </c>
      <c r="M38" s="30" t="s">
        <v>59</v>
      </c>
      <c r="N38" s="30" t="s">
        <v>59</v>
      </c>
      <c r="O38" s="38"/>
      <c r="P38" s="36" t="s">
        <v>59</v>
      </c>
      <c r="Q38" s="36" t="s">
        <v>59</v>
      </c>
      <c r="R38" s="108" t="str">
        <f t="shared" si="0"/>
        <v>-</v>
      </c>
      <c r="T38" s="9"/>
      <c r="U38" s="9"/>
    </row>
    <row r="39" spans="2:21" ht="17.25" customHeight="1" x14ac:dyDescent="0.3">
      <c r="B39" s="55">
        <v>21</v>
      </c>
      <c r="C39" s="119" t="s">
        <v>265</v>
      </c>
      <c r="D39" s="56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0" t="s">
        <v>59</v>
      </c>
      <c r="L39" s="30" t="s">
        <v>59</v>
      </c>
      <c r="M39" s="30" t="s">
        <v>59</v>
      </c>
      <c r="N39" s="30" t="s">
        <v>59</v>
      </c>
      <c r="O39" s="38"/>
      <c r="P39" s="36" t="s">
        <v>59</v>
      </c>
      <c r="Q39" s="36" t="s">
        <v>59</v>
      </c>
      <c r="R39" s="108" t="str">
        <f t="shared" si="0"/>
        <v>-</v>
      </c>
      <c r="T39" s="9"/>
      <c r="U39" s="9"/>
    </row>
    <row r="40" spans="2:21" ht="17.25" customHeight="1" x14ac:dyDescent="0.3">
      <c r="B40" s="55">
        <v>22</v>
      </c>
      <c r="C40" s="119" t="s">
        <v>88</v>
      </c>
      <c r="D40" s="56" t="s">
        <v>59</v>
      </c>
      <c r="E40" s="30" t="s">
        <v>59</v>
      </c>
      <c r="F40" s="30" t="s">
        <v>59</v>
      </c>
      <c r="G40" s="30" t="s">
        <v>59</v>
      </c>
      <c r="H40" s="30" t="s">
        <v>59</v>
      </c>
      <c r="I40" s="30" t="s">
        <v>59</v>
      </c>
      <c r="J40" s="30" t="s">
        <v>59</v>
      </c>
      <c r="K40" s="30" t="s">
        <v>59</v>
      </c>
      <c r="L40" s="30" t="s">
        <v>59</v>
      </c>
      <c r="M40" s="30" t="s">
        <v>59</v>
      </c>
      <c r="N40" s="30" t="s">
        <v>59</v>
      </c>
      <c r="O40" s="38"/>
      <c r="P40" s="36" t="s">
        <v>59</v>
      </c>
      <c r="Q40" s="36" t="s">
        <v>59</v>
      </c>
      <c r="R40" s="108" t="str">
        <f t="shared" si="0"/>
        <v>-</v>
      </c>
    </row>
    <row r="41" spans="2:21" ht="18" customHeight="1" x14ac:dyDescent="0.3">
      <c r="B41" s="55">
        <v>23</v>
      </c>
      <c r="C41" s="119" t="s">
        <v>261</v>
      </c>
      <c r="D41" s="56" t="s">
        <v>59</v>
      </c>
      <c r="E41" s="30" t="s">
        <v>59</v>
      </c>
      <c r="F41" s="30" t="s">
        <v>59</v>
      </c>
      <c r="G41" s="30" t="s">
        <v>59</v>
      </c>
      <c r="H41" s="30" t="s">
        <v>59</v>
      </c>
      <c r="I41" s="30" t="s">
        <v>59</v>
      </c>
      <c r="J41" s="30" t="s">
        <v>59</v>
      </c>
      <c r="K41" s="30" t="s">
        <v>59</v>
      </c>
      <c r="L41" s="30" t="s">
        <v>59</v>
      </c>
      <c r="M41" s="30" t="s">
        <v>59</v>
      </c>
      <c r="N41" s="30" t="s">
        <v>59</v>
      </c>
      <c r="O41" s="38"/>
      <c r="P41" s="36" t="s">
        <v>59</v>
      </c>
      <c r="Q41" s="36" t="s">
        <v>59</v>
      </c>
      <c r="R41" s="108" t="str">
        <f t="shared" si="0"/>
        <v>-</v>
      </c>
    </row>
    <row r="42" spans="2:21" ht="15.75" customHeight="1" x14ac:dyDescent="0.3">
      <c r="B42" s="55">
        <v>24</v>
      </c>
      <c r="C42" s="119" t="s">
        <v>264</v>
      </c>
      <c r="D42" s="56" t="s">
        <v>59</v>
      </c>
      <c r="E42" s="30" t="s">
        <v>59</v>
      </c>
      <c r="F42" s="30" t="s">
        <v>59</v>
      </c>
      <c r="G42" s="30" t="s">
        <v>59</v>
      </c>
      <c r="H42" s="30" t="s">
        <v>59</v>
      </c>
      <c r="I42" s="30" t="s">
        <v>59</v>
      </c>
      <c r="J42" s="30" t="s">
        <v>59</v>
      </c>
      <c r="K42" s="30" t="s">
        <v>59</v>
      </c>
      <c r="L42" s="30" t="s">
        <v>59</v>
      </c>
      <c r="M42" s="30" t="s">
        <v>59</v>
      </c>
      <c r="N42" s="30" t="s">
        <v>59</v>
      </c>
      <c r="O42" s="38"/>
      <c r="P42" s="36" t="s">
        <v>59</v>
      </c>
      <c r="Q42" s="36" t="s">
        <v>59</v>
      </c>
      <c r="R42" s="108" t="str">
        <f t="shared" si="0"/>
        <v>-</v>
      </c>
    </row>
    <row r="43" spans="2:21" ht="15.75" customHeight="1" x14ac:dyDescent="0.3">
      <c r="B43" s="55">
        <v>25</v>
      </c>
      <c r="C43" s="119" t="s">
        <v>90</v>
      </c>
      <c r="D43" s="56" t="s">
        <v>59</v>
      </c>
      <c r="E43" s="30" t="s">
        <v>59</v>
      </c>
      <c r="F43" s="30" t="s">
        <v>59</v>
      </c>
      <c r="G43" s="30" t="s">
        <v>59</v>
      </c>
      <c r="H43" s="30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30" t="s">
        <v>59</v>
      </c>
      <c r="N43" s="30" t="s">
        <v>59</v>
      </c>
      <c r="O43" s="38"/>
      <c r="P43" s="36" t="s">
        <v>59</v>
      </c>
      <c r="Q43" s="36" t="s">
        <v>59</v>
      </c>
      <c r="R43" s="108" t="str">
        <f t="shared" si="0"/>
        <v>-</v>
      </c>
    </row>
    <row r="44" spans="2:21" x14ac:dyDescent="0.3">
      <c r="B44" s="29"/>
      <c r="C44" s="57" t="s">
        <v>58</v>
      </c>
      <c r="D44" s="115">
        <f t="shared" ref="D44:N44" si="1">SUM(D19:D43)</f>
        <v>1</v>
      </c>
      <c r="E44" s="115">
        <f t="shared" si="1"/>
        <v>0</v>
      </c>
      <c r="F44" s="115">
        <f t="shared" si="1"/>
        <v>0</v>
      </c>
      <c r="G44" s="115">
        <f t="shared" si="1"/>
        <v>0</v>
      </c>
      <c r="H44" s="115">
        <f t="shared" si="1"/>
        <v>0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  <c r="M44" s="115">
        <f t="shared" si="1"/>
        <v>0</v>
      </c>
      <c r="N44" s="115">
        <f t="shared" si="1"/>
        <v>0</v>
      </c>
      <c r="O44" s="45"/>
      <c r="P44" s="28" t="s">
        <v>59</v>
      </c>
      <c r="Q44" s="28" t="s">
        <v>59</v>
      </c>
      <c r="R44" s="116">
        <f>SUM(R19:R43)</f>
        <v>0</v>
      </c>
    </row>
    <row r="45" spans="2:21" x14ac:dyDescent="0.3">
      <c r="B45" s="38"/>
      <c r="C45" s="117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2:21" x14ac:dyDescent="0.3">
      <c r="B46" s="110"/>
      <c r="C46" s="101" t="s">
        <v>0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94"/>
    </row>
    <row r="47" spans="2:21" x14ac:dyDescent="0.3">
      <c r="B47" s="110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95"/>
    </row>
    <row r="48" spans="2:21" x14ac:dyDescent="0.3">
      <c r="B48" s="110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95"/>
    </row>
    <row r="49" spans="2:19" x14ac:dyDescent="0.3">
      <c r="B49" s="110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95"/>
    </row>
    <row r="50" spans="2:19" x14ac:dyDescent="0.3">
      <c r="B50" s="110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95"/>
    </row>
    <row r="51" spans="2:19" x14ac:dyDescent="0.3">
      <c r="B51" s="110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95"/>
    </row>
    <row r="52" spans="2:19" x14ac:dyDescent="0.3">
      <c r="B52" s="110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95"/>
    </row>
    <row r="53" spans="2:19" x14ac:dyDescent="0.3">
      <c r="B53" s="110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95"/>
    </row>
    <row r="54" spans="2:19" x14ac:dyDescent="0.3">
      <c r="B54" s="110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95"/>
    </row>
    <row r="55" spans="2:19" x14ac:dyDescent="0.3">
      <c r="B55" s="110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95"/>
    </row>
    <row r="56" spans="2:19" x14ac:dyDescent="0.3">
      <c r="B56" s="110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95"/>
    </row>
    <row r="57" spans="2:19" x14ac:dyDescent="0.3">
      <c r="B57" s="22"/>
      <c r="C57" s="7" t="s">
        <v>71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9" x14ac:dyDescent="0.3">
      <c r="C58" s="7" t="s">
        <v>72</v>
      </c>
    </row>
    <row r="59" spans="2:19" x14ac:dyDescent="0.3">
      <c r="C59" s="7" t="s">
        <v>73</v>
      </c>
    </row>
    <row r="69" spans="19:19" x14ac:dyDescent="0.3">
      <c r="S69" s="1"/>
    </row>
  </sheetData>
  <sheetProtection algorithmName="SHA-512" hashValue="WvQQdIvcsg5bSWRnT7hH57gaVBwueQFjLZv5mFBasIw4wSgGysv1A0fjEgXbv+urdAqxdpYCT8nR1r1UKs7Wsg==" saltValue="j/bHY5UqOKecFTHfFxhIow==" spinCount="100000" sheet="1" objects="1" scenarios="1"/>
  <mergeCells count="22">
    <mergeCell ref="T16:T17"/>
    <mergeCell ref="B16:B17"/>
    <mergeCell ref="C16:C17"/>
    <mergeCell ref="D16:D17"/>
    <mergeCell ref="E16:E17"/>
    <mergeCell ref="F16:F17"/>
    <mergeCell ref="U16:U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</mergeCells>
  <conditionalFormatting sqref="C44">
    <cfRule type="expression" dxfId="857" priority="173">
      <formula>COUNT(LEFT(C44,2))&gt;0.5</formula>
    </cfRule>
  </conditionalFormatting>
  <conditionalFormatting sqref="D19:N19 E20:N21 D22:N27 D44:N44">
    <cfRule type="cellIs" dxfId="856" priority="160" operator="equal">
      <formula>"A"</formula>
    </cfRule>
    <cfRule type="cellIs" dxfId="855" priority="161" operator="equal">
      <formula>"U"</formula>
    </cfRule>
    <cfRule type="cellIs" dxfId="854" priority="170" operator="equal">
      <formula>"-"</formula>
    </cfRule>
    <cfRule type="cellIs" dxfId="853" priority="171" stopIfTrue="1" operator="between">
      <formula>0.5</formula>
      <formula>0.69</formula>
    </cfRule>
    <cfRule type="cellIs" dxfId="852" priority="172" operator="lessThan">
      <formula>0.5</formula>
    </cfRule>
  </conditionalFormatting>
  <conditionalFormatting sqref="U19:U20">
    <cfRule type="cellIs" dxfId="851" priority="167" operator="equal">
      <formula>"U"</formula>
    </cfRule>
    <cfRule type="cellIs" dxfId="850" priority="168" operator="equal">
      <formula>"A"</formula>
    </cfRule>
    <cfRule type="cellIs" dxfId="849" priority="169" operator="greaterThan">
      <formula>0.1</formula>
    </cfRule>
  </conditionalFormatting>
  <conditionalFormatting sqref="R19:R27 R44">
    <cfRule type="cellIs" dxfId="848" priority="163" operator="between">
      <formula>0.71</formula>
      <formula>1</formula>
    </cfRule>
    <cfRule type="cellIs" dxfId="847" priority="164" operator="between">
      <formula>0.5</formula>
      <formula>0.7</formula>
    </cfRule>
    <cfRule type="cellIs" dxfId="846" priority="165" operator="lessThan">
      <formula>0.5</formula>
    </cfRule>
    <cfRule type="cellIs" dxfId="845" priority="166" operator="lessThan">
      <formula>0.5</formula>
    </cfRule>
  </conditionalFormatting>
  <conditionalFormatting sqref="R19:R27">
    <cfRule type="cellIs" dxfId="844" priority="162" operator="greaterThan">
      <formula>0.69</formula>
    </cfRule>
  </conditionalFormatting>
  <conditionalFormatting sqref="U21">
    <cfRule type="cellIs" dxfId="843" priority="157" operator="equal">
      <formula>"U"</formula>
    </cfRule>
    <cfRule type="cellIs" dxfId="842" priority="158" operator="equal">
      <formula>"A"</formula>
    </cfRule>
    <cfRule type="cellIs" dxfId="841" priority="159" operator="greaterThan">
      <formula>0.1</formula>
    </cfRule>
  </conditionalFormatting>
  <conditionalFormatting sqref="C19:C43">
    <cfRule type="expression" dxfId="840" priority="156">
      <formula>COUNT(LEFT(C19,2))&gt;0.5</formula>
    </cfRule>
  </conditionalFormatting>
  <conditionalFormatting sqref="D20:D21">
    <cfRule type="cellIs" dxfId="839" priority="151" operator="equal">
      <formula>"A"</formula>
    </cfRule>
    <cfRule type="cellIs" dxfId="838" priority="152" operator="equal">
      <formula>"U"</formula>
    </cfRule>
    <cfRule type="cellIs" dxfId="837" priority="153" operator="equal">
      <formula>"-"</formula>
    </cfRule>
    <cfRule type="cellIs" dxfId="836" priority="154" stopIfTrue="1" operator="between">
      <formula>0.5</formula>
      <formula>0.69</formula>
    </cfRule>
    <cfRule type="cellIs" dxfId="835" priority="155" operator="lessThan">
      <formula>0.5</formula>
    </cfRule>
  </conditionalFormatting>
  <conditionalFormatting sqref="D28:N31">
    <cfRule type="cellIs" dxfId="834" priority="141" operator="equal">
      <formula>"A"</formula>
    </cfRule>
    <cfRule type="cellIs" dxfId="833" priority="142" operator="equal">
      <formula>"U"</formula>
    </cfRule>
    <cfRule type="cellIs" dxfId="832" priority="148" operator="equal">
      <formula>"-"</formula>
    </cfRule>
    <cfRule type="cellIs" dxfId="831" priority="149" stopIfTrue="1" operator="between">
      <formula>0.5</formula>
      <formula>0.69</formula>
    </cfRule>
    <cfRule type="cellIs" dxfId="830" priority="150" operator="lessThan">
      <formula>0.5</formula>
    </cfRule>
  </conditionalFormatting>
  <conditionalFormatting sqref="R28:R31">
    <cfRule type="cellIs" dxfId="829" priority="144" operator="between">
      <formula>0.71</formula>
      <formula>1</formula>
    </cfRule>
    <cfRule type="cellIs" dxfId="828" priority="145" operator="between">
      <formula>0.5</formula>
      <formula>0.7</formula>
    </cfRule>
    <cfRule type="cellIs" dxfId="827" priority="146" operator="lessThan">
      <formula>0.5</formula>
    </cfRule>
    <cfRule type="cellIs" dxfId="826" priority="147" operator="lessThan">
      <formula>0.5</formula>
    </cfRule>
  </conditionalFormatting>
  <conditionalFormatting sqref="R28:R31">
    <cfRule type="cellIs" dxfId="825" priority="143" operator="greaterThan">
      <formula>0.69</formula>
    </cfRule>
  </conditionalFormatting>
  <conditionalFormatting sqref="D32:N33">
    <cfRule type="cellIs" dxfId="824" priority="131" operator="equal">
      <formula>"A"</formula>
    </cfRule>
    <cfRule type="cellIs" dxfId="823" priority="132" operator="equal">
      <formula>"U"</formula>
    </cfRule>
    <cfRule type="cellIs" dxfId="822" priority="138" operator="equal">
      <formula>"-"</formula>
    </cfRule>
    <cfRule type="cellIs" dxfId="821" priority="139" stopIfTrue="1" operator="between">
      <formula>0.5</formula>
      <formula>0.69</formula>
    </cfRule>
    <cfRule type="cellIs" dxfId="820" priority="140" operator="lessThan">
      <formula>0.5</formula>
    </cfRule>
  </conditionalFormatting>
  <conditionalFormatting sqref="R32:R33">
    <cfRule type="cellIs" dxfId="819" priority="134" operator="between">
      <formula>0.71</formula>
      <formula>1</formula>
    </cfRule>
    <cfRule type="cellIs" dxfId="818" priority="135" operator="between">
      <formula>0.5</formula>
      <formula>0.7</formula>
    </cfRule>
    <cfRule type="cellIs" dxfId="817" priority="136" operator="lessThan">
      <formula>0.5</formula>
    </cfRule>
    <cfRule type="cellIs" dxfId="816" priority="137" operator="lessThan">
      <formula>0.5</formula>
    </cfRule>
  </conditionalFormatting>
  <conditionalFormatting sqref="R32:R33">
    <cfRule type="cellIs" dxfId="815" priority="133" operator="greaterThan">
      <formula>0.69</formula>
    </cfRule>
  </conditionalFormatting>
  <conditionalFormatting sqref="D34:N37">
    <cfRule type="cellIs" dxfId="814" priority="121" operator="equal">
      <formula>"A"</formula>
    </cfRule>
    <cfRule type="cellIs" dxfId="813" priority="122" operator="equal">
      <formula>"U"</formula>
    </cfRule>
    <cfRule type="cellIs" dxfId="812" priority="128" operator="equal">
      <formula>"-"</formula>
    </cfRule>
    <cfRule type="cellIs" dxfId="811" priority="129" stopIfTrue="1" operator="between">
      <formula>0.5</formula>
      <formula>0.69</formula>
    </cfRule>
    <cfRule type="cellIs" dxfId="810" priority="130" operator="lessThan">
      <formula>0.5</formula>
    </cfRule>
  </conditionalFormatting>
  <conditionalFormatting sqref="R34:R37">
    <cfRule type="cellIs" dxfId="809" priority="124" operator="between">
      <formula>0.71</formula>
      <formula>1</formula>
    </cfRule>
    <cfRule type="cellIs" dxfId="808" priority="125" operator="between">
      <formula>0.5</formula>
      <formula>0.7</formula>
    </cfRule>
    <cfRule type="cellIs" dxfId="807" priority="126" operator="lessThan">
      <formula>0.5</formula>
    </cfRule>
    <cfRule type="cellIs" dxfId="806" priority="127" operator="lessThan">
      <formula>0.5</formula>
    </cfRule>
  </conditionalFormatting>
  <conditionalFormatting sqref="R34:R37">
    <cfRule type="cellIs" dxfId="805" priority="123" operator="greaterThan">
      <formula>0.69</formula>
    </cfRule>
  </conditionalFormatting>
  <conditionalFormatting sqref="D38:N39">
    <cfRule type="cellIs" dxfId="804" priority="111" operator="equal">
      <formula>"A"</formula>
    </cfRule>
    <cfRule type="cellIs" dxfId="803" priority="112" operator="equal">
      <formula>"U"</formula>
    </cfRule>
    <cfRule type="cellIs" dxfId="802" priority="118" operator="equal">
      <formula>"-"</formula>
    </cfRule>
    <cfRule type="cellIs" dxfId="801" priority="119" stopIfTrue="1" operator="between">
      <formula>0.5</formula>
      <formula>0.69</formula>
    </cfRule>
    <cfRule type="cellIs" dxfId="800" priority="120" operator="lessThan">
      <formula>0.5</formula>
    </cfRule>
  </conditionalFormatting>
  <conditionalFormatting sqref="R38:R39">
    <cfRule type="cellIs" dxfId="799" priority="114" operator="between">
      <formula>0.71</formula>
      <formula>1</formula>
    </cfRule>
    <cfRule type="cellIs" dxfId="798" priority="115" operator="between">
      <formula>0.5</formula>
      <formula>0.7</formula>
    </cfRule>
    <cfRule type="cellIs" dxfId="797" priority="116" operator="lessThan">
      <formula>0.5</formula>
    </cfRule>
    <cfRule type="cellIs" dxfId="796" priority="117" operator="lessThan">
      <formula>0.5</formula>
    </cfRule>
  </conditionalFormatting>
  <conditionalFormatting sqref="R38:R39">
    <cfRule type="cellIs" dxfId="795" priority="113" operator="greaterThan">
      <formula>0.69</formula>
    </cfRule>
  </conditionalFormatting>
  <conditionalFormatting sqref="D40:N43">
    <cfRule type="cellIs" dxfId="794" priority="101" operator="equal">
      <formula>"A"</formula>
    </cfRule>
    <cfRule type="cellIs" dxfId="793" priority="102" operator="equal">
      <formula>"U"</formula>
    </cfRule>
    <cfRule type="cellIs" dxfId="792" priority="108" operator="equal">
      <formula>"-"</formula>
    </cfRule>
    <cfRule type="cellIs" dxfId="791" priority="109" stopIfTrue="1" operator="between">
      <formula>0.5</formula>
      <formula>0.69</formula>
    </cfRule>
    <cfRule type="cellIs" dxfId="790" priority="110" operator="lessThan">
      <formula>0.5</formula>
    </cfRule>
  </conditionalFormatting>
  <conditionalFormatting sqref="R40:R43">
    <cfRule type="cellIs" dxfId="789" priority="104" operator="between">
      <formula>0.71</formula>
      <formula>1</formula>
    </cfRule>
    <cfRule type="cellIs" dxfId="788" priority="105" operator="between">
      <formula>0.5</formula>
      <formula>0.7</formula>
    </cfRule>
    <cfRule type="cellIs" dxfId="787" priority="106" operator="lessThan">
      <formula>0.5</formula>
    </cfRule>
    <cfRule type="cellIs" dxfId="786" priority="107" operator="lessThan">
      <formula>0.5</formula>
    </cfRule>
  </conditionalFormatting>
  <conditionalFormatting sqref="R40:R43">
    <cfRule type="cellIs" dxfId="785" priority="10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8" workbookViewId="0">
      <selection activeCell="R49" sqref="B19:R49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6.5" customHeight="1" x14ac:dyDescent="0.3">
      <c r="B19" s="55">
        <v>1</v>
      </c>
      <c r="C19" s="119" t="s">
        <v>352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8" customHeight="1" x14ac:dyDescent="0.3">
      <c r="B20" s="55">
        <v>2</v>
      </c>
      <c r="C20" s="119" t="s">
        <v>101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36" si="0">IFERROR(Q20/P20,"-")</f>
        <v>-</v>
      </c>
      <c r="T20" s="24" t="s">
        <v>53</v>
      </c>
      <c r="U20" s="23" t="s">
        <v>54</v>
      </c>
    </row>
    <row r="21" spans="2:21" ht="17.25" customHeight="1" x14ac:dyDescent="0.3">
      <c r="B21" s="55">
        <v>3</v>
      </c>
      <c r="C21" s="119" t="s">
        <v>102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16.5" customHeight="1" x14ac:dyDescent="0.3">
      <c r="B22" s="55">
        <v>4</v>
      </c>
      <c r="C22" s="119" t="s">
        <v>103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24.75" customHeight="1" x14ac:dyDescent="0.3">
      <c r="B23" s="55">
        <v>5</v>
      </c>
      <c r="C23" s="119" t="s">
        <v>104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180" t="s">
        <v>83</v>
      </c>
      <c r="U23" s="180"/>
    </row>
    <row r="24" spans="2:21" ht="24.75" customHeight="1" x14ac:dyDescent="0.3">
      <c r="B24" s="55">
        <v>6</v>
      </c>
      <c r="C24" s="119" t="s">
        <v>353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180"/>
      <c r="U24" s="180"/>
    </row>
    <row r="25" spans="2:21" ht="15" customHeight="1" x14ac:dyDescent="0.3">
      <c r="B25" s="55">
        <v>7</v>
      </c>
      <c r="C25" s="119" t="s">
        <v>106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180"/>
      <c r="U25" s="180"/>
    </row>
    <row r="26" spans="2:21" ht="15" customHeight="1" x14ac:dyDescent="0.3">
      <c r="B26" s="55">
        <v>8</v>
      </c>
      <c r="C26" s="119" t="s">
        <v>105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180"/>
      <c r="U26" s="180"/>
    </row>
    <row r="27" spans="2:21" ht="15" customHeight="1" x14ac:dyDescent="0.3">
      <c r="B27" s="55">
        <v>9</v>
      </c>
      <c r="C27" s="119" t="s">
        <v>107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14.25" customHeight="1" x14ac:dyDescent="0.3">
      <c r="B28" s="55">
        <v>10</v>
      </c>
      <c r="C28" s="119" t="s">
        <v>108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25.5" customHeight="1" x14ac:dyDescent="0.3">
      <c r="B29" s="55">
        <v>11</v>
      </c>
      <c r="C29" s="119" t="s">
        <v>354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  <c r="T29" s="9"/>
      <c r="U29" s="9"/>
    </row>
    <row r="30" spans="2:21" ht="16.5" customHeight="1" x14ac:dyDescent="0.3">
      <c r="B30" s="55">
        <v>12</v>
      </c>
      <c r="C30" s="119" t="s">
        <v>355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  <c r="T30" s="9"/>
      <c r="U30" s="9"/>
    </row>
    <row r="31" spans="2:21" ht="18" customHeight="1" x14ac:dyDescent="0.3">
      <c r="B31" s="55">
        <v>13</v>
      </c>
      <c r="C31" s="119" t="s">
        <v>109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  <c r="T31" s="9"/>
      <c r="U31" s="9"/>
    </row>
    <row r="32" spans="2:21" ht="18" customHeight="1" x14ac:dyDescent="0.3">
      <c r="B32" s="55">
        <v>14</v>
      </c>
      <c r="C32" s="119" t="s">
        <v>356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  <c r="T32" s="9"/>
      <c r="U32" s="9"/>
    </row>
    <row r="33" spans="2:21" ht="37.5" customHeight="1" x14ac:dyDescent="0.3">
      <c r="B33" s="55">
        <v>15</v>
      </c>
      <c r="C33" s="119" t="s">
        <v>357</v>
      </c>
      <c r="D33" s="56" t="s">
        <v>59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59</v>
      </c>
      <c r="J33" s="30" t="s">
        <v>59</v>
      </c>
      <c r="K33" s="30" t="s">
        <v>59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0"/>
        <v>-</v>
      </c>
      <c r="T33" s="9"/>
      <c r="U33" s="9"/>
    </row>
    <row r="34" spans="2:21" ht="16.5" customHeight="1" x14ac:dyDescent="0.3">
      <c r="B34" s="55">
        <v>16</v>
      </c>
      <c r="C34" s="119" t="s">
        <v>358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0"/>
        <v>-</v>
      </c>
      <c r="T34" s="9"/>
      <c r="U34" s="9"/>
    </row>
    <row r="35" spans="2:21" ht="17.25" customHeight="1" x14ac:dyDescent="0.3">
      <c r="B35" s="55">
        <v>17</v>
      </c>
      <c r="C35" s="119" t="s">
        <v>110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0"/>
        <v>-</v>
      </c>
      <c r="T35" s="9"/>
      <c r="U35" s="9"/>
    </row>
    <row r="36" spans="2:21" ht="16.5" customHeight="1" x14ac:dyDescent="0.3">
      <c r="B36" s="55">
        <v>18</v>
      </c>
      <c r="C36" s="119" t="s">
        <v>359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0"/>
        <v>-</v>
      </c>
      <c r="T36" s="9"/>
      <c r="U36" s="9"/>
    </row>
    <row r="37" spans="2:21" x14ac:dyDescent="0.3">
      <c r="B37" s="29"/>
      <c r="C37" s="57" t="s">
        <v>58</v>
      </c>
      <c r="D37" s="115">
        <f t="shared" ref="D37:N37" si="1">SUM(D19:D36)</f>
        <v>1</v>
      </c>
      <c r="E37" s="115">
        <f t="shared" si="1"/>
        <v>0</v>
      </c>
      <c r="F37" s="115">
        <f t="shared" si="1"/>
        <v>0</v>
      </c>
      <c r="G37" s="115">
        <f t="shared" si="1"/>
        <v>0</v>
      </c>
      <c r="H37" s="115">
        <f t="shared" si="1"/>
        <v>0</v>
      </c>
      <c r="I37" s="115">
        <f t="shared" si="1"/>
        <v>0</v>
      </c>
      <c r="J37" s="115">
        <f t="shared" si="1"/>
        <v>0</v>
      </c>
      <c r="K37" s="115">
        <f t="shared" si="1"/>
        <v>0</v>
      </c>
      <c r="L37" s="115">
        <f t="shared" si="1"/>
        <v>0</v>
      </c>
      <c r="M37" s="115">
        <f t="shared" si="1"/>
        <v>0</v>
      </c>
      <c r="N37" s="115">
        <f t="shared" si="1"/>
        <v>0</v>
      </c>
      <c r="O37" s="45"/>
      <c r="P37" s="28" t="s">
        <v>59</v>
      </c>
      <c r="Q37" s="28" t="s">
        <v>59</v>
      </c>
      <c r="R37" s="116">
        <f>SUM(R19:R36)</f>
        <v>0</v>
      </c>
    </row>
    <row r="38" spans="2:21" x14ac:dyDescent="0.3">
      <c r="B38" s="38"/>
      <c r="C38" s="11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2:21" x14ac:dyDescent="0.3">
      <c r="B39" s="110"/>
      <c r="C39" s="101" t="s">
        <v>0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94"/>
    </row>
    <row r="40" spans="2:21" x14ac:dyDescent="0.3">
      <c r="B40" s="110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95"/>
    </row>
    <row r="41" spans="2:21" x14ac:dyDescent="0.3">
      <c r="B41" s="110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95"/>
    </row>
    <row r="42" spans="2:21" x14ac:dyDescent="0.3">
      <c r="B42" s="11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95"/>
    </row>
    <row r="43" spans="2:21" x14ac:dyDescent="0.3">
      <c r="B43" s="110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95"/>
    </row>
    <row r="44" spans="2:21" x14ac:dyDescent="0.3">
      <c r="B44" s="110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95"/>
    </row>
    <row r="45" spans="2:21" x14ac:dyDescent="0.3">
      <c r="B45" s="110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95"/>
    </row>
    <row r="46" spans="2:21" x14ac:dyDescent="0.3">
      <c r="B46" s="110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5"/>
    </row>
    <row r="47" spans="2:21" x14ac:dyDescent="0.3">
      <c r="B47" s="110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95"/>
    </row>
    <row r="48" spans="2:21" x14ac:dyDescent="0.3">
      <c r="B48" s="110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95"/>
    </row>
    <row r="49" spans="2:19" x14ac:dyDescent="0.3">
      <c r="B49" s="110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95"/>
    </row>
    <row r="50" spans="2:19" x14ac:dyDescent="0.3">
      <c r="B50" s="22"/>
      <c r="C50" s="7" t="s">
        <v>71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9" x14ac:dyDescent="0.3">
      <c r="C51" s="7" t="s">
        <v>72</v>
      </c>
    </row>
    <row r="52" spans="2:19" x14ac:dyDescent="0.3">
      <c r="C52" s="7" t="s">
        <v>73</v>
      </c>
    </row>
    <row r="62" spans="2:19" x14ac:dyDescent="0.3">
      <c r="S62" s="1"/>
    </row>
  </sheetData>
  <sheetProtection algorithmName="SHA-512" hashValue="aI934stwEjrQI7SEdktuc3wuq5ojOamMlVh8hbj+XIfqQokPNQ3dUJHPd2JMFQDlmMJlpQmE8NlpT3f+r83l/w==" saltValue="8XqxS2oQAt7KPm1rYQffkw==" spinCount="100000" sheet="1" objects="1" scenarios="1"/>
  <mergeCells count="23">
    <mergeCell ref="B16:B17"/>
    <mergeCell ref="C16:C17"/>
    <mergeCell ref="D16:D17"/>
    <mergeCell ref="E16:E17"/>
    <mergeCell ref="F16:F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T23:U26"/>
    <mergeCell ref="N16:N17"/>
    <mergeCell ref="P16:P17"/>
    <mergeCell ref="Q16:Q17"/>
    <mergeCell ref="R16:R17"/>
    <mergeCell ref="T16:T17"/>
    <mergeCell ref="U16:U17"/>
  </mergeCells>
  <conditionalFormatting sqref="C37">
    <cfRule type="expression" dxfId="784" priority="173">
      <formula>COUNT(LEFT(C37,2))&gt;0.5</formula>
    </cfRule>
  </conditionalFormatting>
  <conditionalFormatting sqref="D19:N19 E20:N21 D22:N27 D37:N37">
    <cfRule type="cellIs" dxfId="783" priority="160" operator="equal">
      <formula>"A"</formula>
    </cfRule>
    <cfRule type="cellIs" dxfId="782" priority="161" operator="equal">
      <formula>"U"</formula>
    </cfRule>
    <cfRule type="cellIs" dxfId="781" priority="170" operator="equal">
      <formula>"-"</formula>
    </cfRule>
    <cfRule type="cellIs" dxfId="780" priority="171" stopIfTrue="1" operator="between">
      <formula>0.5</formula>
      <formula>0.69</formula>
    </cfRule>
    <cfRule type="cellIs" dxfId="779" priority="172" operator="lessThan">
      <formula>0.5</formula>
    </cfRule>
  </conditionalFormatting>
  <conditionalFormatting sqref="U19:U20">
    <cfRule type="cellIs" dxfId="778" priority="167" operator="equal">
      <formula>"U"</formula>
    </cfRule>
    <cfRule type="cellIs" dxfId="777" priority="168" operator="equal">
      <formula>"A"</formula>
    </cfRule>
    <cfRule type="cellIs" dxfId="776" priority="169" operator="greaterThan">
      <formula>0.1</formula>
    </cfRule>
  </conditionalFormatting>
  <conditionalFormatting sqref="R19:R27 R37">
    <cfRule type="cellIs" dxfId="775" priority="163" operator="between">
      <formula>0.71</formula>
      <formula>1</formula>
    </cfRule>
    <cfRule type="cellIs" dxfId="774" priority="164" operator="between">
      <formula>0.5</formula>
      <formula>0.7</formula>
    </cfRule>
    <cfRule type="cellIs" dxfId="773" priority="165" operator="lessThan">
      <formula>0.5</formula>
    </cfRule>
    <cfRule type="cellIs" dxfId="772" priority="166" operator="lessThan">
      <formula>0.5</formula>
    </cfRule>
  </conditionalFormatting>
  <conditionalFormatting sqref="R19:R27">
    <cfRule type="cellIs" dxfId="771" priority="162" operator="greaterThan">
      <formula>0.69</formula>
    </cfRule>
  </conditionalFormatting>
  <conditionalFormatting sqref="U21">
    <cfRule type="cellIs" dxfId="770" priority="157" operator="equal">
      <formula>"U"</formula>
    </cfRule>
    <cfRule type="cellIs" dxfId="769" priority="158" operator="equal">
      <formula>"A"</formula>
    </cfRule>
    <cfRule type="cellIs" dxfId="768" priority="159" operator="greaterThan">
      <formula>0.1</formula>
    </cfRule>
  </conditionalFormatting>
  <conditionalFormatting sqref="C19:C36">
    <cfRule type="expression" dxfId="767" priority="156">
      <formula>COUNT(LEFT(C19,2))&gt;0.5</formula>
    </cfRule>
  </conditionalFormatting>
  <conditionalFormatting sqref="D20:D21">
    <cfRule type="cellIs" dxfId="766" priority="151" operator="equal">
      <formula>"A"</formula>
    </cfRule>
    <cfRule type="cellIs" dxfId="765" priority="152" operator="equal">
      <formula>"U"</formula>
    </cfRule>
    <cfRule type="cellIs" dxfId="764" priority="153" operator="equal">
      <formula>"-"</formula>
    </cfRule>
    <cfRule type="cellIs" dxfId="763" priority="154" stopIfTrue="1" operator="between">
      <formula>0.5</formula>
      <formula>0.69</formula>
    </cfRule>
    <cfRule type="cellIs" dxfId="762" priority="155" operator="lessThan">
      <formula>0.5</formula>
    </cfRule>
  </conditionalFormatting>
  <conditionalFormatting sqref="D28:N31">
    <cfRule type="cellIs" dxfId="761" priority="141" operator="equal">
      <formula>"A"</formula>
    </cfRule>
    <cfRule type="cellIs" dxfId="760" priority="142" operator="equal">
      <formula>"U"</formula>
    </cfRule>
    <cfRule type="cellIs" dxfId="759" priority="148" operator="equal">
      <formula>"-"</formula>
    </cfRule>
    <cfRule type="cellIs" dxfId="758" priority="149" stopIfTrue="1" operator="between">
      <formula>0.5</formula>
      <formula>0.69</formula>
    </cfRule>
    <cfRule type="cellIs" dxfId="757" priority="150" operator="lessThan">
      <formula>0.5</formula>
    </cfRule>
  </conditionalFormatting>
  <conditionalFormatting sqref="R28:R31">
    <cfRule type="cellIs" dxfId="756" priority="144" operator="between">
      <formula>0.71</formula>
      <formula>1</formula>
    </cfRule>
    <cfRule type="cellIs" dxfId="755" priority="145" operator="between">
      <formula>0.5</formula>
      <formula>0.7</formula>
    </cfRule>
    <cfRule type="cellIs" dxfId="754" priority="146" operator="lessThan">
      <formula>0.5</formula>
    </cfRule>
    <cfRule type="cellIs" dxfId="753" priority="147" operator="lessThan">
      <formula>0.5</formula>
    </cfRule>
  </conditionalFormatting>
  <conditionalFormatting sqref="R28:R31">
    <cfRule type="cellIs" dxfId="752" priority="143" operator="greaterThan">
      <formula>0.69</formula>
    </cfRule>
  </conditionalFormatting>
  <conditionalFormatting sqref="D32:N33">
    <cfRule type="cellIs" dxfId="751" priority="131" operator="equal">
      <formula>"A"</formula>
    </cfRule>
    <cfRule type="cellIs" dxfId="750" priority="132" operator="equal">
      <formula>"U"</formula>
    </cfRule>
    <cfRule type="cellIs" dxfId="749" priority="138" operator="equal">
      <formula>"-"</formula>
    </cfRule>
    <cfRule type="cellIs" dxfId="748" priority="139" stopIfTrue="1" operator="between">
      <formula>0.5</formula>
      <formula>0.69</formula>
    </cfRule>
    <cfRule type="cellIs" dxfId="747" priority="140" operator="lessThan">
      <formula>0.5</formula>
    </cfRule>
  </conditionalFormatting>
  <conditionalFormatting sqref="R32:R33">
    <cfRule type="cellIs" dxfId="746" priority="134" operator="between">
      <formula>0.71</formula>
      <formula>1</formula>
    </cfRule>
    <cfRule type="cellIs" dxfId="745" priority="135" operator="between">
      <formula>0.5</formula>
      <formula>0.7</formula>
    </cfRule>
    <cfRule type="cellIs" dxfId="744" priority="136" operator="lessThan">
      <formula>0.5</formula>
    </cfRule>
    <cfRule type="cellIs" dxfId="743" priority="137" operator="lessThan">
      <formula>0.5</formula>
    </cfRule>
  </conditionalFormatting>
  <conditionalFormatting sqref="R32:R33">
    <cfRule type="cellIs" dxfId="742" priority="133" operator="greaterThan">
      <formula>0.69</formula>
    </cfRule>
  </conditionalFormatting>
  <conditionalFormatting sqref="D34:N36">
    <cfRule type="cellIs" dxfId="741" priority="121" operator="equal">
      <formula>"A"</formula>
    </cfRule>
    <cfRule type="cellIs" dxfId="740" priority="122" operator="equal">
      <formula>"U"</formula>
    </cfRule>
    <cfRule type="cellIs" dxfId="739" priority="128" operator="equal">
      <formula>"-"</formula>
    </cfRule>
    <cfRule type="cellIs" dxfId="738" priority="129" stopIfTrue="1" operator="between">
      <formula>0.5</formula>
      <formula>0.69</formula>
    </cfRule>
    <cfRule type="cellIs" dxfId="737" priority="130" operator="lessThan">
      <formula>0.5</formula>
    </cfRule>
  </conditionalFormatting>
  <conditionalFormatting sqref="R34:R36">
    <cfRule type="cellIs" dxfId="736" priority="124" operator="between">
      <formula>0.71</formula>
      <formula>1</formula>
    </cfRule>
    <cfRule type="cellIs" dxfId="735" priority="125" operator="between">
      <formula>0.5</formula>
      <formula>0.7</formula>
    </cfRule>
    <cfRule type="cellIs" dxfId="734" priority="126" operator="lessThan">
      <formula>0.5</formula>
    </cfRule>
    <cfRule type="cellIs" dxfId="733" priority="127" operator="lessThan">
      <formula>0.5</formula>
    </cfRule>
  </conditionalFormatting>
  <conditionalFormatting sqref="R34:R36">
    <cfRule type="cellIs" dxfId="732" priority="12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workbookViewId="0">
      <selection activeCell="T8" sqref="T8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24" customHeight="1" x14ac:dyDescent="0.3">
      <c r="B19" s="55">
        <v>1</v>
      </c>
      <c r="C19" s="119" t="s">
        <v>111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7.25" customHeight="1" x14ac:dyDescent="0.3">
      <c r="B20" s="55">
        <v>2</v>
      </c>
      <c r="C20" s="119" t="s">
        <v>112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56" si="0">IFERROR(Q20/P20,"-")</f>
        <v>-</v>
      </c>
      <c r="T20" s="24" t="s">
        <v>53</v>
      </c>
      <c r="U20" s="23" t="s">
        <v>54</v>
      </c>
    </row>
    <row r="21" spans="2:21" ht="18" customHeight="1" x14ac:dyDescent="0.3">
      <c r="B21" s="55">
        <v>3</v>
      </c>
      <c r="C21" s="119" t="s">
        <v>113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18" customHeight="1" x14ac:dyDescent="0.3">
      <c r="B22" s="55">
        <v>4</v>
      </c>
      <c r="C22" s="119" t="s">
        <v>114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18" customHeight="1" x14ac:dyDescent="0.3">
      <c r="B23" s="55">
        <v>5</v>
      </c>
      <c r="C23" s="119" t="s">
        <v>115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180" t="s">
        <v>83</v>
      </c>
      <c r="U23" s="180"/>
    </row>
    <row r="24" spans="2:21" ht="20.25" customHeight="1" x14ac:dyDescent="0.3">
      <c r="B24" s="55">
        <v>6</v>
      </c>
      <c r="C24" s="119" t="s">
        <v>116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180"/>
      <c r="U24" s="180"/>
    </row>
    <row r="25" spans="2:21" ht="17.25" customHeight="1" x14ac:dyDescent="0.3">
      <c r="B25" s="55">
        <v>7</v>
      </c>
      <c r="C25" s="119" t="s">
        <v>117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180"/>
      <c r="U25" s="180"/>
    </row>
    <row r="26" spans="2:21" ht="18.75" customHeight="1" x14ac:dyDescent="0.3">
      <c r="B26" s="55">
        <v>8</v>
      </c>
      <c r="C26" s="119" t="s">
        <v>118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180"/>
      <c r="U26" s="180"/>
    </row>
    <row r="27" spans="2:21" ht="17.25" customHeight="1" x14ac:dyDescent="0.3">
      <c r="B27" s="55">
        <v>9</v>
      </c>
      <c r="C27" s="119" t="s">
        <v>119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17.25" customHeight="1" x14ac:dyDescent="0.3">
      <c r="B28" s="55">
        <v>10</v>
      </c>
      <c r="C28" s="119" t="s">
        <v>120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16.5" customHeight="1" x14ac:dyDescent="0.3">
      <c r="B29" s="55">
        <v>11</v>
      </c>
      <c r="C29" s="119" t="s">
        <v>85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  <c r="T29" s="9"/>
      <c r="U29" s="9"/>
    </row>
    <row r="30" spans="2:21" ht="17.25" customHeight="1" x14ac:dyDescent="0.3">
      <c r="B30" s="55">
        <v>12</v>
      </c>
      <c r="C30" s="119" t="s">
        <v>121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  <c r="T30" s="9"/>
      <c r="U30" s="9"/>
    </row>
    <row r="31" spans="2:21" ht="17.25" customHeight="1" x14ac:dyDescent="0.3">
      <c r="B31" s="55">
        <v>13</v>
      </c>
      <c r="C31" s="119" t="s">
        <v>86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  <c r="T31" s="9"/>
      <c r="U31" s="9"/>
    </row>
    <row r="32" spans="2:21" ht="16.5" customHeight="1" x14ac:dyDescent="0.3">
      <c r="B32" s="55">
        <v>14</v>
      </c>
      <c r="C32" s="119" t="s">
        <v>122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  <c r="T32" s="9"/>
      <c r="U32" s="9"/>
    </row>
    <row r="33" spans="2:21" ht="16.5" customHeight="1" x14ac:dyDescent="0.3">
      <c r="B33" s="55">
        <v>15</v>
      </c>
      <c r="C33" s="119" t="s">
        <v>123</v>
      </c>
      <c r="D33" s="56" t="s">
        <v>59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59</v>
      </c>
      <c r="J33" s="30" t="s">
        <v>59</v>
      </c>
      <c r="K33" s="30" t="s">
        <v>59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0"/>
        <v>-</v>
      </c>
      <c r="T33" s="9"/>
      <c r="U33" s="9"/>
    </row>
    <row r="34" spans="2:21" ht="15.75" customHeight="1" x14ac:dyDescent="0.3">
      <c r="B34" s="55">
        <v>16</v>
      </c>
      <c r="C34" s="119" t="s">
        <v>124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0"/>
        <v>-</v>
      </c>
      <c r="T34" s="9"/>
      <c r="U34" s="9"/>
    </row>
    <row r="35" spans="2:21" ht="15" customHeight="1" x14ac:dyDescent="0.3">
      <c r="B35" s="55">
        <v>17</v>
      </c>
      <c r="C35" s="119" t="s">
        <v>125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0"/>
        <v>-</v>
      </c>
      <c r="T35" s="9"/>
      <c r="U35" s="9"/>
    </row>
    <row r="36" spans="2:21" ht="14.25" customHeight="1" x14ac:dyDescent="0.3">
      <c r="B36" s="55">
        <v>18</v>
      </c>
      <c r="C36" s="119" t="s">
        <v>126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0"/>
        <v>-</v>
      </c>
      <c r="T36" s="9"/>
      <c r="U36" s="9"/>
    </row>
    <row r="37" spans="2:21" ht="15" customHeight="1" x14ac:dyDescent="0.3">
      <c r="B37" s="55">
        <v>19</v>
      </c>
      <c r="C37" s="119" t="s">
        <v>127</v>
      </c>
      <c r="D37" s="56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30" t="s">
        <v>59</v>
      </c>
      <c r="J37" s="30" t="s">
        <v>59</v>
      </c>
      <c r="K37" s="30" t="s">
        <v>59</v>
      </c>
      <c r="L37" s="30" t="s">
        <v>59</v>
      </c>
      <c r="M37" s="30" t="s">
        <v>59</v>
      </c>
      <c r="N37" s="30" t="s">
        <v>59</v>
      </c>
      <c r="O37" s="38"/>
      <c r="P37" s="36" t="s">
        <v>59</v>
      </c>
      <c r="Q37" s="36" t="s">
        <v>59</v>
      </c>
      <c r="R37" s="108" t="str">
        <f t="shared" si="0"/>
        <v>-</v>
      </c>
      <c r="T37" s="9"/>
      <c r="U37" s="9"/>
    </row>
    <row r="38" spans="2:21" ht="17.25" customHeight="1" x14ac:dyDescent="0.3">
      <c r="B38" s="55">
        <v>20</v>
      </c>
      <c r="C38" s="119" t="s">
        <v>128</v>
      </c>
      <c r="D38" s="56" t="s">
        <v>59</v>
      </c>
      <c r="E38" s="30" t="s">
        <v>59</v>
      </c>
      <c r="F38" s="30" t="s">
        <v>59</v>
      </c>
      <c r="G38" s="30" t="s">
        <v>59</v>
      </c>
      <c r="H38" s="30" t="s">
        <v>59</v>
      </c>
      <c r="I38" s="30" t="s">
        <v>59</v>
      </c>
      <c r="J38" s="30" t="s">
        <v>59</v>
      </c>
      <c r="K38" s="30" t="s">
        <v>59</v>
      </c>
      <c r="L38" s="30" t="s">
        <v>59</v>
      </c>
      <c r="M38" s="30" t="s">
        <v>59</v>
      </c>
      <c r="N38" s="30" t="s">
        <v>59</v>
      </c>
      <c r="O38" s="38"/>
      <c r="P38" s="36" t="s">
        <v>59</v>
      </c>
      <c r="Q38" s="36" t="s">
        <v>59</v>
      </c>
      <c r="R38" s="108" t="str">
        <f t="shared" si="0"/>
        <v>-</v>
      </c>
      <c r="T38" s="9"/>
      <c r="U38" s="9"/>
    </row>
    <row r="39" spans="2:21" ht="14.25" customHeight="1" x14ac:dyDescent="0.3">
      <c r="B39" s="55">
        <v>21</v>
      </c>
      <c r="C39" s="119" t="s">
        <v>129</v>
      </c>
      <c r="D39" s="56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0" t="s">
        <v>59</v>
      </c>
      <c r="L39" s="30" t="s">
        <v>59</v>
      </c>
      <c r="M39" s="30" t="s">
        <v>59</v>
      </c>
      <c r="N39" s="30" t="s">
        <v>59</v>
      </c>
      <c r="O39" s="38"/>
      <c r="P39" s="36" t="s">
        <v>59</v>
      </c>
      <c r="Q39" s="36" t="s">
        <v>59</v>
      </c>
      <c r="R39" s="108" t="str">
        <f t="shared" si="0"/>
        <v>-</v>
      </c>
      <c r="T39" s="9"/>
      <c r="U39" s="9"/>
    </row>
    <row r="40" spans="2:21" ht="15" customHeight="1" x14ac:dyDescent="0.3">
      <c r="B40" s="55">
        <v>22</v>
      </c>
      <c r="C40" s="119" t="s">
        <v>130</v>
      </c>
      <c r="D40" s="56" t="s">
        <v>59</v>
      </c>
      <c r="E40" s="30" t="s">
        <v>59</v>
      </c>
      <c r="F40" s="30" t="s">
        <v>59</v>
      </c>
      <c r="G40" s="30" t="s">
        <v>59</v>
      </c>
      <c r="H40" s="30" t="s">
        <v>59</v>
      </c>
      <c r="I40" s="30" t="s">
        <v>59</v>
      </c>
      <c r="J40" s="30" t="s">
        <v>59</v>
      </c>
      <c r="K40" s="30" t="s">
        <v>59</v>
      </c>
      <c r="L40" s="30" t="s">
        <v>59</v>
      </c>
      <c r="M40" s="30" t="s">
        <v>59</v>
      </c>
      <c r="N40" s="30" t="s">
        <v>59</v>
      </c>
      <c r="O40" s="38"/>
      <c r="P40" s="36" t="s">
        <v>59</v>
      </c>
      <c r="Q40" s="36" t="s">
        <v>59</v>
      </c>
      <c r="R40" s="108" t="str">
        <f t="shared" si="0"/>
        <v>-</v>
      </c>
      <c r="T40" s="9"/>
      <c r="U40" s="9"/>
    </row>
    <row r="41" spans="2:21" ht="16.5" customHeight="1" x14ac:dyDescent="0.3">
      <c r="B41" s="55">
        <v>23</v>
      </c>
      <c r="C41" s="119" t="s">
        <v>131</v>
      </c>
      <c r="D41" s="56" t="s">
        <v>59</v>
      </c>
      <c r="E41" s="30" t="s">
        <v>59</v>
      </c>
      <c r="F41" s="30" t="s">
        <v>59</v>
      </c>
      <c r="G41" s="30" t="s">
        <v>59</v>
      </c>
      <c r="H41" s="30" t="s">
        <v>59</v>
      </c>
      <c r="I41" s="30" t="s">
        <v>59</v>
      </c>
      <c r="J41" s="30" t="s">
        <v>59</v>
      </c>
      <c r="K41" s="30" t="s">
        <v>59</v>
      </c>
      <c r="L41" s="30" t="s">
        <v>59</v>
      </c>
      <c r="M41" s="30" t="s">
        <v>59</v>
      </c>
      <c r="N41" s="30" t="s">
        <v>59</v>
      </c>
      <c r="O41" s="38"/>
      <c r="P41" s="36" t="s">
        <v>59</v>
      </c>
      <c r="Q41" s="36" t="s">
        <v>59</v>
      </c>
      <c r="R41" s="108" t="str">
        <f t="shared" si="0"/>
        <v>-</v>
      </c>
      <c r="T41" s="9"/>
      <c r="U41" s="9"/>
    </row>
    <row r="42" spans="2:21" ht="15.75" customHeight="1" x14ac:dyDescent="0.3">
      <c r="B42" s="55">
        <v>24</v>
      </c>
      <c r="C42" s="119" t="s">
        <v>132</v>
      </c>
      <c r="D42" s="56" t="s">
        <v>59</v>
      </c>
      <c r="E42" s="30" t="s">
        <v>59</v>
      </c>
      <c r="F42" s="30" t="s">
        <v>59</v>
      </c>
      <c r="G42" s="30" t="s">
        <v>59</v>
      </c>
      <c r="H42" s="30" t="s">
        <v>59</v>
      </c>
      <c r="I42" s="30" t="s">
        <v>59</v>
      </c>
      <c r="J42" s="30" t="s">
        <v>59</v>
      </c>
      <c r="K42" s="30" t="s">
        <v>59</v>
      </c>
      <c r="L42" s="30" t="s">
        <v>59</v>
      </c>
      <c r="M42" s="30" t="s">
        <v>59</v>
      </c>
      <c r="N42" s="30" t="s">
        <v>59</v>
      </c>
      <c r="O42" s="38"/>
      <c r="P42" s="36" t="s">
        <v>59</v>
      </c>
      <c r="Q42" s="36" t="s">
        <v>59</v>
      </c>
      <c r="R42" s="108" t="str">
        <f t="shared" si="0"/>
        <v>-</v>
      </c>
      <c r="T42" s="9"/>
      <c r="U42" s="9"/>
    </row>
    <row r="43" spans="2:21" ht="16.5" customHeight="1" x14ac:dyDescent="0.3">
      <c r="B43" s="55">
        <v>25</v>
      </c>
      <c r="C43" s="119" t="s">
        <v>133</v>
      </c>
      <c r="D43" s="56" t="s">
        <v>59</v>
      </c>
      <c r="E43" s="30" t="s">
        <v>59</v>
      </c>
      <c r="F43" s="30" t="s">
        <v>59</v>
      </c>
      <c r="G43" s="30" t="s">
        <v>59</v>
      </c>
      <c r="H43" s="30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30" t="s">
        <v>59</v>
      </c>
      <c r="N43" s="30" t="s">
        <v>59</v>
      </c>
      <c r="O43" s="38"/>
      <c r="P43" s="36" t="s">
        <v>59</v>
      </c>
      <c r="Q43" s="36" t="s">
        <v>59</v>
      </c>
      <c r="R43" s="108" t="str">
        <f t="shared" si="0"/>
        <v>-</v>
      </c>
      <c r="T43" s="9"/>
      <c r="U43" s="9"/>
    </row>
    <row r="44" spans="2:21" ht="15" customHeight="1" x14ac:dyDescent="0.3">
      <c r="B44" s="55">
        <v>26</v>
      </c>
      <c r="C44" s="119" t="s">
        <v>134</v>
      </c>
      <c r="D44" s="56" t="s">
        <v>59</v>
      </c>
      <c r="E44" s="30" t="s">
        <v>59</v>
      </c>
      <c r="F44" s="30" t="s">
        <v>59</v>
      </c>
      <c r="G44" s="30" t="s">
        <v>59</v>
      </c>
      <c r="H44" s="30" t="s">
        <v>59</v>
      </c>
      <c r="I44" s="30" t="s">
        <v>59</v>
      </c>
      <c r="J44" s="30" t="s">
        <v>59</v>
      </c>
      <c r="K44" s="30" t="s">
        <v>59</v>
      </c>
      <c r="L44" s="30" t="s">
        <v>59</v>
      </c>
      <c r="M44" s="30" t="s">
        <v>59</v>
      </c>
      <c r="N44" s="30" t="s">
        <v>59</v>
      </c>
      <c r="O44" s="38"/>
      <c r="P44" s="36" t="s">
        <v>59</v>
      </c>
      <c r="Q44" s="36" t="s">
        <v>59</v>
      </c>
      <c r="R44" s="108" t="str">
        <f t="shared" si="0"/>
        <v>-</v>
      </c>
      <c r="T44" s="9"/>
      <c r="U44" s="9"/>
    </row>
    <row r="45" spans="2:21" ht="15.75" customHeight="1" x14ac:dyDescent="0.3">
      <c r="B45" s="55">
        <v>27</v>
      </c>
      <c r="C45" s="119" t="s">
        <v>135</v>
      </c>
      <c r="D45" s="56" t="s">
        <v>59</v>
      </c>
      <c r="E45" s="30" t="s">
        <v>59</v>
      </c>
      <c r="F45" s="30" t="s">
        <v>59</v>
      </c>
      <c r="G45" s="30" t="s">
        <v>59</v>
      </c>
      <c r="H45" s="30" t="s">
        <v>59</v>
      </c>
      <c r="I45" s="30" t="s">
        <v>59</v>
      </c>
      <c r="J45" s="30" t="s">
        <v>59</v>
      </c>
      <c r="K45" s="30" t="s">
        <v>59</v>
      </c>
      <c r="L45" s="30" t="s">
        <v>59</v>
      </c>
      <c r="M45" s="30" t="s">
        <v>59</v>
      </c>
      <c r="N45" s="30" t="s">
        <v>59</v>
      </c>
      <c r="O45" s="38"/>
      <c r="P45" s="36" t="s">
        <v>59</v>
      </c>
      <c r="Q45" s="36" t="s">
        <v>59</v>
      </c>
      <c r="R45" s="108" t="str">
        <f t="shared" si="0"/>
        <v>-</v>
      </c>
      <c r="T45" s="9"/>
      <c r="U45" s="9"/>
    </row>
    <row r="46" spans="2:21" ht="17.25" customHeight="1" x14ac:dyDescent="0.3">
      <c r="B46" s="55">
        <v>28</v>
      </c>
      <c r="C46" s="119" t="s">
        <v>136</v>
      </c>
      <c r="D46" s="56" t="s">
        <v>59</v>
      </c>
      <c r="E46" s="30" t="s">
        <v>59</v>
      </c>
      <c r="F46" s="30" t="s">
        <v>59</v>
      </c>
      <c r="G46" s="30" t="s">
        <v>59</v>
      </c>
      <c r="H46" s="30" t="s">
        <v>59</v>
      </c>
      <c r="I46" s="30" t="s">
        <v>59</v>
      </c>
      <c r="J46" s="30" t="s">
        <v>59</v>
      </c>
      <c r="K46" s="30" t="s">
        <v>59</v>
      </c>
      <c r="L46" s="30" t="s">
        <v>59</v>
      </c>
      <c r="M46" s="30" t="s">
        <v>59</v>
      </c>
      <c r="N46" s="30" t="s">
        <v>59</v>
      </c>
      <c r="O46" s="38"/>
      <c r="P46" s="36" t="s">
        <v>59</v>
      </c>
      <c r="Q46" s="36" t="s">
        <v>59</v>
      </c>
      <c r="R46" s="108" t="str">
        <f t="shared" si="0"/>
        <v>-</v>
      </c>
      <c r="T46" s="9"/>
      <c r="U46" s="9"/>
    </row>
    <row r="47" spans="2:21" ht="16.5" customHeight="1" x14ac:dyDescent="0.3">
      <c r="B47" s="55">
        <v>29</v>
      </c>
      <c r="C47" s="119" t="s">
        <v>137</v>
      </c>
      <c r="D47" s="56" t="s">
        <v>59</v>
      </c>
      <c r="E47" s="30" t="s">
        <v>59</v>
      </c>
      <c r="F47" s="30" t="s">
        <v>59</v>
      </c>
      <c r="G47" s="30" t="s">
        <v>59</v>
      </c>
      <c r="H47" s="30" t="s">
        <v>59</v>
      </c>
      <c r="I47" s="30" t="s">
        <v>59</v>
      </c>
      <c r="J47" s="30" t="s">
        <v>59</v>
      </c>
      <c r="K47" s="30" t="s">
        <v>59</v>
      </c>
      <c r="L47" s="30" t="s">
        <v>59</v>
      </c>
      <c r="M47" s="30" t="s">
        <v>59</v>
      </c>
      <c r="N47" s="30" t="s">
        <v>59</v>
      </c>
      <c r="O47" s="38"/>
      <c r="P47" s="36" t="s">
        <v>59</v>
      </c>
      <c r="Q47" s="36" t="s">
        <v>59</v>
      </c>
      <c r="R47" s="108" t="str">
        <f t="shared" si="0"/>
        <v>-</v>
      </c>
      <c r="T47" s="9"/>
      <c r="U47" s="9"/>
    </row>
    <row r="48" spans="2:21" ht="15" customHeight="1" x14ac:dyDescent="0.3">
      <c r="B48" s="55">
        <v>30</v>
      </c>
      <c r="C48" s="119" t="s">
        <v>138</v>
      </c>
      <c r="D48" s="56" t="s">
        <v>59</v>
      </c>
      <c r="E48" s="30" t="s">
        <v>59</v>
      </c>
      <c r="F48" s="30" t="s">
        <v>59</v>
      </c>
      <c r="G48" s="30" t="s">
        <v>59</v>
      </c>
      <c r="H48" s="30" t="s">
        <v>59</v>
      </c>
      <c r="I48" s="30" t="s">
        <v>59</v>
      </c>
      <c r="J48" s="30" t="s">
        <v>59</v>
      </c>
      <c r="K48" s="30" t="s">
        <v>59</v>
      </c>
      <c r="L48" s="30" t="s">
        <v>59</v>
      </c>
      <c r="M48" s="30" t="s">
        <v>59</v>
      </c>
      <c r="N48" s="30" t="s">
        <v>59</v>
      </c>
      <c r="O48" s="38"/>
      <c r="P48" s="36" t="s">
        <v>59</v>
      </c>
      <c r="Q48" s="36" t="s">
        <v>59</v>
      </c>
      <c r="R48" s="108" t="str">
        <f t="shared" si="0"/>
        <v>-</v>
      </c>
      <c r="T48" s="9"/>
      <c r="U48" s="9"/>
    </row>
    <row r="49" spans="2:21" ht="16.5" customHeight="1" x14ac:dyDescent="0.3">
      <c r="B49" s="55">
        <v>31</v>
      </c>
      <c r="C49" s="119" t="s">
        <v>139</v>
      </c>
      <c r="D49" s="56" t="s">
        <v>59</v>
      </c>
      <c r="E49" s="30" t="s">
        <v>59</v>
      </c>
      <c r="F49" s="30" t="s">
        <v>59</v>
      </c>
      <c r="G49" s="30" t="s">
        <v>59</v>
      </c>
      <c r="H49" s="30" t="s">
        <v>59</v>
      </c>
      <c r="I49" s="30" t="s">
        <v>59</v>
      </c>
      <c r="J49" s="30" t="s">
        <v>59</v>
      </c>
      <c r="K49" s="30" t="s">
        <v>59</v>
      </c>
      <c r="L49" s="30" t="s">
        <v>59</v>
      </c>
      <c r="M49" s="30" t="s">
        <v>59</v>
      </c>
      <c r="N49" s="30" t="s">
        <v>59</v>
      </c>
      <c r="O49" s="38"/>
      <c r="P49" s="36" t="s">
        <v>59</v>
      </c>
      <c r="Q49" s="36" t="s">
        <v>59</v>
      </c>
      <c r="R49" s="108" t="str">
        <f t="shared" si="0"/>
        <v>-</v>
      </c>
      <c r="T49" s="9"/>
      <c r="U49" s="9"/>
    </row>
    <row r="50" spans="2:21" ht="15.75" customHeight="1" x14ac:dyDescent="0.3">
      <c r="B50" s="55">
        <v>32</v>
      </c>
      <c r="C50" s="119" t="s">
        <v>140</v>
      </c>
      <c r="D50" s="56" t="s">
        <v>59</v>
      </c>
      <c r="E50" s="30" t="s">
        <v>59</v>
      </c>
      <c r="F50" s="30" t="s">
        <v>59</v>
      </c>
      <c r="G50" s="30" t="s">
        <v>59</v>
      </c>
      <c r="H50" s="30" t="s">
        <v>59</v>
      </c>
      <c r="I50" s="30" t="s">
        <v>59</v>
      </c>
      <c r="J50" s="30" t="s">
        <v>59</v>
      </c>
      <c r="K50" s="30" t="s">
        <v>59</v>
      </c>
      <c r="L50" s="30" t="s">
        <v>59</v>
      </c>
      <c r="M50" s="30" t="s">
        <v>59</v>
      </c>
      <c r="N50" s="30" t="s">
        <v>59</v>
      </c>
      <c r="O50" s="38"/>
      <c r="P50" s="36" t="s">
        <v>59</v>
      </c>
      <c r="Q50" s="36" t="s">
        <v>59</v>
      </c>
      <c r="R50" s="108" t="str">
        <f t="shared" si="0"/>
        <v>-</v>
      </c>
      <c r="T50" s="9"/>
      <c r="U50" s="9"/>
    </row>
    <row r="51" spans="2:21" ht="15" customHeight="1" x14ac:dyDescent="0.3">
      <c r="B51" s="55">
        <v>33</v>
      </c>
      <c r="C51" s="119" t="s">
        <v>141</v>
      </c>
      <c r="D51" s="56" t="s">
        <v>59</v>
      </c>
      <c r="E51" s="30" t="s">
        <v>59</v>
      </c>
      <c r="F51" s="30" t="s">
        <v>59</v>
      </c>
      <c r="G51" s="30" t="s">
        <v>59</v>
      </c>
      <c r="H51" s="30" t="s">
        <v>59</v>
      </c>
      <c r="I51" s="30" t="s">
        <v>59</v>
      </c>
      <c r="J51" s="30" t="s">
        <v>59</v>
      </c>
      <c r="K51" s="30" t="s">
        <v>59</v>
      </c>
      <c r="L51" s="30" t="s">
        <v>59</v>
      </c>
      <c r="M51" s="30" t="s">
        <v>59</v>
      </c>
      <c r="N51" s="30" t="s">
        <v>59</v>
      </c>
      <c r="O51" s="38"/>
      <c r="P51" s="36" t="s">
        <v>59</v>
      </c>
      <c r="Q51" s="36" t="s">
        <v>59</v>
      </c>
      <c r="R51" s="108" t="str">
        <f t="shared" si="0"/>
        <v>-</v>
      </c>
      <c r="T51" s="9"/>
      <c r="U51" s="9"/>
    </row>
    <row r="52" spans="2:21" ht="17.25" customHeight="1" x14ac:dyDescent="0.3">
      <c r="B52" s="55">
        <v>34</v>
      </c>
      <c r="C52" s="119" t="s">
        <v>142</v>
      </c>
      <c r="D52" s="56" t="s">
        <v>59</v>
      </c>
      <c r="E52" s="30" t="s">
        <v>59</v>
      </c>
      <c r="F52" s="30" t="s">
        <v>59</v>
      </c>
      <c r="G52" s="30" t="s">
        <v>59</v>
      </c>
      <c r="H52" s="30" t="s">
        <v>59</v>
      </c>
      <c r="I52" s="30" t="s">
        <v>59</v>
      </c>
      <c r="J52" s="30" t="s">
        <v>59</v>
      </c>
      <c r="K52" s="30" t="s">
        <v>59</v>
      </c>
      <c r="L52" s="30" t="s">
        <v>59</v>
      </c>
      <c r="M52" s="30" t="s">
        <v>59</v>
      </c>
      <c r="N52" s="30" t="s">
        <v>59</v>
      </c>
      <c r="O52" s="38"/>
      <c r="P52" s="36" t="s">
        <v>59</v>
      </c>
      <c r="Q52" s="36" t="s">
        <v>59</v>
      </c>
      <c r="R52" s="108" t="str">
        <f t="shared" si="0"/>
        <v>-</v>
      </c>
      <c r="T52" s="9"/>
      <c r="U52" s="9"/>
    </row>
    <row r="53" spans="2:21" ht="17.25" customHeight="1" x14ac:dyDescent="0.3">
      <c r="B53" s="55">
        <v>35</v>
      </c>
      <c r="C53" s="119" t="s">
        <v>143</v>
      </c>
      <c r="D53" s="56" t="s">
        <v>59</v>
      </c>
      <c r="E53" s="30" t="s">
        <v>59</v>
      </c>
      <c r="F53" s="30" t="s">
        <v>59</v>
      </c>
      <c r="G53" s="30" t="s">
        <v>59</v>
      </c>
      <c r="H53" s="30" t="s">
        <v>59</v>
      </c>
      <c r="I53" s="30" t="s">
        <v>59</v>
      </c>
      <c r="J53" s="30" t="s">
        <v>59</v>
      </c>
      <c r="K53" s="30" t="s">
        <v>59</v>
      </c>
      <c r="L53" s="30" t="s">
        <v>59</v>
      </c>
      <c r="M53" s="30" t="s">
        <v>59</v>
      </c>
      <c r="N53" s="30" t="s">
        <v>59</v>
      </c>
      <c r="O53" s="38"/>
      <c r="P53" s="36" t="s">
        <v>59</v>
      </c>
      <c r="Q53" s="36" t="s">
        <v>59</v>
      </c>
      <c r="R53" s="108" t="str">
        <f t="shared" si="0"/>
        <v>-</v>
      </c>
      <c r="T53" s="9"/>
      <c r="U53" s="9"/>
    </row>
    <row r="54" spans="2:21" ht="25.5" customHeight="1" x14ac:dyDescent="0.3">
      <c r="B54" s="55">
        <v>36</v>
      </c>
      <c r="C54" s="119" t="s">
        <v>144</v>
      </c>
      <c r="D54" s="56" t="s">
        <v>59</v>
      </c>
      <c r="E54" s="30" t="s">
        <v>59</v>
      </c>
      <c r="F54" s="30" t="s">
        <v>59</v>
      </c>
      <c r="G54" s="30" t="s">
        <v>59</v>
      </c>
      <c r="H54" s="30" t="s">
        <v>59</v>
      </c>
      <c r="I54" s="30" t="s">
        <v>59</v>
      </c>
      <c r="J54" s="30" t="s">
        <v>59</v>
      </c>
      <c r="K54" s="30" t="s">
        <v>59</v>
      </c>
      <c r="L54" s="30" t="s">
        <v>59</v>
      </c>
      <c r="M54" s="30" t="s">
        <v>59</v>
      </c>
      <c r="N54" s="30" t="s">
        <v>59</v>
      </c>
      <c r="O54" s="38"/>
      <c r="P54" s="36" t="s">
        <v>59</v>
      </c>
      <c r="Q54" s="36" t="s">
        <v>59</v>
      </c>
      <c r="R54" s="108" t="str">
        <f t="shared" si="0"/>
        <v>-</v>
      </c>
      <c r="T54" s="9"/>
      <c r="U54" s="9"/>
    </row>
    <row r="55" spans="2:21" ht="15.75" customHeight="1" x14ac:dyDescent="0.3">
      <c r="B55" s="55">
        <v>37</v>
      </c>
      <c r="C55" s="119" t="s">
        <v>145</v>
      </c>
      <c r="D55" s="56" t="s">
        <v>59</v>
      </c>
      <c r="E55" s="30" t="s">
        <v>59</v>
      </c>
      <c r="F55" s="30" t="s">
        <v>59</v>
      </c>
      <c r="G55" s="30" t="s">
        <v>59</v>
      </c>
      <c r="H55" s="30" t="s">
        <v>59</v>
      </c>
      <c r="I55" s="30" t="s">
        <v>59</v>
      </c>
      <c r="J55" s="30" t="s">
        <v>59</v>
      </c>
      <c r="K55" s="30" t="s">
        <v>59</v>
      </c>
      <c r="L55" s="30" t="s">
        <v>59</v>
      </c>
      <c r="M55" s="30" t="s">
        <v>59</v>
      </c>
      <c r="N55" s="30" t="s">
        <v>59</v>
      </c>
      <c r="O55" s="38"/>
      <c r="P55" s="36" t="s">
        <v>59</v>
      </c>
      <c r="Q55" s="36" t="s">
        <v>59</v>
      </c>
      <c r="R55" s="108" t="str">
        <f t="shared" si="0"/>
        <v>-</v>
      </c>
      <c r="T55" s="9"/>
      <c r="U55" s="9"/>
    </row>
    <row r="56" spans="2:21" ht="15.75" customHeight="1" x14ac:dyDescent="0.3">
      <c r="B56" s="55">
        <v>38</v>
      </c>
      <c r="C56" s="119" t="s">
        <v>146</v>
      </c>
      <c r="D56" s="56" t="s">
        <v>59</v>
      </c>
      <c r="E56" s="30" t="s">
        <v>59</v>
      </c>
      <c r="F56" s="30" t="s">
        <v>59</v>
      </c>
      <c r="G56" s="30" t="s">
        <v>59</v>
      </c>
      <c r="H56" s="30" t="s">
        <v>59</v>
      </c>
      <c r="I56" s="30" t="s">
        <v>59</v>
      </c>
      <c r="J56" s="30" t="s">
        <v>59</v>
      </c>
      <c r="K56" s="30" t="s">
        <v>59</v>
      </c>
      <c r="L56" s="30" t="s">
        <v>59</v>
      </c>
      <c r="M56" s="30" t="s">
        <v>59</v>
      </c>
      <c r="N56" s="30" t="s">
        <v>59</v>
      </c>
      <c r="O56" s="38"/>
      <c r="P56" s="36" t="s">
        <v>59</v>
      </c>
      <c r="Q56" s="36" t="s">
        <v>59</v>
      </c>
      <c r="R56" s="108" t="str">
        <f t="shared" si="0"/>
        <v>-</v>
      </c>
      <c r="T56" s="9"/>
      <c r="U56" s="9"/>
    </row>
    <row r="57" spans="2:21" ht="15.75" customHeight="1" x14ac:dyDescent="0.3">
      <c r="B57" s="55">
        <v>39</v>
      </c>
      <c r="C57" s="119" t="s">
        <v>147</v>
      </c>
      <c r="D57" s="56" t="s">
        <v>59</v>
      </c>
      <c r="E57" s="30" t="s">
        <v>59</v>
      </c>
      <c r="F57" s="30" t="s">
        <v>59</v>
      </c>
      <c r="G57" s="30" t="s">
        <v>59</v>
      </c>
      <c r="H57" s="30" t="s">
        <v>59</v>
      </c>
      <c r="I57" s="30" t="s">
        <v>59</v>
      </c>
      <c r="J57" s="30" t="s">
        <v>59</v>
      </c>
      <c r="K57" s="30" t="s">
        <v>59</v>
      </c>
      <c r="L57" s="30" t="s">
        <v>59</v>
      </c>
      <c r="M57" s="30" t="s">
        <v>59</v>
      </c>
      <c r="N57" s="30" t="s">
        <v>59</v>
      </c>
      <c r="O57" s="38"/>
      <c r="P57" s="36" t="s">
        <v>59</v>
      </c>
      <c r="Q57" s="36" t="s">
        <v>59</v>
      </c>
      <c r="R57" s="108" t="str">
        <f t="shared" ref="R57:R120" si="1">IFERROR(Q57/P57,"-")</f>
        <v>-</v>
      </c>
      <c r="T57" s="9"/>
      <c r="U57" s="9"/>
    </row>
    <row r="58" spans="2:21" ht="15.75" customHeight="1" x14ac:dyDescent="0.3">
      <c r="B58" s="55">
        <v>40</v>
      </c>
      <c r="C58" s="119" t="s">
        <v>122</v>
      </c>
      <c r="D58" s="56" t="s">
        <v>59</v>
      </c>
      <c r="E58" s="30" t="s">
        <v>59</v>
      </c>
      <c r="F58" s="30" t="s">
        <v>59</v>
      </c>
      <c r="G58" s="30" t="s">
        <v>59</v>
      </c>
      <c r="H58" s="30" t="s">
        <v>59</v>
      </c>
      <c r="I58" s="30" t="s">
        <v>59</v>
      </c>
      <c r="J58" s="30" t="s">
        <v>59</v>
      </c>
      <c r="K58" s="30" t="s">
        <v>59</v>
      </c>
      <c r="L58" s="30" t="s">
        <v>59</v>
      </c>
      <c r="M58" s="30" t="s">
        <v>59</v>
      </c>
      <c r="N58" s="30" t="s">
        <v>59</v>
      </c>
      <c r="O58" s="38"/>
      <c r="P58" s="36" t="s">
        <v>59</v>
      </c>
      <c r="Q58" s="36" t="s">
        <v>59</v>
      </c>
      <c r="R58" s="108" t="str">
        <f t="shared" si="1"/>
        <v>-</v>
      </c>
      <c r="T58" s="9"/>
      <c r="U58" s="9"/>
    </row>
    <row r="59" spans="2:21" ht="15.75" customHeight="1" x14ac:dyDescent="0.3">
      <c r="B59" s="55">
        <v>41</v>
      </c>
      <c r="C59" s="119" t="s">
        <v>148</v>
      </c>
      <c r="D59" s="56" t="s">
        <v>59</v>
      </c>
      <c r="E59" s="30" t="s">
        <v>59</v>
      </c>
      <c r="F59" s="30" t="s">
        <v>59</v>
      </c>
      <c r="G59" s="30" t="s">
        <v>59</v>
      </c>
      <c r="H59" s="30" t="s">
        <v>59</v>
      </c>
      <c r="I59" s="30" t="s">
        <v>59</v>
      </c>
      <c r="J59" s="30" t="s">
        <v>59</v>
      </c>
      <c r="K59" s="30" t="s">
        <v>59</v>
      </c>
      <c r="L59" s="30" t="s">
        <v>59</v>
      </c>
      <c r="M59" s="30" t="s">
        <v>59</v>
      </c>
      <c r="N59" s="30" t="s">
        <v>59</v>
      </c>
      <c r="O59" s="38"/>
      <c r="P59" s="36" t="s">
        <v>59</v>
      </c>
      <c r="Q59" s="36" t="s">
        <v>59</v>
      </c>
      <c r="R59" s="108" t="str">
        <f t="shared" si="1"/>
        <v>-</v>
      </c>
      <c r="T59" s="9"/>
      <c r="U59" s="9"/>
    </row>
    <row r="60" spans="2:21" ht="15.75" customHeight="1" x14ac:dyDescent="0.3">
      <c r="B60" s="55">
        <v>42</v>
      </c>
      <c r="C60" s="119" t="s">
        <v>149</v>
      </c>
      <c r="D60" s="56" t="s">
        <v>59</v>
      </c>
      <c r="E60" s="30" t="s">
        <v>59</v>
      </c>
      <c r="F60" s="30" t="s">
        <v>59</v>
      </c>
      <c r="G60" s="30" t="s">
        <v>59</v>
      </c>
      <c r="H60" s="30" t="s">
        <v>59</v>
      </c>
      <c r="I60" s="30" t="s">
        <v>59</v>
      </c>
      <c r="J60" s="30" t="s">
        <v>59</v>
      </c>
      <c r="K60" s="30" t="s">
        <v>59</v>
      </c>
      <c r="L60" s="30" t="s">
        <v>59</v>
      </c>
      <c r="M60" s="30" t="s">
        <v>59</v>
      </c>
      <c r="N60" s="30" t="s">
        <v>59</v>
      </c>
      <c r="O60" s="38"/>
      <c r="P60" s="36" t="s">
        <v>59</v>
      </c>
      <c r="Q60" s="36" t="s">
        <v>59</v>
      </c>
      <c r="R60" s="108" t="str">
        <f t="shared" si="1"/>
        <v>-</v>
      </c>
      <c r="T60" s="9"/>
      <c r="U60" s="9"/>
    </row>
    <row r="61" spans="2:21" ht="15.75" customHeight="1" x14ac:dyDescent="0.3">
      <c r="B61" s="55">
        <v>43</v>
      </c>
      <c r="C61" s="119" t="s">
        <v>150</v>
      </c>
      <c r="D61" s="56" t="s">
        <v>59</v>
      </c>
      <c r="E61" s="30" t="s">
        <v>59</v>
      </c>
      <c r="F61" s="30" t="s">
        <v>59</v>
      </c>
      <c r="G61" s="30" t="s">
        <v>59</v>
      </c>
      <c r="H61" s="30" t="s">
        <v>59</v>
      </c>
      <c r="I61" s="30" t="s">
        <v>59</v>
      </c>
      <c r="J61" s="30" t="s">
        <v>59</v>
      </c>
      <c r="K61" s="30" t="s">
        <v>59</v>
      </c>
      <c r="L61" s="30" t="s">
        <v>59</v>
      </c>
      <c r="M61" s="30" t="s">
        <v>59</v>
      </c>
      <c r="N61" s="30" t="s">
        <v>59</v>
      </c>
      <c r="O61" s="38"/>
      <c r="P61" s="36" t="s">
        <v>59</v>
      </c>
      <c r="Q61" s="36" t="s">
        <v>59</v>
      </c>
      <c r="R61" s="108" t="str">
        <f t="shared" si="1"/>
        <v>-</v>
      </c>
      <c r="T61" s="9"/>
      <c r="U61" s="9"/>
    </row>
    <row r="62" spans="2:21" ht="15.75" customHeight="1" x14ac:dyDescent="0.3">
      <c r="B62" s="55">
        <v>44</v>
      </c>
      <c r="C62" s="119" t="s">
        <v>151</v>
      </c>
      <c r="D62" s="56" t="s">
        <v>59</v>
      </c>
      <c r="E62" s="30" t="s">
        <v>59</v>
      </c>
      <c r="F62" s="30" t="s">
        <v>59</v>
      </c>
      <c r="G62" s="30" t="s">
        <v>59</v>
      </c>
      <c r="H62" s="30" t="s">
        <v>59</v>
      </c>
      <c r="I62" s="30" t="s">
        <v>59</v>
      </c>
      <c r="J62" s="30" t="s">
        <v>59</v>
      </c>
      <c r="K62" s="30" t="s">
        <v>59</v>
      </c>
      <c r="L62" s="30" t="s">
        <v>59</v>
      </c>
      <c r="M62" s="30" t="s">
        <v>59</v>
      </c>
      <c r="N62" s="30" t="s">
        <v>59</v>
      </c>
      <c r="O62" s="38"/>
      <c r="P62" s="36" t="s">
        <v>59</v>
      </c>
      <c r="Q62" s="36" t="s">
        <v>59</v>
      </c>
      <c r="R62" s="108" t="str">
        <f t="shared" si="1"/>
        <v>-</v>
      </c>
      <c r="T62" s="9"/>
      <c r="U62" s="9"/>
    </row>
    <row r="63" spans="2:21" ht="15.75" customHeight="1" x14ac:dyDescent="0.3">
      <c r="B63" s="55">
        <v>45</v>
      </c>
      <c r="C63" s="119" t="s">
        <v>152</v>
      </c>
      <c r="D63" s="56" t="s">
        <v>59</v>
      </c>
      <c r="E63" s="30" t="s">
        <v>59</v>
      </c>
      <c r="F63" s="30" t="s">
        <v>59</v>
      </c>
      <c r="G63" s="30" t="s">
        <v>59</v>
      </c>
      <c r="H63" s="30" t="s">
        <v>59</v>
      </c>
      <c r="I63" s="30" t="s">
        <v>59</v>
      </c>
      <c r="J63" s="30" t="s">
        <v>59</v>
      </c>
      <c r="K63" s="30" t="s">
        <v>59</v>
      </c>
      <c r="L63" s="30" t="s">
        <v>59</v>
      </c>
      <c r="M63" s="30" t="s">
        <v>59</v>
      </c>
      <c r="N63" s="30" t="s">
        <v>59</v>
      </c>
      <c r="O63" s="38"/>
      <c r="P63" s="36" t="s">
        <v>59</v>
      </c>
      <c r="Q63" s="36" t="s">
        <v>59</v>
      </c>
      <c r="R63" s="108" t="str">
        <f t="shared" si="1"/>
        <v>-</v>
      </c>
      <c r="T63" s="9"/>
      <c r="U63" s="9"/>
    </row>
    <row r="64" spans="2:21" ht="15.75" customHeight="1" x14ac:dyDescent="0.3">
      <c r="B64" s="55">
        <v>46</v>
      </c>
      <c r="C64" s="119" t="s">
        <v>145</v>
      </c>
      <c r="D64" s="56" t="s">
        <v>59</v>
      </c>
      <c r="E64" s="30" t="s">
        <v>59</v>
      </c>
      <c r="F64" s="30" t="s">
        <v>59</v>
      </c>
      <c r="G64" s="30" t="s">
        <v>59</v>
      </c>
      <c r="H64" s="30" t="s">
        <v>59</v>
      </c>
      <c r="I64" s="30" t="s">
        <v>59</v>
      </c>
      <c r="J64" s="30" t="s">
        <v>59</v>
      </c>
      <c r="K64" s="30" t="s">
        <v>59</v>
      </c>
      <c r="L64" s="30" t="s">
        <v>59</v>
      </c>
      <c r="M64" s="30" t="s">
        <v>59</v>
      </c>
      <c r="N64" s="30" t="s">
        <v>59</v>
      </c>
      <c r="O64" s="38"/>
      <c r="P64" s="36" t="s">
        <v>59</v>
      </c>
      <c r="Q64" s="36" t="s">
        <v>59</v>
      </c>
      <c r="R64" s="108" t="str">
        <f t="shared" si="1"/>
        <v>-</v>
      </c>
      <c r="T64" s="9"/>
      <c r="U64" s="9"/>
    </row>
    <row r="65" spans="2:21" ht="15.75" customHeight="1" x14ac:dyDescent="0.3">
      <c r="B65" s="55">
        <v>47</v>
      </c>
      <c r="C65" s="119" t="s">
        <v>153</v>
      </c>
      <c r="D65" s="56" t="s">
        <v>59</v>
      </c>
      <c r="E65" s="30" t="s">
        <v>59</v>
      </c>
      <c r="F65" s="30" t="s">
        <v>59</v>
      </c>
      <c r="G65" s="30" t="s">
        <v>59</v>
      </c>
      <c r="H65" s="30" t="s">
        <v>59</v>
      </c>
      <c r="I65" s="30" t="s">
        <v>59</v>
      </c>
      <c r="J65" s="30" t="s">
        <v>59</v>
      </c>
      <c r="K65" s="30" t="s">
        <v>59</v>
      </c>
      <c r="L65" s="30" t="s">
        <v>59</v>
      </c>
      <c r="M65" s="30" t="s">
        <v>59</v>
      </c>
      <c r="N65" s="30" t="s">
        <v>59</v>
      </c>
      <c r="O65" s="38"/>
      <c r="P65" s="36" t="s">
        <v>59</v>
      </c>
      <c r="Q65" s="36" t="s">
        <v>59</v>
      </c>
      <c r="R65" s="108" t="str">
        <f t="shared" si="1"/>
        <v>-</v>
      </c>
      <c r="T65" s="9"/>
      <c r="U65" s="9"/>
    </row>
    <row r="66" spans="2:21" ht="15.75" customHeight="1" x14ac:dyDescent="0.3">
      <c r="B66" s="55">
        <v>48</v>
      </c>
      <c r="C66" s="119" t="s">
        <v>154</v>
      </c>
      <c r="D66" s="56" t="s">
        <v>59</v>
      </c>
      <c r="E66" s="30" t="s">
        <v>59</v>
      </c>
      <c r="F66" s="30" t="s">
        <v>59</v>
      </c>
      <c r="G66" s="30" t="s">
        <v>59</v>
      </c>
      <c r="H66" s="30" t="s">
        <v>59</v>
      </c>
      <c r="I66" s="30" t="s">
        <v>59</v>
      </c>
      <c r="J66" s="30" t="s">
        <v>59</v>
      </c>
      <c r="K66" s="30" t="s">
        <v>59</v>
      </c>
      <c r="L66" s="30" t="s">
        <v>59</v>
      </c>
      <c r="M66" s="30" t="s">
        <v>59</v>
      </c>
      <c r="N66" s="30" t="s">
        <v>59</v>
      </c>
      <c r="O66" s="38"/>
      <c r="P66" s="36" t="s">
        <v>59</v>
      </c>
      <c r="Q66" s="36" t="s">
        <v>59</v>
      </c>
      <c r="R66" s="108" t="str">
        <f t="shared" si="1"/>
        <v>-</v>
      </c>
      <c r="T66" s="9"/>
      <c r="U66" s="9"/>
    </row>
    <row r="67" spans="2:21" ht="15.75" customHeight="1" x14ac:dyDescent="0.3">
      <c r="B67" s="55">
        <v>49</v>
      </c>
      <c r="C67" s="119" t="s">
        <v>155</v>
      </c>
      <c r="D67" s="56" t="s">
        <v>59</v>
      </c>
      <c r="E67" s="30" t="s">
        <v>59</v>
      </c>
      <c r="F67" s="30" t="s">
        <v>59</v>
      </c>
      <c r="G67" s="30" t="s">
        <v>59</v>
      </c>
      <c r="H67" s="30" t="s">
        <v>59</v>
      </c>
      <c r="I67" s="30" t="s">
        <v>59</v>
      </c>
      <c r="J67" s="30" t="s">
        <v>59</v>
      </c>
      <c r="K67" s="30" t="s">
        <v>59</v>
      </c>
      <c r="L67" s="30" t="s">
        <v>59</v>
      </c>
      <c r="M67" s="30" t="s">
        <v>59</v>
      </c>
      <c r="N67" s="30" t="s">
        <v>59</v>
      </c>
      <c r="O67" s="38"/>
      <c r="P67" s="36" t="s">
        <v>59</v>
      </c>
      <c r="Q67" s="36" t="s">
        <v>59</v>
      </c>
      <c r="R67" s="108" t="str">
        <f t="shared" si="1"/>
        <v>-</v>
      </c>
      <c r="T67" s="9"/>
      <c r="U67" s="9"/>
    </row>
    <row r="68" spans="2:21" ht="15.75" customHeight="1" x14ac:dyDescent="0.3">
      <c r="B68" s="55">
        <v>50</v>
      </c>
      <c r="C68" s="119" t="s">
        <v>156</v>
      </c>
      <c r="D68" s="56" t="s">
        <v>59</v>
      </c>
      <c r="E68" s="30" t="s">
        <v>59</v>
      </c>
      <c r="F68" s="30" t="s">
        <v>59</v>
      </c>
      <c r="G68" s="30" t="s">
        <v>59</v>
      </c>
      <c r="H68" s="30" t="s">
        <v>59</v>
      </c>
      <c r="I68" s="30" t="s">
        <v>59</v>
      </c>
      <c r="J68" s="30" t="s">
        <v>59</v>
      </c>
      <c r="K68" s="30" t="s">
        <v>59</v>
      </c>
      <c r="L68" s="30" t="s">
        <v>59</v>
      </c>
      <c r="M68" s="30" t="s">
        <v>59</v>
      </c>
      <c r="N68" s="30" t="s">
        <v>59</v>
      </c>
      <c r="O68" s="38"/>
      <c r="P68" s="36" t="s">
        <v>59</v>
      </c>
      <c r="Q68" s="36" t="s">
        <v>59</v>
      </c>
      <c r="R68" s="108" t="str">
        <f t="shared" si="1"/>
        <v>-</v>
      </c>
      <c r="T68" s="9"/>
      <c r="U68" s="9"/>
    </row>
    <row r="69" spans="2:21" ht="15.75" customHeight="1" x14ac:dyDescent="0.3">
      <c r="B69" s="55">
        <v>51</v>
      </c>
      <c r="C69" s="119" t="s">
        <v>157</v>
      </c>
      <c r="D69" s="56" t="s">
        <v>59</v>
      </c>
      <c r="E69" s="30" t="s">
        <v>59</v>
      </c>
      <c r="F69" s="30" t="s">
        <v>59</v>
      </c>
      <c r="G69" s="30" t="s">
        <v>59</v>
      </c>
      <c r="H69" s="30" t="s">
        <v>59</v>
      </c>
      <c r="I69" s="30" t="s">
        <v>59</v>
      </c>
      <c r="J69" s="30" t="s">
        <v>59</v>
      </c>
      <c r="K69" s="30" t="s">
        <v>59</v>
      </c>
      <c r="L69" s="30" t="s">
        <v>59</v>
      </c>
      <c r="M69" s="30" t="s">
        <v>59</v>
      </c>
      <c r="N69" s="30" t="s">
        <v>59</v>
      </c>
      <c r="O69" s="38"/>
      <c r="P69" s="36" t="s">
        <v>59</v>
      </c>
      <c r="Q69" s="36" t="s">
        <v>59</v>
      </c>
      <c r="R69" s="108" t="str">
        <f t="shared" si="1"/>
        <v>-</v>
      </c>
      <c r="T69" s="9"/>
      <c r="U69" s="9"/>
    </row>
    <row r="70" spans="2:21" ht="15.75" customHeight="1" x14ac:dyDescent="0.3">
      <c r="B70" s="55">
        <v>52</v>
      </c>
      <c r="C70" s="119" t="s">
        <v>158</v>
      </c>
      <c r="D70" s="56" t="s">
        <v>59</v>
      </c>
      <c r="E70" s="30" t="s">
        <v>59</v>
      </c>
      <c r="F70" s="30" t="s">
        <v>59</v>
      </c>
      <c r="G70" s="30" t="s">
        <v>59</v>
      </c>
      <c r="H70" s="30" t="s">
        <v>59</v>
      </c>
      <c r="I70" s="30" t="s">
        <v>59</v>
      </c>
      <c r="J70" s="30" t="s">
        <v>59</v>
      </c>
      <c r="K70" s="30" t="s">
        <v>59</v>
      </c>
      <c r="L70" s="30" t="s">
        <v>59</v>
      </c>
      <c r="M70" s="30" t="s">
        <v>59</v>
      </c>
      <c r="N70" s="30" t="s">
        <v>59</v>
      </c>
      <c r="O70" s="38"/>
      <c r="P70" s="36" t="s">
        <v>59</v>
      </c>
      <c r="Q70" s="36" t="s">
        <v>59</v>
      </c>
      <c r="R70" s="108" t="str">
        <f t="shared" si="1"/>
        <v>-</v>
      </c>
      <c r="T70" s="9"/>
      <c r="U70" s="9"/>
    </row>
    <row r="71" spans="2:21" ht="15.75" customHeight="1" x14ac:dyDescent="0.3">
      <c r="B71" s="55">
        <v>53</v>
      </c>
      <c r="C71" s="119" t="s">
        <v>159</v>
      </c>
      <c r="D71" s="56" t="s">
        <v>59</v>
      </c>
      <c r="E71" s="30" t="s">
        <v>59</v>
      </c>
      <c r="F71" s="30" t="s">
        <v>59</v>
      </c>
      <c r="G71" s="30" t="s">
        <v>59</v>
      </c>
      <c r="H71" s="30" t="s">
        <v>59</v>
      </c>
      <c r="I71" s="30" t="s">
        <v>59</v>
      </c>
      <c r="J71" s="30" t="s">
        <v>59</v>
      </c>
      <c r="K71" s="30" t="s">
        <v>59</v>
      </c>
      <c r="L71" s="30" t="s">
        <v>59</v>
      </c>
      <c r="M71" s="30" t="s">
        <v>59</v>
      </c>
      <c r="N71" s="30" t="s">
        <v>59</v>
      </c>
      <c r="O71" s="38"/>
      <c r="P71" s="36" t="s">
        <v>59</v>
      </c>
      <c r="Q71" s="36" t="s">
        <v>59</v>
      </c>
      <c r="R71" s="108" t="str">
        <f t="shared" si="1"/>
        <v>-</v>
      </c>
      <c r="T71" s="9"/>
      <c r="U71" s="9"/>
    </row>
    <row r="72" spans="2:21" ht="15.75" customHeight="1" x14ac:dyDescent="0.3">
      <c r="B72" s="55">
        <v>54</v>
      </c>
      <c r="C72" s="119" t="s">
        <v>160</v>
      </c>
      <c r="D72" s="56" t="s">
        <v>59</v>
      </c>
      <c r="E72" s="30" t="s">
        <v>59</v>
      </c>
      <c r="F72" s="30" t="s">
        <v>59</v>
      </c>
      <c r="G72" s="30" t="s">
        <v>59</v>
      </c>
      <c r="H72" s="30" t="s">
        <v>59</v>
      </c>
      <c r="I72" s="30" t="s">
        <v>59</v>
      </c>
      <c r="J72" s="30" t="s">
        <v>59</v>
      </c>
      <c r="K72" s="30" t="s">
        <v>59</v>
      </c>
      <c r="L72" s="30" t="s">
        <v>59</v>
      </c>
      <c r="M72" s="30" t="s">
        <v>59</v>
      </c>
      <c r="N72" s="30" t="s">
        <v>59</v>
      </c>
      <c r="O72" s="38"/>
      <c r="P72" s="36" t="s">
        <v>59</v>
      </c>
      <c r="Q72" s="36" t="s">
        <v>59</v>
      </c>
      <c r="R72" s="108" t="str">
        <f t="shared" si="1"/>
        <v>-</v>
      </c>
      <c r="T72" s="9"/>
      <c r="U72" s="9"/>
    </row>
    <row r="73" spans="2:21" ht="15.75" customHeight="1" x14ac:dyDescent="0.3">
      <c r="B73" s="55">
        <v>55</v>
      </c>
      <c r="C73" s="119" t="s">
        <v>161</v>
      </c>
      <c r="D73" s="56" t="s">
        <v>59</v>
      </c>
      <c r="E73" s="30" t="s">
        <v>59</v>
      </c>
      <c r="F73" s="30" t="s">
        <v>59</v>
      </c>
      <c r="G73" s="30" t="s">
        <v>59</v>
      </c>
      <c r="H73" s="30" t="s">
        <v>59</v>
      </c>
      <c r="I73" s="30" t="s">
        <v>59</v>
      </c>
      <c r="J73" s="30" t="s">
        <v>59</v>
      </c>
      <c r="K73" s="30" t="s">
        <v>59</v>
      </c>
      <c r="L73" s="30" t="s">
        <v>59</v>
      </c>
      <c r="M73" s="30" t="s">
        <v>59</v>
      </c>
      <c r="N73" s="30" t="s">
        <v>59</v>
      </c>
      <c r="O73" s="38"/>
      <c r="P73" s="36" t="s">
        <v>59</v>
      </c>
      <c r="Q73" s="36" t="s">
        <v>59</v>
      </c>
      <c r="R73" s="108" t="str">
        <f t="shared" si="1"/>
        <v>-</v>
      </c>
      <c r="T73" s="9"/>
      <c r="U73" s="9"/>
    </row>
    <row r="74" spans="2:21" ht="15.75" customHeight="1" x14ac:dyDescent="0.3">
      <c r="B74" s="55">
        <v>56</v>
      </c>
      <c r="C74" s="119" t="s">
        <v>162</v>
      </c>
      <c r="D74" s="56" t="s">
        <v>59</v>
      </c>
      <c r="E74" s="30" t="s">
        <v>59</v>
      </c>
      <c r="F74" s="30" t="s">
        <v>59</v>
      </c>
      <c r="G74" s="30" t="s">
        <v>59</v>
      </c>
      <c r="H74" s="30" t="s">
        <v>59</v>
      </c>
      <c r="I74" s="30" t="s">
        <v>59</v>
      </c>
      <c r="J74" s="30" t="s">
        <v>59</v>
      </c>
      <c r="K74" s="30" t="s">
        <v>59</v>
      </c>
      <c r="L74" s="30" t="s">
        <v>59</v>
      </c>
      <c r="M74" s="30" t="s">
        <v>59</v>
      </c>
      <c r="N74" s="30" t="s">
        <v>59</v>
      </c>
      <c r="O74" s="38"/>
      <c r="P74" s="36" t="s">
        <v>59</v>
      </c>
      <c r="Q74" s="36" t="s">
        <v>59</v>
      </c>
      <c r="R74" s="108" t="str">
        <f t="shared" si="1"/>
        <v>-</v>
      </c>
      <c r="T74" s="9"/>
      <c r="U74" s="9"/>
    </row>
    <row r="75" spans="2:21" ht="15.75" customHeight="1" x14ac:dyDescent="0.3">
      <c r="B75" s="55">
        <v>57</v>
      </c>
      <c r="C75" s="119" t="s">
        <v>163</v>
      </c>
      <c r="D75" s="56" t="s">
        <v>59</v>
      </c>
      <c r="E75" s="30" t="s">
        <v>59</v>
      </c>
      <c r="F75" s="30" t="s">
        <v>59</v>
      </c>
      <c r="G75" s="30" t="s">
        <v>59</v>
      </c>
      <c r="H75" s="30" t="s">
        <v>59</v>
      </c>
      <c r="I75" s="30" t="s">
        <v>59</v>
      </c>
      <c r="J75" s="30" t="s">
        <v>59</v>
      </c>
      <c r="K75" s="30" t="s">
        <v>59</v>
      </c>
      <c r="L75" s="30" t="s">
        <v>59</v>
      </c>
      <c r="M75" s="30" t="s">
        <v>59</v>
      </c>
      <c r="N75" s="30" t="s">
        <v>59</v>
      </c>
      <c r="O75" s="38"/>
      <c r="P75" s="36" t="s">
        <v>59</v>
      </c>
      <c r="Q75" s="36" t="s">
        <v>59</v>
      </c>
      <c r="R75" s="108" t="str">
        <f t="shared" si="1"/>
        <v>-</v>
      </c>
      <c r="T75" s="9"/>
      <c r="U75" s="9"/>
    </row>
    <row r="76" spans="2:21" ht="15.75" customHeight="1" x14ac:dyDescent="0.3">
      <c r="B76" s="55">
        <v>58</v>
      </c>
      <c r="C76" s="119" t="s">
        <v>164</v>
      </c>
      <c r="D76" s="56" t="s">
        <v>59</v>
      </c>
      <c r="E76" s="30" t="s">
        <v>59</v>
      </c>
      <c r="F76" s="30" t="s">
        <v>59</v>
      </c>
      <c r="G76" s="30" t="s">
        <v>59</v>
      </c>
      <c r="H76" s="30" t="s">
        <v>59</v>
      </c>
      <c r="I76" s="30" t="s">
        <v>59</v>
      </c>
      <c r="J76" s="30" t="s">
        <v>59</v>
      </c>
      <c r="K76" s="30" t="s">
        <v>59</v>
      </c>
      <c r="L76" s="30" t="s">
        <v>59</v>
      </c>
      <c r="M76" s="30" t="s">
        <v>59</v>
      </c>
      <c r="N76" s="30" t="s">
        <v>59</v>
      </c>
      <c r="O76" s="38"/>
      <c r="P76" s="36" t="s">
        <v>59</v>
      </c>
      <c r="Q76" s="36" t="s">
        <v>59</v>
      </c>
      <c r="R76" s="108" t="str">
        <f t="shared" si="1"/>
        <v>-</v>
      </c>
      <c r="T76" s="9"/>
      <c r="U76" s="9"/>
    </row>
    <row r="77" spans="2:21" ht="15.75" customHeight="1" x14ac:dyDescent="0.3">
      <c r="B77" s="55">
        <v>59</v>
      </c>
      <c r="C77" s="119" t="s">
        <v>165</v>
      </c>
      <c r="D77" s="56" t="s">
        <v>59</v>
      </c>
      <c r="E77" s="30" t="s">
        <v>59</v>
      </c>
      <c r="F77" s="30" t="s">
        <v>59</v>
      </c>
      <c r="G77" s="30" t="s">
        <v>59</v>
      </c>
      <c r="H77" s="30" t="s">
        <v>59</v>
      </c>
      <c r="I77" s="30" t="s">
        <v>59</v>
      </c>
      <c r="J77" s="30" t="s">
        <v>59</v>
      </c>
      <c r="K77" s="30" t="s">
        <v>59</v>
      </c>
      <c r="L77" s="30" t="s">
        <v>59</v>
      </c>
      <c r="M77" s="30" t="s">
        <v>59</v>
      </c>
      <c r="N77" s="30" t="s">
        <v>59</v>
      </c>
      <c r="O77" s="38"/>
      <c r="P77" s="36" t="s">
        <v>59</v>
      </c>
      <c r="Q77" s="36" t="s">
        <v>59</v>
      </c>
      <c r="R77" s="108" t="str">
        <f t="shared" si="1"/>
        <v>-</v>
      </c>
      <c r="T77" s="9"/>
      <c r="U77" s="9"/>
    </row>
    <row r="78" spans="2:21" ht="15.75" customHeight="1" x14ac:dyDescent="0.3">
      <c r="B78" s="55">
        <v>60</v>
      </c>
      <c r="C78" s="119" t="s">
        <v>166</v>
      </c>
      <c r="D78" s="56" t="s">
        <v>59</v>
      </c>
      <c r="E78" s="30" t="s">
        <v>59</v>
      </c>
      <c r="F78" s="30" t="s">
        <v>59</v>
      </c>
      <c r="G78" s="30" t="s">
        <v>59</v>
      </c>
      <c r="H78" s="30" t="s">
        <v>59</v>
      </c>
      <c r="I78" s="30" t="s">
        <v>59</v>
      </c>
      <c r="J78" s="30" t="s">
        <v>59</v>
      </c>
      <c r="K78" s="30" t="s">
        <v>59</v>
      </c>
      <c r="L78" s="30" t="s">
        <v>59</v>
      </c>
      <c r="M78" s="30" t="s">
        <v>59</v>
      </c>
      <c r="N78" s="30" t="s">
        <v>59</v>
      </c>
      <c r="O78" s="38"/>
      <c r="P78" s="36" t="s">
        <v>59</v>
      </c>
      <c r="Q78" s="36" t="s">
        <v>59</v>
      </c>
      <c r="R78" s="108" t="str">
        <f t="shared" si="1"/>
        <v>-</v>
      </c>
      <c r="T78" s="9"/>
      <c r="U78" s="9"/>
    </row>
    <row r="79" spans="2:21" ht="15.75" customHeight="1" x14ac:dyDescent="0.3">
      <c r="B79" s="55">
        <v>61</v>
      </c>
      <c r="C79" s="119" t="s">
        <v>167</v>
      </c>
      <c r="D79" s="56" t="s">
        <v>59</v>
      </c>
      <c r="E79" s="30" t="s">
        <v>59</v>
      </c>
      <c r="F79" s="30" t="s">
        <v>59</v>
      </c>
      <c r="G79" s="30" t="s">
        <v>59</v>
      </c>
      <c r="H79" s="30" t="s">
        <v>59</v>
      </c>
      <c r="I79" s="30" t="s">
        <v>59</v>
      </c>
      <c r="J79" s="30" t="s">
        <v>59</v>
      </c>
      <c r="K79" s="30" t="s">
        <v>59</v>
      </c>
      <c r="L79" s="30" t="s">
        <v>59</v>
      </c>
      <c r="M79" s="30" t="s">
        <v>59</v>
      </c>
      <c r="N79" s="30" t="s">
        <v>59</v>
      </c>
      <c r="O79" s="38"/>
      <c r="P79" s="36" t="s">
        <v>59</v>
      </c>
      <c r="Q79" s="36" t="s">
        <v>59</v>
      </c>
      <c r="R79" s="108" t="str">
        <f t="shared" si="1"/>
        <v>-</v>
      </c>
      <c r="T79" s="9"/>
      <c r="U79" s="9"/>
    </row>
    <row r="80" spans="2:21" ht="15.75" customHeight="1" x14ac:dyDescent="0.3">
      <c r="B80" s="55">
        <v>62</v>
      </c>
      <c r="C80" s="119" t="s">
        <v>168</v>
      </c>
      <c r="D80" s="56" t="s">
        <v>59</v>
      </c>
      <c r="E80" s="30" t="s">
        <v>59</v>
      </c>
      <c r="F80" s="30" t="s">
        <v>59</v>
      </c>
      <c r="G80" s="30" t="s">
        <v>59</v>
      </c>
      <c r="H80" s="30" t="s">
        <v>59</v>
      </c>
      <c r="I80" s="30" t="s">
        <v>59</v>
      </c>
      <c r="J80" s="30" t="s">
        <v>59</v>
      </c>
      <c r="K80" s="30" t="s">
        <v>59</v>
      </c>
      <c r="L80" s="30" t="s">
        <v>59</v>
      </c>
      <c r="M80" s="30" t="s">
        <v>59</v>
      </c>
      <c r="N80" s="30" t="s">
        <v>59</v>
      </c>
      <c r="O80" s="38"/>
      <c r="P80" s="36" t="s">
        <v>59</v>
      </c>
      <c r="Q80" s="36" t="s">
        <v>59</v>
      </c>
      <c r="R80" s="108" t="str">
        <f t="shared" si="1"/>
        <v>-</v>
      </c>
      <c r="T80" s="9"/>
      <c r="U80" s="9"/>
    </row>
    <row r="81" spans="2:21" ht="15.75" customHeight="1" x14ac:dyDescent="0.3">
      <c r="B81" s="55">
        <v>63</v>
      </c>
      <c r="C81" s="119" t="s">
        <v>169</v>
      </c>
      <c r="D81" s="56" t="s">
        <v>59</v>
      </c>
      <c r="E81" s="30" t="s">
        <v>59</v>
      </c>
      <c r="F81" s="30" t="s">
        <v>59</v>
      </c>
      <c r="G81" s="30" t="s">
        <v>59</v>
      </c>
      <c r="H81" s="30" t="s">
        <v>59</v>
      </c>
      <c r="I81" s="30" t="s">
        <v>59</v>
      </c>
      <c r="J81" s="30" t="s">
        <v>59</v>
      </c>
      <c r="K81" s="30" t="s">
        <v>59</v>
      </c>
      <c r="L81" s="30" t="s">
        <v>59</v>
      </c>
      <c r="M81" s="30" t="s">
        <v>59</v>
      </c>
      <c r="N81" s="30" t="s">
        <v>59</v>
      </c>
      <c r="O81" s="38"/>
      <c r="P81" s="36" t="s">
        <v>59</v>
      </c>
      <c r="Q81" s="36" t="s">
        <v>59</v>
      </c>
      <c r="R81" s="108" t="str">
        <f t="shared" si="1"/>
        <v>-</v>
      </c>
      <c r="T81" s="9"/>
      <c r="U81" s="9"/>
    </row>
    <row r="82" spans="2:21" ht="15.75" customHeight="1" x14ac:dyDescent="0.3">
      <c r="B82" s="55">
        <v>64</v>
      </c>
      <c r="C82" s="119" t="s">
        <v>170</v>
      </c>
      <c r="D82" s="56" t="s">
        <v>59</v>
      </c>
      <c r="E82" s="30" t="s">
        <v>59</v>
      </c>
      <c r="F82" s="30" t="s">
        <v>59</v>
      </c>
      <c r="G82" s="30" t="s">
        <v>59</v>
      </c>
      <c r="H82" s="30" t="s">
        <v>59</v>
      </c>
      <c r="I82" s="30" t="s">
        <v>59</v>
      </c>
      <c r="J82" s="30" t="s">
        <v>59</v>
      </c>
      <c r="K82" s="30" t="s">
        <v>59</v>
      </c>
      <c r="L82" s="30" t="s">
        <v>59</v>
      </c>
      <c r="M82" s="30" t="s">
        <v>59</v>
      </c>
      <c r="N82" s="30" t="s">
        <v>59</v>
      </c>
      <c r="O82" s="38"/>
      <c r="P82" s="36" t="s">
        <v>59</v>
      </c>
      <c r="Q82" s="36" t="s">
        <v>59</v>
      </c>
      <c r="R82" s="108" t="str">
        <f t="shared" si="1"/>
        <v>-</v>
      </c>
      <c r="T82" s="9"/>
      <c r="U82" s="9"/>
    </row>
    <row r="83" spans="2:21" ht="15.75" customHeight="1" x14ac:dyDescent="0.3">
      <c r="B83" s="55">
        <v>65</v>
      </c>
      <c r="C83" s="119" t="s">
        <v>171</v>
      </c>
      <c r="D83" s="56" t="s">
        <v>59</v>
      </c>
      <c r="E83" s="30" t="s">
        <v>59</v>
      </c>
      <c r="F83" s="30" t="s">
        <v>59</v>
      </c>
      <c r="G83" s="30" t="s">
        <v>59</v>
      </c>
      <c r="H83" s="30" t="s">
        <v>59</v>
      </c>
      <c r="I83" s="30" t="s">
        <v>59</v>
      </c>
      <c r="J83" s="30" t="s">
        <v>59</v>
      </c>
      <c r="K83" s="30" t="s">
        <v>59</v>
      </c>
      <c r="L83" s="30" t="s">
        <v>59</v>
      </c>
      <c r="M83" s="30" t="s">
        <v>59</v>
      </c>
      <c r="N83" s="30" t="s">
        <v>59</v>
      </c>
      <c r="O83" s="38"/>
      <c r="P83" s="36" t="s">
        <v>59</v>
      </c>
      <c r="Q83" s="36" t="s">
        <v>59</v>
      </c>
      <c r="R83" s="108" t="str">
        <f t="shared" si="1"/>
        <v>-</v>
      </c>
      <c r="T83" s="9"/>
      <c r="U83" s="9"/>
    </row>
    <row r="84" spans="2:21" ht="15.75" customHeight="1" x14ac:dyDescent="0.3">
      <c r="B84" s="55">
        <v>66</v>
      </c>
      <c r="C84" s="119" t="s">
        <v>172</v>
      </c>
      <c r="D84" s="56" t="s">
        <v>59</v>
      </c>
      <c r="E84" s="30" t="s">
        <v>59</v>
      </c>
      <c r="F84" s="30" t="s">
        <v>59</v>
      </c>
      <c r="G84" s="30" t="s">
        <v>59</v>
      </c>
      <c r="H84" s="30" t="s">
        <v>59</v>
      </c>
      <c r="I84" s="30" t="s">
        <v>59</v>
      </c>
      <c r="J84" s="30" t="s">
        <v>59</v>
      </c>
      <c r="K84" s="30" t="s">
        <v>59</v>
      </c>
      <c r="L84" s="30" t="s">
        <v>59</v>
      </c>
      <c r="M84" s="30" t="s">
        <v>59</v>
      </c>
      <c r="N84" s="30" t="s">
        <v>59</v>
      </c>
      <c r="O84" s="38"/>
      <c r="P84" s="36" t="s">
        <v>59</v>
      </c>
      <c r="Q84" s="36" t="s">
        <v>59</v>
      </c>
      <c r="R84" s="108" t="str">
        <f t="shared" si="1"/>
        <v>-</v>
      </c>
      <c r="T84" s="9"/>
      <c r="U84" s="9"/>
    </row>
    <row r="85" spans="2:21" ht="15.75" customHeight="1" x14ac:dyDescent="0.3">
      <c r="B85" s="55">
        <v>67</v>
      </c>
      <c r="C85" s="119" t="s">
        <v>173</v>
      </c>
      <c r="D85" s="56" t="s">
        <v>59</v>
      </c>
      <c r="E85" s="30" t="s">
        <v>59</v>
      </c>
      <c r="F85" s="30" t="s">
        <v>59</v>
      </c>
      <c r="G85" s="30" t="s">
        <v>59</v>
      </c>
      <c r="H85" s="30" t="s">
        <v>59</v>
      </c>
      <c r="I85" s="30" t="s">
        <v>59</v>
      </c>
      <c r="J85" s="30" t="s">
        <v>59</v>
      </c>
      <c r="K85" s="30" t="s">
        <v>59</v>
      </c>
      <c r="L85" s="30" t="s">
        <v>59</v>
      </c>
      <c r="M85" s="30" t="s">
        <v>59</v>
      </c>
      <c r="N85" s="30" t="s">
        <v>59</v>
      </c>
      <c r="O85" s="38"/>
      <c r="P85" s="36" t="s">
        <v>59</v>
      </c>
      <c r="Q85" s="36" t="s">
        <v>59</v>
      </c>
      <c r="R85" s="108" t="str">
        <f t="shared" si="1"/>
        <v>-</v>
      </c>
      <c r="T85" s="9"/>
      <c r="U85" s="9"/>
    </row>
    <row r="86" spans="2:21" ht="15.75" customHeight="1" x14ac:dyDescent="0.3">
      <c r="B86" s="55">
        <v>68</v>
      </c>
      <c r="C86" s="119" t="s">
        <v>174</v>
      </c>
      <c r="D86" s="56" t="s">
        <v>59</v>
      </c>
      <c r="E86" s="30" t="s">
        <v>59</v>
      </c>
      <c r="F86" s="30" t="s">
        <v>59</v>
      </c>
      <c r="G86" s="30" t="s">
        <v>59</v>
      </c>
      <c r="H86" s="30" t="s">
        <v>59</v>
      </c>
      <c r="I86" s="30" t="s">
        <v>59</v>
      </c>
      <c r="J86" s="30" t="s">
        <v>59</v>
      </c>
      <c r="K86" s="30" t="s">
        <v>59</v>
      </c>
      <c r="L86" s="30" t="s">
        <v>59</v>
      </c>
      <c r="M86" s="30" t="s">
        <v>59</v>
      </c>
      <c r="N86" s="30" t="s">
        <v>59</v>
      </c>
      <c r="O86" s="38"/>
      <c r="P86" s="36" t="s">
        <v>59</v>
      </c>
      <c r="Q86" s="36" t="s">
        <v>59</v>
      </c>
      <c r="R86" s="108" t="str">
        <f t="shared" si="1"/>
        <v>-</v>
      </c>
      <c r="T86" s="9"/>
      <c r="U86" s="9"/>
    </row>
    <row r="87" spans="2:21" ht="15.75" customHeight="1" x14ac:dyDescent="0.3">
      <c r="B87" s="55">
        <v>69</v>
      </c>
      <c r="C87" s="119" t="s">
        <v>175</v>
      </c>
      <c r="D87" s="56" t="s">
        <v>59</v>
      </c>
      <c r="E87" s="30" t="s">
        <v>59</v>
      </c>
      <c r="F87" s="30" t="s">
        <v>59</v>
      </c>
      <c r="G87" s="30" t="s">
        <v>59</v>
      </c>
      <c r="H87" s="30" t="s">
        <v>59</v>
      </c>
      <c r="I87" s="30" t="s">
        <v>59</v>
      </c>
      <c r="J87" s="30" t="s">
        <v>59</v>
      </c>
      <c r="K87" s="30" t="s">
        <v>59</v>
      </c>
      <c r="L87" s="30" t="s">
        <v>59</v>
      </c>
      <c r="M87" s="30" t="s">
        <v>59</v>
      </c>
      <c r="N87" s="30" t="s">
        <v>59</v>
      </c>
      <c r="O87" s="38"/>
      <c r="P87" s="36" t="s">
        <v>59</v>
      </c>
      <c r="Q87" s="36" t="s">
        <v>59</v>
      </c>
      <c r="R87" s="108" t="str">
        <f t="shared" si="1"/>
        <v>-</v>
      </c>
      <c r="T87" s="9"/>
      <c r="U87" s="9"/>
    </row>
    <row r="88" spans="2:21" ht="15.75" customHeight="1" x14ac:dyDescent="0.3">
      <c r="B88" s="55">
        <v>70</v>
      </c>
      <c r="C88" s="119" t="s">
        <v>176</v>
      </c>
      <c r="D88" s="56" t="s">
        <v>59</v>
      </c>
      <c r="E88" s="30" t="s">
        <v>59</v>
      </c>
      <c r="F88" s="30" t="s">
        <v>59</v>
      </c>
      <c r="G88" s="30" t="s">
        <v>59</v>
      </c>
      <c r="H88" s="30" t="s">
        <v>59</v>
      </c>
      <c r="I88" s="30" t="s">
        <v>59</v>
      </c>
      <c r="J88" s="30" t="s">
        <v>59</v>
      </c>
      <c r="K88" s="30" t="s">
        <v>59</v>
      </c>
      <c r="L88" s="30" t="s">
        <v>59</v>
      </c>
      <c r="M88" s="30" t="s">
        <v>59</v>
      </c>
      <c r="N88" s="30" t="s">
        <v>59</v>
      </c>
      <c r="O88" s="38"/>
      <c r="P88" s="36" t="s">
        <v>59</v>
      </c>
      <c r="Q88" s="36" t="s">
        <v>59</v>
      </c>
      <c r="R88" s="108" t="str">
        <f t="shared" si="1"/>
        <v>-</v>
      </c>
      <c r="T88" s="9"/>
      <c r="U88" s="9"/>
    </row>
    <row r="89" spans="2:21" ht="15.75" customHeight="1" x14ac:dyDescent="0.3">
      <c r="B89" s="55">
        <v>71</v>
      </c>
      <c r="C89" s="119" t="s">
        <v>177</v>
      </c>
      <c r="D89" s="56" t="s">
        <v>59</v>
      </c>
      <c r="E89" s="30" t="s">
        <v>59</v>
      </c>
      <c r="F89" s="30" t="s">
        <v>59</v>
      </c>
      <c r="G89" s="30" t="s">
        <v>59</v>
      </c>
      <c r="H89" s="30" t="s">
        <v>59</v>
      </c>
      <c r="I89" s="30" t="s">
        <v>59</v>
      </c>
      <c r="J89" s="30" t="s">
        <v>59</v>
      </c>
      <c r="K89" s="30" t="s">
        <v>59</v>
      </c>
      <c r="L89" s="30" t="s">
        <v>59</v>
      </c>
      <c r="M89" s="30" t="s">
        <v>59</v>
      </c>
      <c r="N89" s="30" t="s">
        <v>59</v>
      </c>
      <c r="O89" s="38"/>
      <c r="P89" s="36" t="s">
        <v>59</v>
      </c>
      <c r="Q89" s="36" t="s">
        <v>59</v>
      </c>
      <c r="R89" s="108" t="str">
        <f t="shared" si="1"/>
        <v>-</v>
      </c>
      <c r="T89" s="9"/>
      <c r="U89" s="9"/>
    </row>
    <row r="90" spans="2:21" ht="15.75" customHeight="1" x14ac:dyDescent="0.3">
      <c r="B90" s="55">
        <v>72</v>
      </c>
      <c r="C90" s="119" t="s">
        <v>178</v>
      </c>
      <c r="D90" s="56" t="s">
        <v>59</v>
      </c>
      <c r="E90" s="30" t="s">
        <v>59</v>
      </c>
      <c r="F90" s="30" t="s">
        <v>59</v>
      </c>
      <c r="G90" s="30" t="s">
        <v>59</v>
      </c>
      <c r="H90" s="30" t="s">
        <v>59</v>
      </c>
      <c r="I90" s="30" t="s">
        <v>59</v>
      </c>
      <c r="J90" s="30" t="s">
        <v>59</v>
      </c>
      <c r="K90" s="30" t="s">
        <v>59</v>
      </c>
      <c r="L90" s="30" t="s">
        <v>59</v>
      </c>
      <c r="M90" s="30" t="s">
        <v>59</v>
      </c>
      <c r="N90" s="30" t="s">
        <v>59</v>
      </c>
      <c r="O90" s="38"/>
      <c r="P90" s="36" t="s">
        <v>59</v>
      </c>
      <c r="Q90" s="36" t="s">
        <v>59</v>
      </c>
      <c r="R90" s="108" t="str">
        <f t="shared" si="1"/>
        <v>-</v>
      </c>
      <c r="T90" s="9"/>
      <c r="U90" s="9"/>
    </row>
    <row r="91" spans="2:21" ht="24" customHeight="1" x14ac:dyDescent="0.3">
      <c r="B91" s="55">
        <v>73</v>
      </c>
      <c r="C91" s="119" t="s">
        <v>179</v>
      </c>
      <c r="D91" s="56" t="s">
        <v>59</v>
      </c>
      <c r="E91" s="30" t="s">
        <v>59</v>
      </c>
      <c r="F91" s="30" t="s">
        <v>59</v>
      </c>
      <c r="G91" s="30" t="s">
        <v>59</v>
      </c>
      <c r="H91" s="30" t="s">
        <v>59</v>
      </c>
      <c r="I91" s="30" t="s">
        <v>59</v>
      </c>
      <c r="J91" s="30" t="s">
        <v>59</v>
      </c>
      <c r="K91" s="30" t="s">
        <v>59</v>
      </c>
      <c r="L91" s="30" t="s">
        <v>59</v>
      </c>
      <c r="M91" s="30" t="s">
        <v>59</v>
      </c>
      <c r="N91" s="30" t="s">
        <v>59</v>
      </c>
      <c r="O91" s="38"/>
      <c r="P91" s="36" t="s">
        <v>59</v>
      </c>
      <c r="Q91" s="36" t="s">
        <v>59</v>
      </c>
      <c r="R91" s="108" t="str">
        <f t="shared" si="1"/>
        <v>-</v>
      </c>
      <c r="T91" s="9"/>
      <c r="U91" s="9"/>
    </row>
    <row r="92" spans="2:21" ht="15.75" customHeight="1" x14ac:dyDescent="0.3">
      <c r="B92" s="55">
        <v>74</v>
      </c>
      <c r="C92" s="119" t="s">
        <v>180</v>
      </c>
      <c r="D92" s="56" t="s">
        <v>59</v>
      </c>
      <c r="E92" s="30" t="s">
        <v>59</v>
      </c>
      <c r="F92" s="30" t="s">
        <v>59</v>
      </c>
      <c r="G92" s="30" t="s">
        <v>59</v>
      </c>
      <c r="H92" s="30" t="s">
        <v>59</v>
      </c>
      <c r="I92" s="30" t="s">
        <v>59</v>
      </c>
      <c r="J92" s="30" t="s">
        <v>59</v>
      </c>
      <c r="K92" s="30" t="s">
        <v>59</v>
      </c>
      <c r="L92" s="30" t="s">
        <v>59</v>
      </c>
      <c r="M92" s="30" t="s">
        <v>59</v>
      </c>
      <c r="N92" s="30" t="s">
        <v>59</v>
      </c>
      <c r="O92" s="38"/>
      <c r="P92" s="36" t="s">
        <v>59</v>
      </c>
      <c r="Q92" s="36" t="s">
        <v>59</v>
      </c>
      <c r="R92" s="108" t="str">
        <f t="shared" si="1"/>
        <v>-</v>
      </c>
      <c r="T92" s="9"/>
      <c r="U92" s="9"/>
    </row>
    <row r="93" spans="2:21" ht="15.75" customHeight="1" x14ac:dyDescent="0.3">
      <c r="B93" s="55">
        <v>75</v>
      </c>
      <c r="C93" s="119" t="s">
        <v>181</v>
      </c>
      <c r="D93" s="56" t="s">
        <v>59</v>
      </c>
      <c r="E93" s="30" t="s">
        <v>59</v>
      </c>
      <c r="F93" s="30" t="s">
        <v>59</v>
      </c>
      <c r="G93" s="30" t="s">
        <v>59</v>
      </c>
      <c r="H93" s="30" t="s">
        <v>59</v>
      </c>
      <c r="I93" s="30" t="s">
        <v>59</v>
      </c>
      <c r="J93" s="30" t="s">
        <v>59</v>
      </c>
      <c r="K93" s="30" t="s">
        <v>59</v>
      </c>
      <c r="L93" s="30" t="s">
        <v>59</v>
      </c>
      <c r="M93" s="30" t="s">
        <v>59</v>
      </c>
      <c r="N93" s="30" t="s">
        <v>59</v>
      </c>
      <c r="O93" s="38"/>
      <c r="P93" s="36" t="s">
        <v>59</v>
      </c>
      <c r="Q93" s="36" t="s">
        <v>59</v>
      </c>
      <c r="R93" s="108" t="str">
        <f t="shared" si="1"/>
        <v>-</v>
      </c>
      <c r="T93" s="9"/>
      <c r="U93" s="9"/>
    </row>
    <row r="94" spans="2:21" ht="15.75" customHeight="1" x14ac:dyDescent="0.3">
      <c r="B94" s="55">
        <v>76</v>
      </c>
      <c r="C94" s="119" t="s">
        <v>182</v>
      </c>
      <c r="D94" s="56" t="s">
        <v>59</v>
      </c>
      <c r="E94" s="30" t="s">
        <v>59</v>
      </c>
      <c r="F94" s="30" t="s">
        <v>59</v>
      </c>
      <c r="G94" s="30" t="s">
        <v>59</v>
      </c>
      <c r="H94" s="30" t="s">
        <v>59</v>
      </c>
      <c r="I94" s="30" t="s">
        <v>59</v>
      </c>
      <c r="J94" s="30" t="s">
        <v>59</v>
      </c>
      <c r="K94" s="30" t="s">
        <v>59</v>
      </c>
      <c r="L94" s="30" t="s">
        <v>59</v>
      </c>
      <c r="M94" s="30" t="s">
        <v>59</v>
      </c>
      <c r="N94" s="30" t="s">
        <v>59</v>
      </c>
      <c r="O94" s="38"/>
      <c r="P94" s="36" t="s">
        <v>59</v>
      </c>
      <c r="Q94" s="36" t="s">
        <v>59</v>
      </c>
      <c r="R94" s="108" t="str">
        <f t="shared" si="1"/>
        <v>-</v>
      </c>
      <c r="T94" s="9"/>
      <c r="U94" s="9"/>
    </row>
    <row r="95" spans="2:21" ht="15.75" customHeight="1" x14ac:dyDescent="0.3">
      <c r="B95" s="55">
        <v>77</v>
      </c>
      <c r="C95" s="119" t="s">
        <v>183</v>
      </c>
      <c r="D95" s="56" t="s">
        <v>59</v>
      </c>
      <c r="E95" s="30" t="s">
        <v>59</v>
      </c>
      <c r="F95" s="30" t="s">
        <v>59</v>
      </c>
      <c r="G95" s="30" t="s">
        <v>59</v>
      </c>
      <c r="H95" s="30" t="s">
        <v>59</v>
      </c>
      <c r="I95" s="30" t="s">
        <v>59</v>
      </c>
      <c r="J95" s="30" t="s">
        <v>59</v>
      </c>
      <c r="K95" s="30" t="s">
        <v>59</v>
      </c>
      <c r="L95" s="30" t="s">
        <v>59</v>
      </c>
      <c r="M95" s="30" t="s">
        <v>59</v>
      </c>
      <c r="N95" s="30" t="s">
        <v>59</v>
      </c>
      <c r="O95" s="38"/>
      <c r="P95" s="36" t="s">
        <v>59</v>
      </c>
      <c r="Q95" s="36" t="s">
        <v>59</v>
      </c>
      <c r="R95" s="108" t="str">
        <f t="shared" si="1"/>
        <v>-</v>
      </c>
      <c r="T95" s="9"/>
      <c r="U95" s="9"/>
    </row>
    <row r="96" spans="2:21" ht="15.75" customHeight="1" x14ac:dyDescent="0.3">
      <c r="B96" s="55">
        <v>78</v>
      </c>
      <c r="C96" s="119" t="s">
        <v>184</v>
      </c>
      <c r="D96" s="56" t="s">
        <v>59</v>
      </c>
      <c r="E96" s="30" t="s">
        <v>59</v>
      </c>
      <c r="F96" s="30" t="s">
        <v>59</v>
      </c>
      <c r="G96" s="30" t="s">
        <v>59</v>
      </c>
      <c r="H96" s="30" t="s">
        <v>59</v>
      </c>
      <c r="I96" s="30" t="s">
        <v>59</v>
      </c>
      <c r="J96" s="30" t="s">
        <v>59</v>
      </c>
      <c r="K96" s="30" t="s">
        <v>59</v>
      </c>
      <c r="L96" s="30" t="s">
        <v>59</v>
      </c>
      <c r="M96" s="30" t="s">
        <v>59</v>
      </c>
      <c r="N96" s="30" t="s">
        <v>59</v>
      </c>
      <c r="O96" s="38"/>
      <c r="P96" s="36" t="s">
        <v>59</v>
      </c>
      <c r="Q96" s="36" t="s">
        <v>59</v>
      </c>
      <c r="R96" s="108" t="str">
        <f t="shared" si="1"/>
        <v>-</v>
      </c>
      <c r="T96" s="9"/>
      <c r="U96" s="9"/>
    </row>
    <row r="97" spans="2:21" ht="15.75" customHeight="1" x14ac:dyDescent="0.3">
      <c r="B97" s="55">
        <v>79</v>
      </c>
      <c r="C97" s="119" t="s">
        <v>185</v>
      </c>
      <c r="D97" s="56" t="s">
        <v>59</v>
      </c>
      <c r="E97" s="30" t="s">
        <v>59</v>
      </c>
      <c r="F97" s="30" t="s">
        <v>59</v>
      </c>
      <c r="G97" s="30" t="s">
        <v>59</v>
      </c>
      <c r="H97" s="30" t="s">
        <v>59</v>
      </c>
      <c r="I97" s="30" t="s">
        <v>59</v>
      </c>
      <c r="J97" s="30" t="s">
        <v>59</v>
      </c>
      <c r="K97" s="30" t="s">
        <v>59</v>
      </c>
      <c r="L97" s="30" t="s">
        <v>59</v>
      </c>
      <c r="M97" s="30" t="s">
        <v>59</v>
      </c>
      <c r="N97" s="30" t="s">
        <v>59</v>
      </c>
      <c r="O97" s="38"/>
      <c r="P97" s="36" t="s">
        <v>59</v>
      </c>
      <c r="Q97" s="36" t="s">
        <v>59</v>
      </c>
      <c r="R97" s="108" t="str">
        <f t="shared" si="1"/>
        <v>-</v>
      </c>
      <c r="T97" s="9"/>
      <c r="U97" s="9"/>
    </row>
    <row r="98" spans="2:21" ht="15.75" customHeight="1" x14ac:dyDescent="0.3">
      <c r="B98" s="55">
        <v>80</v>
      </c>
      <c r="C98" s="119" t="s">
        <v>186</v>
      </c>
      <c r="D98" s="56" t="s">
        <v>59</v>
      </c>
      <c r="E98" s="30" t="s">
        <v>59</v>
      </c>
      <c r="F98" s="30" t="s">
        <v>59</v>
      </c>
      <c r="G98" s="30" t="s">
        <v>59</v>
      </c>
      <c r="H98" s="30" t="s">
        <v>59</v>
      </c>
      <c r="I98" s="30" t="s">
        <v>59</v>
      </c>
      <c r="J98" s="30" t="s">
        <v>59</v>
      </c>
      <c r="K98" s="30" t="s">
        <v>59</v>
      </c>
      <c r="L98" s="30" t="s">
        <v>59</v>
      </c>
      <c r="M98" s="30" t="s">
        <v>59</v>
      </c>
      <c r="N98" s="30" t="s">
        <v>59</v>
      </c>
      <c r="O98" s="38"/>
      <c r="P98" s="36" t="s">
        <v>59</v>
      </c>
      <c r="Q98" s="36" t="s">
        <v>59</v>
      </c>
      <c r="R98" s="108" t="str">
        <f t="shared" si="1"/>
        <v>-</v>
      </c>
      <c r="T98" s="9"/>
      <c r="U98" s="9"/>
    </row>
    <row r="99" spans="2:21" ht="15.75" customHeight="1" x14ac:dyDescent="0.3">
      <c r="B99" s="55">
        <v>81</v>
      </c>
      <c r="C99" s="119" t="s">
        <v>187</v>
      </c>
      <c r="D99" s="56" t="s">
        <v>59</v>
      </c>
      <c r="E99" s="30" t="s">
        <v>59</v>
      </c>
      <c r="F99" s="30" t="s">
        <v>59</v>
      </c>
      <c r="G99" s="30" t="s">
        <v>59</v>
      </c>
      <c r="H99" s="30" t="s">
        <v>59</v>
      </c>
      <c r="I99" s="30" t="s">
        <v>59</v>
      </c>
      <c r="J99" s="30" t="s">
        <v>59</v>
      </c>
      <c r="K99" s="30" t="s">
        <v>59</v>
      </c>
      <c r="L99" s="30" t="s">
        <v>59</v>
      </c>
      <c r="M99" s="30" t="s">
        <v>59</v>
      </c>
      <c r="N99" s="30" t="s">
        <v>59</v>
      </c>
      <c r="O99" s="38"/>
      <c r="P99" s="36" t="s">
        <v>59</v>
      </c>
      <c r="Q99" s="36" t="s">
        <v>59</v>
      </c>
      <c r="R99" s="108" t="str">
        <f t="shared" si="1"/>
        <v>-</v>
      </c>
      <c r="T99" s="9"/>
      <c r="U99" s="9"/>
    </row>
    <row r="100" spans="2:21" ht="15.75" customHeight="1" x14ac:dyDescent="0.3">
      <c r="B100" s="55">
        <v>82</v>
      </c>
      <c r="C100" s="119" t="s">
        <v>188</v>
      </c>
      <c r="D100" s="56" t="s">
        <v>59</v>
      </c>
      <c r="E100" s="30" t="s">
        <v>59</v>
      </c>
      <c r="F100" s="30" t="s">
        <v>59</v>
      </c>
      <c r="G100" s="30" t="s">
        <v>59</v>
      </c>
      <c r="H100" s="30" t="s">
        <v>59</v>
      </c>
      <c r="I100" s="30" t="s">
        <v>59</v>
      </c>
      <c r="J100" s="30" t="s">
        <v>59</v>
      </c>
      <c r="K100" s="30" t="s">
        <v>59</v>
      </c>
      <c r="L100" s="30" t="s">
        <v>59</v>
      </c>
      <c r="M100" s="30" t="s">
        <v>59</v>
      </c>
      <c r="N100" s="30" t="s">
        <v>59</v>
      </c>
      <c r="O100" s="38"/>
      <c r="P100" s="36" t="s">
        <v>59</v>
      </c>
      <c r="Q100" s="36" t="s">
        <v>59</v>
      </c>
      <c r="R100" s="108" t="str">
        <f t="shared" si="1"/>
        <v>-</v>
      </c>
      <c r="T100" s="9"/>
      <c r="U100" s="9"/>
    </row>
    <row r="101" spans="2:21" ht="15.75" customHeight="1" x14ac:dyDescent="0.3">
      <c r="B101" s="55">
        <v>83</v>
      </c>
      <c r="C101" s="119" t="s">
        <v>189</v>
      </c>
      <c r="D101" s="56" t="s">
        <v>59</v>
      </c>
      <c r="E101" s="30" t="s">
        <v>59</v>
      </c>
      <c r="F101" s="30" t="s">
        <v>59</v>
      </c>
      <c r="G101" s="30" t="s">
        <v>59</v>
      </c>
      <c r="H101" s="30" t="s">
        <v>59</v>
      </c>
      <c r="I101" s="30" t="s">
        <v>59</v>
      </c>
      <c r="J101" s="30" t="s">
        <v>59</v>
      </c>
      <c r="K101" s="30" t="s">
        <v>59</v>
      </c>
      <c r="L101" s="30" t="s">
        <v>59</v>
      </c>
      <c r="M101" s="30" t="s">
        <v>59</v>
      </c>
      <c r="N101" s="30" t="s">
        <v>59</v>
      </c>
      <c r="O101" s="38"/>
      <c r="P101" s="36" t="s">
        <v>59</v>
      </c>
      <c r="Q101" s="36" t="s">
        <v>59</v>
      </c>
      <c r="R101" s="108" t="str">
        <f t="shared" si="1"/>
        <v>-</v>
      </c>
      <c r="T101" s="9"/>
      <c r="U101" s="9"/>
    </row>
    <row r="102" spans="2:21" ht="15.75" customHeight="1" x14ac:dyDescent="0.3">
      <c r="B102" s="55">
        <v>84</v>
      </c>
      <c r="C102" s="119" t="s">
        <v>190</v>
      </c>
      <c r="D102" s="56" t="s">
        <v>59</v>
      </c>
      <c r="E102" s="30" t="s">
        <v>59</v>
      </c>
      <c r="F102" s="30" t="s">
        <v>59</v>
      </c>
      <c r="G102" s="30" t="s">
        <v>59</v>
      </c>
      <c r="H102" s="30" t="s">
        <v>59</v>
      </c>
      <c r="I102" s="30" t="s">
        <v>59</v>
      </c>
      <c r="J102" s="30" t="s">
        <v>59</v>
      </c>
      <c r="K102" s="30" t="s">
        <v>59</v>
      </c>
      <c r="L102" s="30" t="s">
        <v>59</v>
      </c>
      <c r="M102" s="30" t="s">
        <v>59</v>
      </c>
      <c r="N102" s="30" t="s">
        <v>59</v>
      </c>
      <c r="O102" s="38"/>
      <c r="P102" s="36" t="s">
        <v>59</v>
      </c>
      <c r="Q102" s="36" t="s">
        <v>59</v>
      </c>
      <c r="R102" s="108" t="str">
        <f t="shared" si="1"/>
        <v>-</v>
      </c>
      <c r="T102" s="9"/>
      <c r="U102" s="9"/>
    </row>
    <row r="103" spans="2:21" ht="15.75" customHeight="1" x14ac:dyDescent="0.3">
      <c r="B103" s="55">
        <v>85</v>
      </c>
      <c r="C103" s="119" t="s">
        <v>191</v>
      </c>
      <c r="D103" s="56" t="s">
        <v>59</v>
      </c>
      <c r="E103" s="30" t="s">
        <v>59</v>
      </c>
      <c r="F103" s="30" t="s">
        <v>59</v>
      </c>
      <c r="G103" s="30" t="s">
        <v>59</v>
      </c>
      <c r="H103" s="30" t="s">
        <v>59</v>
      </c>
      <c r="I103" s="30" t="s">
        <v>59</v>
      </c>
      <c r="J103" s="30" t="s">
        <v>59</v>
      </c>
      <c r="K103" s="30" t="s">
        <v>59</v>
      </c>
      <c r="L103" s="30" t="s">
        <v>59</v>
      </c>
      <c r="M103" s="30" t="s">
        <v>59</v>
      </c>
      <c r="N103" s="30" t="s">
        <v>59</v>
      </c>
      <c r="O103" s="38"/>
      <c r="P103" s="36" t="s">
        <v>59</v>
      </c>
      <c r="Q103" s="36" t="s">
        <v>59</v>
      </c>
      <c r="R103" s="108" t="str">
        <f t="shared" si="1"/>
        <v>-</v>
      </c>
      <c r="T103" s="9"/>
      <c r="U103" s="9"/>
    </row>
    <row r="104" spans="2:21" ht="15.75" customHeight="1" x14ac:dyDescent="0.3">
      <c r="B104" s="55">
        <v>86</v>
      </c>
      <c r="C104" s="119" t="s">
        <v>192</v>
      </c>
      <c r="D104" s="56" t="s">
        <v>59</v>
      </c>
      <c r="E104" s="30" t="s">
        <v>59</v>
      </c>
      <c r="F104" s="30" t="s">
        <v>59</v>
      </c>
      <c r="G104" s="30" t="s">
        <v>59</v>
      </c>
      <c r="H104" s="30" t="s">
        <v>59</v>
      </c>
      <c r="I104" s="30" t="s">
        <v>59</v>
      </c>
      <c r="J104" s="30" t="s">
        <v>59</v>
      </c>
      <c r="K104" s="30" t="s">
        <v>59</v>
      </c>
      <c r="L104" s="30" t="s">
        <v>59</v>
      </c>
      <c r="M104" s="30" t="s">
        <v>59</v>
      </c>
      <c r="N104" s="30" t="s">
        <v>59</v>
      </c>
      <c r="O104" s="38"/>
      <c r="P104" s="36" t="s">
        <v>59</v>
      </c>
      <c r="Q104" s="36" t="s">
        <v>59</v>
      </c>
      <c r="R104" s="108" t="str">
        <f t="shared" si="1"/>
        <v>-</v>
      </c>
      <c r="T104" s="9"/>
      <c r="U104" s="9"/>
    </row>
    <row r="105" spans="2:21" ht="15.75" customHeight="1" x14ac:dyDescent="0.3">
      <c r="B105" s="55">
        <v>87</v>
      </c>
      <c r="C105" s="119" t="s">
        <v>193</v>
      </c>
      <c r="D105" s="56" t="s">
        <v>59</v>
      </c>
      <c r="E105" s="30" t="s">
        <v>59</v>
      </c>
      <c r="F105" s="30" t="s">
        <v>59</v>
      </c>
      <c r="G105" s="30" t="s">
        <v>59</v>
      </c>
      <c r="H105" s="30" t="s">
        <v>59</v>
      </c>
      <c r="I105" s="30" t="s">
        <v>59</v>
      </c>
      <c r="J105" s="30" t="s">
        <v>59</v>
      </c>
      <c r="K105" s="30" t="s">
        <v>59</v>
      </c>
      <c r="L105" s="30" t="s">
        <v>59</v>
      </c>
      <c r="M105" s="30" t="s">
        <v>59</v>
      </c>
      <c r="N105" s="30" t="s">
        <v>59</v>
      </c>
      <c r="O105" s="38"/>
      <c r="P105" s="36" t="s">
        <v>59</v>
      </c>
      <c r="Q105" s="36" t="s">
        <v>59</v>
      </c>
      <c r="R105" s="108" t="str">
        <f t="shared" si="1"/>
        <v>-</v>
      </c>
      <c r="T105" s="9"/>
      <c r="U105" s="9"/>
    </row>
    <row r="106" spans="2:21" ht="15.75" customHeight="1" x14ac:dyDescent="0.3">
      <c r="B106" s="55">
        <v>88</v>
      </c>
      <c r="C106" s="119" t="s">
        <v>194</v>
      </c>
      <c r="D106" s="56" t="s">
        <v>59</v>
      </c>
      <c r="E106" s="30" t="s">
        <v>59</v>
      </c>
      <c r="F106" s="30" t="s">
        <v>59</v>
      </c>
      <c r="G106" s="30" t="s">
        <v>59</v>
      </c>
      <c r="H106" s="30" t="s">
        <v>59</v>
      </c>
      <c r="I106" s="30" t="s">
        <v>59</v>
      </c>
      <c r="J106" s="30" t="s">
        <v>59</v>
      </c>
      <c r="K106" s="30" t="s">
        <v>59</v>
      </c>
      <c r="L106" s="30" t="s">
        <v>59</v>
      </c>
      <c r="M106" s="30" t="s">
        <v>59</v>
      </c>
      <c r="N106" s="30" t="s">
        <v>59</v>
      </c>
      <c r="O106" s="38"/>
      <c r="P106" s="36" t="s">
        <v>59</v>
      </c>
      <c r="Q106" s="36" t="s">
        <v>59</v>
      </c>
      <c r="R106" s="108" t="str">
        <f t="shared" si="1"/>
        <v>-</v>
      </c>
      <c r="T106" s="9"/>
      <c r="U106" s="9"/>
    </row>
    <row r="107" spans="2:21" ht="15.75" customHeight="1" x14ac:dyDescent="0.3">
      <c r="B107" s="55">
        <v>89</v>
      </c>
      <c r="C107" s="119" t="s">
        <v>195</v>
      </c>
      <c r="D107" s="56" t="s">
        <v>59</v>
      </c>
      <c r="E107" s="30" t="s">
        <v>59</v>
      </c>
      <c r="F107" s="30" t="s">
        <v>59</v>
      </c>
      <c r="G107" s="30" t="s">
        <v>59</v>
      </c>
      <c r="H107" s="30" t="s">
        <v>59</v>
      </c>
      <c r="I107" s="30" t="s">
        <v>59</v>
      </c>
      <c r="J107" s="30" t="s">
        <v>59</v>
      </c>
      <c r="K107" s="30" t="s">
        <v>59</v>
      </c>
      <c r="L107" s="30" t="s">
        <v>59</v>
      </c>
      <c r="M107" s="30" t="s">
        <v>59</v>
      </c>
      <c r="N107" s="30" t="s">
        <v>59</v>
      </c>
      <c r="O107" s="38"/>
      <c r="P107" s="36" t="s">
        <v>59</v>
      </c>
      <c r="Q107" s="36" t="s">
        <v>59</v>
      </c>
      <c r="R107" s="108" t="str">
        <f t="shared" si="1"/>
        <v>-</v>
      </c>
      <c r="T107" s="9"/>
      <c r="U107" s="9"/>
    </row>
    <row r="108" spans="2:21" ht="15.75" customHeight="1" x14ac:dyDescent="0.3">
      <c r="B108" s="55">
        <v>90</v>
      </c>
      <c r="C108" s="119" t="s">
        <v>196</v>
      </c>
      <c r="D108" s="56" t="s">
        <v>59</v>
      </c>
      <c r="E108" s="30" t="s">
        <v>59</v>
      </c>
      <c r="F108" s="30" t="s">
        <v>59</v>
      </c>
      <c r="G108" s="30" t="s">
        <v>59</v>
      </c>
      <c r="H108" s="30" t="s">
        <v>59</v>
      </c>
      <c r="I108" s="30" t="s">
        <v>59</v>
      </c>
      <c r="J108" s="30" t="s">
        <v>59</v>
      </c>
      <c r="K108" s="30" t="s">
        <v>59</v>
      </c>
      <c r="L108" s="30" t="s">
        <v>59</v>
      </c>
      <c r="M108" s="30" t="s">
        <v>59</v>
      </c>
      <c r="N108" s="30" t="s">
        <v>59</v>
      </c>
      <c r="O108" s="38"/>
      <c r="P108" s="36" t="s">
        <v>59</v>
      </c>
      <c r="Q108" s="36" t="s">
        <v>59</v>
      </c>
      <c r="R108" s="108" t="str">
        <f t="shared" si="1"/>
        <v>-</v>
      </c>
      <c r="T108" s="9"/>
      <c r="U108" s="9"/>
    </row>
    <row r="109" spans="2:21" ht="15.75" customHeight="1" x14ac:dyDescent="0.3">
      <c r="B109" s="55">
        <v>91</v>
      </c>
      <c r="C109" s="119" t="s">
        <v>197</v>
      </c>
      <c r="D109" s="56" t="s">
        <v>59</v>
      </c>
      <c r="E109" s="30" t="s">
        <v>59</v>
      </c>
      <c r="F109" s="30" t="s">
        <v>59</v>
      </c>
      <c r="G109" s="30" t="s">
        <v>59</v>
      </c>
      <c r="H109" s="30" t="s">
        <v>59</v>
      </c>
      <c r="I109" s="30" t="s">
        <v>59</v>
      </c>
      <c r="J109" s="30" t="s">
        <v>59</v>
      </c>
      <c r="K109" s="30" t="s">
        <v>59</v>
      </c>
      <c r="L109" s="30" t="s">
        <v>59</v>
      </c>
      <c r="M109" s="30" t="s">
        <v>59</v>
      </c>
      <c r="N109" s="30" t="s">
        <v>59</v>
      </c>
      <c r="O109" s="38"/>
      <c r="P109" s="36" t="s">
        <v>59</v>
      </c>
      <c r="Q109" s="36" t="s">
        <v>59</v>
      </c>
      <c r="R109" s="108" t="str">
        <f t="shared" si="1"/>
        <v>-</v>
      </c>
      <c r="T109" s="9"/>
      <c r="U109" s="9"/>
    </row>
    <row r="110" spans="2:21" ht="15.75" customHeight="1" x14ac:dyDescent="0.3">
      <c r="B110" s="55">
        <v>92</v>
      </c>
      <c r="C110" s="119" t="s">
        <v>198</v>
      </c>
      <c r="D110" s="56" t="s">
        <v>59</v>
      </c>
      <c r="E110" s="30" t="s">
        <v>59</v>
      </c>
      <c r="F110" s="30" t="s">
        <v>59</v>
      </c>
      <c r="G110" s="30" t="s">
        <v>59</v>
      </c>
      <c r="H110" s="30" t="s">
        <v>59</v>
      </c>
      <c r="I110" s="30" t="s">
        <v>59</v>
      </c>
      <c r="J110" s="30" t="s">
        <v>59</v>
      </c>
      <c r="K110" s="30" t="s">
        <v>59</v>
      </c>
      <c r="L110" s="30" t="s">
        <v>59</v>
      </c>
      <c r="M110" s="30" t="s">
        <v>59</v>
      </c>
      <c r="N110" s="30" t="s">
        <v>59</v>
      </c>
      <c r="O110" s="38"/>
      <c r="P110" s="36" t="s">
        <v>59</v>
      </c>
      <c r="Q110" s="36" t="s">
        <v>59</v>
      </c>
      <c r="R110" s="108" t="str">
        <f t="shared" si="1"/>
        <v>-</v>
      </c>
      <c r="T110" s="9"/>
      <c r="U110" s="9"/>
    </row>
    <row r="111" spans="2:21" ht="15.75" customHeight="1" x14ac:dyDescent="0.3">
      <c r="B111" s="55">
        <v>93</v>
      </c>
      <c r="C111" s="119" t="s">
        <v>199</v>
      </c>
      <c r="D111" s="56" t="s">
        <v>59</v>
      </c>
      <c r="E111" s="30" t="s">
        <v>59</v>
      </c>
      <c r="F111" s="30" t="s">
        <v>59</v>
      </c>
      <c r="G111" s="30" t="s">
        <v>59</v>
      </c>
      <c r="H111" s="30" t="s">
        <v>59</v>
      </c>
      <c r="I111" s="30" t="s">
        <v>59</v>
      </c>
      <c r="J111" s="30" t="s">
        <v>59</v>
      </c>
      <c r="K111" s="30" t="s">
        <v>59</v>
      </c>
      <c r="L111" s="30" t="s">
        <v>59</v>
      </c>
      <c r="M111" s="30" t="s">
        <v>59</v>
      </c>
      <c r="N111" s="30" t="s">
        <v>59</v>
      </c>
      <c r="O111" s="38"/>
      <c r="P111" s="36" t="s">
        <v>59</v>
      </c>
      <c r="Q111" s="36" t="s">
        <v>59</v>
      </c>
      <c r="R111" s="108" t="str">
        <f t="shared" si="1"/>
        <v>-</v>
      </c>
      <c r="T111" s="9"/>
      <c r="U111" s="9"/>
    </row>
    <row r="112" spans="2:21" ht="15.75" customHeight="1" x14ac:dyDescent="0.3">
      <c r="B112" s="55">
        <v>94</v>
      </c>
      <c r="C112" s="119" t="s">
        <v>200</v>
      </c>
      <c r="D112" s="56" t="s">
        <v>59</v>
      </c>
      <c r="E112" s="30" t="s">
        <v>59</v>
      </c>
      <c r="F112" s="30" t="s">
        <v>59</v>
      </c>
      <c r="G112" s="30" t="s">
        <v>59</v>
      </c>
      <c r="H112" s="30" t="s">
        <v>59</v>
      </c>
      <c r="I112" s="30" t="s">
        <v>59</v>
      </c>
      <c r="J112" s="30" t="s">
        <v>59</v>
      </c>
      <c r="K112" s="30" t="s">
        <v>59</v>
      </c>
      <c r="L112" s="30" t="s">
        <v>59</v>
      </c>
      <c r="M112" s="30" t="s">
        <v>59</v>
      </c>
      <c r="N112" s="30" t="s">
        <v>59</v>
      </c>
      <c r="O112" s="38"/>
      <c r="P112" s="36" t="s">
        <v>59</v>
      </c>
      <c r="Q112" s="36" t="s">
        <v>59</v>
      </c>
      <c r="R112" s="108" t="str">
        <f t="shared" si="1"/>
        <v>-</v>
      </c>
      <c r="T112" s="9"/>
      <c r="U112" s="9"/>
    </row>
    <row r="113" spans="2:21" ht="15.75" customHeight="1" x14ac:dyDescent="0.3">
      <c r="B113" s="55">
        <v>95</v>
      </c>
      <c r="C113" s="119" t="s">
        <v>201</v>
      </c>
      <c r="D113" s="56" t="s">
        <v>59</v>
      </c>
      <c r="E113" s="30" t="s">
        <v>59</v>
      </c>
      <c r="F113" s="30" t="s">
        <v>59</v>
      </c>
      <c r="G113" s="30" t="s">
        <v>59</v>
      </c>
      <c r="H113" s="30" t="s">
        <v>59</v>
      </c>
      <c r="I113" s="30" t="s">
        <v>59</v>
      </c>
      <c r="J113" s="30" t="s">
        <v>59</v>
      </c>
      <c r="K113" s="30" t="s">
        <v>59</v>
      </c>
      <c r="L113" s="30" t="s">
        <v>59</v>
      </c>
      <c r="M113" s="30" t="s">
        <v>59</v>
      </c>
      <c r="N113" s="30" t="s">
        <v>59</v>
      </c>
      <c r="O113" s="38"/>
      <c r="P113" s="36" t="s">
        <v>59</v>
      </c>
      <c r="Q113" s="36" t="s">
        <v>59</v>
      </c>
      <c r="R113" s="108" t="str">
        <f t="shared" si="1"/>
        <v>-</v>
      </c>
      <c r="T113" s="9"/>
      <c r="U113" s="9"/>
    </row>
    <row r="114" spans="2:21" ht="15.75" customHeight="1" x14ac:dyDescent="0.3">
      <c r="B114" s="55">
        <v>96</v>
      </c>
      <c r="C114" s="119" t="s">
        <v>202</v>
      </c>
      <c r="D114" s="56" t="s">
        <v>59</v>
      </c>
      <c r="E114" s="30" t="s">
        <v>59</v>
      </c>
      <c r="F114" s="30" t="s">
        <v>59</v>
      </c>
      <c r="G114" s="30" t="s">
        <v>59</v>
      </c>
      <c r="H114" s="30" t="s">
        <v>59</v>
      </c>
      <c r="I114" s="30" t="s">
        <v>59</v>
      </c>
      <c r="J114" s="30" t="s">
        <v>59</v>
      </c>
      <c r="K114" s="30" t="s">
        <v>59</v>
      </c>
      <c r="L114" s="30" t="s">
        <v>59</v>
      </c>
      <c r="M114" s="30" t="s">
        <v>59</v>
      </c>
      <c r="N114" s="30" t="s">
        <v>59</v>
      </c>
      <c r="O114" s="38"/>
      <c r="P114" s="36" t="s">
        <v>59</v>
      </c>
      <c r="Q114" s="36" t="s">
        <v>59</v>
      </c>
      <c r="R114" s="108" t="str">
        <f t="shared" si="1"/>
        <v>-</v>
      </c>
      <c r="T114" s="9"/>
      <c r="U114" s="9"/>
    </row>
    <row r="115" spans="2:21" ht="15.75" customHeight="1" x14ac:dyDescent="0.3">
      <c r="B115" s="55">
        <v>97</v>
      </c>
      <c r="C115" s="119" t="s">
        <v>203</v>
      </c>
      <c r="D115" s="56" t="s">
        <v>59</v>
      </c>
      <c r="E115" s="30" t="s">
        <v>59</v>
      </c>
      <c r="F115" s="30" t="s">
        <v>59</v>
      </c>
      <c r="G115" s="30" t="s">
        <v>59</v>
      </c>
      <c r="H115" s="30" t="s">
        <v>59</v>
      </c>
      <c r="I115" s="30" t="s">
        <v>59</v>
      </c>
      <c r="J115" s="30" t="s">
        <v>59</v>
      </c>
      <c r="K115" s="30" t="s">
        <v>59</v>
      </c>
      <c r="L115" s="30" t="s">
        <v>59</v>
      </c>
      <c r="M115" s="30" t="s">
        <v>59</v>
      </c>
      <c r="N115" s="30" t="s">
        <v>59</v>
      </c>
      <c r="O115" s="38"/>
      <c r="P115" s="36" t="s">
        <v>59</v>
      </c>
      <c r="Q115" s="36" t="s">
        <v>59</v>
      </c>
      <c r="R115" s="108" t="str">
        <f t="shared" si="1"/>
        <v>-</v>
      </c>
      <c r="T115" s="9"/>
      <c r="U115" s="9"/>
    </row>
    <row r="116" spans="2:21" ht="15.75" customHeight="1" x14ac:dyDescent="0.3">
      <c r="B116" s="55">
        <v>98</v>
      </c>
      <c r="C116" s="119" t="s">
        <v>204</v>
      </c>
      <c r="D116" s="56" t="s">
        <v>59</v>
      </c>
      <c r="E116" s="30" t="s">
        <v>59</v>
      </c>
      <c r="F116" s="30" t="s">
        <v>59</v>
      </c>
      <c r="G116" s="30" t="s">
        <v>59</v>
      </c>
      <c r="H116" s="30" t="s">
        <v>59</v>
      </c>
      <c r="I116" s="30" t="s">
        <v>59</v>
      </c>
      <c r="J116" s="30" t="s">
        <v>59</v>
      </c>
      <c r="K116" s="30" t="s">
        <v>59</v>
      </c>
      <c r="L116" s="30" t="s">
        <v>59</v>
      </c>
      <c r="M116" s="30" t="s">
        <v>59</v>
      </c>
      <c r="N116" s="30" t="s">
        <v>59</v>
      </c>
      <c r="O116" s="38"/>
      <c r="P116" s="36" t="s">
        <v>59</v>
      </c>
      <c r="Q116" s="36" t="s">
        <v>59</v>
      </c>
      <c r="R116" s="108" t="str">
        <f t="shared" si="1"/>
        <v>-</v>
      </c>
      <c r="T116" s="9"/>
      <c r="U116" s="9"/>
    </row>
    <row r="117" spans="2:21" ht="25.5" customHeight="1" x14ac:dyDescent="0.3">
      <c r="B117" s="55">
        <v>99</v>
      </c>
      <c r="C117" s="119" t="s">
        <v>205</v>
      </c>
      <c r="D117" s="56" t="s">
        <v>59</v>
      </c>
      <c r="E117" s="30" t="s">
        <v>59</v>
      </c>
      <c r="F117" s="30" t="s">
        <v>59</v>
      </c>
      <c r="G117" s="30" t="s">
        <v>59</v>
      </c>
      <c r="H117" s="30" t="s">
        <v>59</v>
      </c>
      <c r="I117" s="30" t="s">
        <v>59</v>
      </c>
      <c r="J117" s="30" t="s">
        <v>59</v>
      </c>
      <c r="K117" s="30" t="s">
        <v>59</v>
      </c>
      <c r="L117" s="30" t="s">
        <v>59</v>
      </c>
      <c r="M117" s="30" t="s">
        <v>59</v>
      </c>
      <c r="N117" s="30" t="s">
        <v>59</v>
      </c>
      <c r="O117" s="38"/>
      <c r="P117" s="36" t="s">
        <v>59</v>
      </c>
      <c r="Q117" s="36" t="s">
        <v>59</v>
      </c>
      <c r="R117" s="108" t="str">
        <f t="shared" si="1"/>
        <v>-</v>
      </c>
      <c r="T117" s="9"/>
      <c r="U117" s="9"/>
    </row>
    <row r="118" spans="2:21" ht="15.75" customHeight="1" x14ac:dyDescent="0.3">
      <c r="B118" s="55">
        <v>100</v>
      </c>
      <c r="C118" s="119" t="s">
        <v>206</v>
      </c>
      <c r="D118" s="56" t="s">
        <v>59</v>
      </c>
      <c r="E118" s="30" t="s">
        <v>59</v>
      </c>
      <c r="F118" s="30" t="s">
        <v>59</v>
      </c>
      <c r="G118" s="30" t="s">
        <v>59</v>
      </c>
      <c r="H118" s="30" t="s">
        <v>59</v>
      </c>
      <c r="I118" s="30" t="s">
        <v>59</v>
      </c>
      <c r="J118" s="30" t="s">
        <v>59</v>
      </c>
      <c r="K118" s="30" t="s">
        <v>59</v>
      </c>
      <c r="L118" s="30" t="s">
        <v>59</v>
      </c>
      <c r="M118" s="30" t="s">
        <v>59</v>
      </c>
      <c r="N118" s="30" t="s">
        <v>59</v>
      </c>
      <c r="O118" s="38"/>
      <c r="P118" s="36" t="s">
        <v>59</v>
      </c>
      <c r="Q118" s="36" t="s">
        <v>59</v>
      </c>
      <c r="R118" s="108" t="str">
        <f t="shared" si="1"/>
        <v>-</v>
      </c>
      <c r="T118" s="9"/>
      <c r="U118" s="9"/>
    </row>
    <row r="119" spans="2:21" ht="15.75" customHeight="1" x14ac:dyDescent="0.3">
      <c r="B119" s="55">
        <v>101</v>
      </c>
      <c r="C119" s="119" t="s">
        <v>207</v>
      </c>
      <c r="D119" s="56" t="s">
        <v>59</v>
      </c>
      <c r="E119" s="30" t="s">
        <v>59</v>
      </c>
      <c r="F119" s="30" t="s">
        <v>59</v>
      </c>
      <c r="G119" s="30" t="s">
        <v>59</v>
      </c>
      <c r="H119" s="30" t="s">
        <v>59</v>
      </c>
      <c r="I119" s="30" t="s">
        <v>59</v>
      </c>
      <c r="J119" s="30" t="s">
        <v>59</v>
      </c>
      <c r="K119" s="30" t="s">
        <v>59</v>
      </c>
      <c r="L119" s="30" t="s">
        <v>59</v>
      </c>
      <c r="M119" s="30" t="s">
        <v>59</v>
      </c>
      <c r="N119" s="30" t="s">
        <v>59</v>
      </c>
      <c r="O119" s="38"/>
      <c r="P119" s="36" t="s">
        <v>59</v>
      </c>
      <c r="Q119" s="36" t="s">
        <v>59</v>
      </c>
      <c r="R119" s="108" t="str">
        <f t="shared" si="1"/>
        <v>-</v>
      </c>
      <c r="T119" s="9"/>
      <c r="U119" s="9"/>
    </row>
    <row r="120" spans="2:21" ht="15.75" customHeight="1" x14ac:dyDescent="0.3">
      <c r="B120" s="55">
        <v>102</v>
      </c>
      <c r="C120" s="119" t="s">
        <v>208</v>
      </c>
      <c r="D120" s="56" t="s">
        <v>59</v>
      </c>
      <c r="E120" s="30" t="s">
        <v>59</v>
      </c>
      <c r="F120" s="30" t="s">
        <v>59</v>
      </c>
      <c r="G120" s="30" t="s">
        <v>59</v>
      </c>
      <c r="H120" s="30" t="s">
        <v>59</v>
      </c>
      <c r="I120" s="30" t="s">
        <v>59</v>
      </c>
      <c r="J120" s="30" t="s">
        <v>59</v>
      </c>
      <c r="K120" s="30" t="s">
        <v>59</v>
      </c>
      <c r="L120" s="30" t="s">
        <v>59</v>
      </c>
      <c r="M120" s="30" t="s">
        <v>59</v>
      </c>
      <c r="N120" s="30" t="s">
        <v>59</v>
      </c>
      <c r="O120" s="38"/>
      <c r="P120" s="36" t="s">
        <v>59</v>
      </c>
      <c r="Q120" s="36" t="s">
        <v>59</v>
      </c>
      <c r="R120" s="108" t="str">
        <f t="shared" si="1"/>
        <v>-</v>
      </c>
      <c r="T120" s="9"/>
      <c r="U120" s="9"/>
    </row>
    <row r="121" spans="2:21" ht="15.75" customHeight="1" x14ac:dyDescent="0.3">
      <c r="B121" s="55">
        <v>103</v>
      </c>
      <c r="C121" s="119" t="s">
        <v>209</v>
      </c>
      <c r="D121" s="56" t="s">
        <v>59</v>
      </c>
      <c r="E121" s="30" t="s">
        <v>59</v>
      </c>
      <c r="F121" s="30" t="s">
        <v>59</v>
      </c>
      <c r="G121" s="30" t="s">
        <v>59</v>
      </c>
      <c r="H121" s="30" t="s">
        <v>59</v>
      </c>
      <c r="I121" s="30" t="s">
        <v>59</v>
      </c>
      <c r="J121" s="30" t="s">
        <v>59</v>
      </c>
      <c r="K121" s="30" t="s">
        <v>59</v>
      </c>
      <c r="L121" s="30" t="s">
        <v>59</v>
      </c>
      <c r="M121" s="30" t="s">
        <v>59</v>
      </c>
      <c r="N121" s="30" t="s">
        <v>59</v>
      </c>
      <c r="O121" s="38"/>
      <c r="P121" s="36" t="s">
        <v>59</v>
      </c>
      <c r="Q121" s="36" t="s">
        <v>59</v>
      </c>
      <c r="R121" s="108" t="str">
        <f t="shared" ref="R121:R181" si="2">IFERROR(Q121/P121,"-")</f>
        <v>-</v>
      </c>
      <c r="T121" s="9"/>
      <c r="U121" s="9"/>
    </row>
    <row r="122" spans="2:21" ht="15.75" customHeight="1" x14ac:dyDescent="0.3">
      <c r="B122" s="55">
        <v>104</v>
      </c>
      <c r="C122" s="119" t="s">
        <v>210</v>
      </c>
      <c r="D122" s="56" t="s">
        <v>59</v>
      </c>
      <c r="E122" s="30" t="s">
        <v>59</v>
      </c>
      <c r="F122" s="30" t="s">
        <v>59</v>
      </c>
      <c r="G122" s="30" t="s">
        <v>59</v>
      </c>
      <c r="H122" s="30" t="s">
        <v>59</v>
      </c>
      <c r="I122" s="30" t="s">
        <v>59</v>
      </c>
      <c r="J122" s="30" t="s">
        <v>59</v>
      </c>
      <c r="K122" s="30" t="s">
        <v>59</v>
      </c>
      <c r="L122" s="30" t="s">
        <v>59</v>
      </c>
      <c r="M122" s="30" t="s">
        <v>59</v>
      </c>
      <c r="N122" s="30" t="s">
        <v>59</v>
      </c>
      <c r="O122" s="38"/>
      <c r="P122" s="36" t="s">
        <v>59</v>
      </c>
      <c r="Q122" s="36" t="s">
        <v>59</v>
      </c>
      <c r="R122" s="108" t="str">
        <f t="shared" si="2"/>
        <v>-</v>
      </c>
      <c r="T122" s="9"/>
      <c r="U122" s="9"/>
    </row>
    <row r="123" spans="2:21" ht="15.75" customHeight="1" x14ac:dyDescent="0.3">
      <c r="B123" s="55">
        <v>105</v>
      </c>
      <c r="C123" s="119" t="s">
        <v>211</v>
      </c>
      <c r="D123" s="56" t="s">
        <v>59</v>
      </c>
      <c r="E123" s="30" t="s">
        <v>59</v>
      </c>
      <c r="F123" s="30" t="s">
        <v>59</v>
      </c>
      <c r="G123" s="30" t="s">
        <v>59</v>
      </c>
      <c r="H123" s="30" t="s">
        <v>59</v>
      </c>
      <c r="I123" s="30" t="s">
        <v>59</v>
      </c>
      <c r="J123" s="30" t="s">
        <v>59</v>
      </c>
      <c r="K123" s="30" t="s">
        <v>59</v>
      </c>
      <c r="L123" s="30" t="s">
        <v>59</v>
      </c>
      <c r="M123" s="30" t="s">
        <v>59</v>
      </c>
      <c r="N123" s="30" t="s">
        <v>59</v>
      </c>
      <c r="O123" s="38"/>
      <c r="P123" s="36" t="s">
        <v>59</v>
      </c>
      <c r="Q123" s="36" t="s">
        <v>59</v>
      </c>
      <c r="R123" s="108" t="str">
        <f t="shared" si="2"/>
        <v>-</v>
      </c>
      <c r="T123" s="9"/>
      <c r="U123" s="9"/>
    </row>
    <row r="124" spans="2:21" ht="15.75" customHeight="1" x14ac:dyDescent="0.3">
      <c r="B124" s="55">
        <v>106</v>
      </c>
      <c r="C124" s="119" t="s">
        <v>212</v>
      </c>
      <c r="D124" s="56" t="s">
        <v>59</v>
      </c>
      <c r="E124" s="30" t="s">
        <v>59</v>
      </c>
      <c r="F124" s="30" t="s">
        <v>59</v>
      </c>
      <c r="G124" s="30" t="s">
        <v>59</v>
      </c>
      <c r="H124" s="30" t="s">
        <v>59</v>
      </c>
      <c r="I124" s="30" t="s">
        <v>59</v>
      </c>
      <c r="J124" s="30" t="s">
        <v>59</v>
      </c>
      <c r="K124" s="30" t="s">
        <v>59</v>
      </c>
      <c r="L124" s="30" t="s">
        <v>59</v>
      </c>
      <c r="M124" s="30" t="s">
        <v>59</v>
      </c>
      <c r="N124" s="30" t="s">
        <v>59</v>
      </c>
      <c r="O124" s="38"/>
      <c r="P124" s="36" t="s">
        <v>59</v>
      </c>
      <c r="Q124" s="36" t="s">
        <v>59</v>
      </c>
      <c r="R124" s="108" t="str">
        <f t="shared" si="2"/>
        <v>-</v>
      </c>
      <c r="T124" s="9"/>
      <c r="U124" s="9"/>
    </row>
    <row r="125" spans="2:21" ht="15.75" customHeight="1" x14ac:dyDescent="0.3">
      <c r="B125" s="55">
        <v>107</v>
      </c>
      <c r="C125" s="119" t="s">
        <v>213</v>
      </c>
      <c r="D125" s="56" t="s">
        <v>59</v>
      </c>
      <c r="E125" s="30" t="s">
        <v>59</v>
      </c>
      <c r="F125" s="30" t="s">
        <v>59</v>
      </c>
      <c r="G125" s="30" t="s">
        <v>59</v>
      </c>
      <c r="H125" s="30" t="s">
        <v>59</v>
      </c>
      <c r="I125" s="30" t="s">
        <v>59</v>
      </c>
      <c r="J125" s="30" t="s">
        <v>59</v>
      </c>
      <c r="K125" s="30" t="s">
        <v>59</v>
      </c>
      <c r="L125" s="30" t="s">
        <v>59</v>
      </c>
      <c r="M125" s="30" t="s">
        <v>59</v>
      </c>
      <c r="N125" s="30" t="s">
        <v>59</v>
      </c>
      <c r="O125" s="38"/>
      <c r="P125" s="36" t="s">
        <v>59</v>
      </c>
      <c r="Q125" s="36" t="s">
        <v>59</v>
      </c>
      <c r="R125" s="108" t="str">
        <f t="shared" si="2"/>
        <v>-</v>
      </c>
      <c r="T125" s="9"/>
      <c r="U125" s="9"/>
    </row>
    <row r="126" spans="2:21" ht="15.75" customHeight="1" x14ac:dyDescent="0.3">
      <c r="B126" s="55">
        <v>108</v>
      </c>
      <c r="C126" s="119" t="s">
        <v>214</v>
      </c>
      <c r="D126" s="56" t="s">
        <v>59</v>
      </c>
      <c r="E126" s="30" t="s">
        <v>59</v>
      </c>
      <c r="F126" s="30" t="s">
        <v>59</v>
      </c>
      <c r="G126" s="30" t="s">
        <v>59</v>
      </c>
      <c r="H126" s="30" t="s">
        <v>59</v>
      </c>
      <c r="I126" s="30" t="s">
        <v>59</v>
      </c>
      <c r="J126" s="30" t="s">
        <v>59</v>
      </c>
      <c r="K126" s="30" t="s">
        <v>59</v>
      </c>
      <c r="L126" s="30" t="s">
        <v>59</v>
      </c>
      <c r="M126" s="30" t="s">
        <v>59</v>
      </c>
      <c r="N126" s="30" t="s">
        <v>59</v>
      </c>
      <c r="O126" s="38"/>
      <c r="P126" s="36" t="s">
        <v>59</v>
      </c>
      <c r="Q126" s="36" t="s">
        <v>59</v>
      </c>
      <c r="R126" s="108" t="str">
        <f t="shared" si="2"/>
        <v>-</v>
      </c>
      <c r="T126" s="9"/>
      <c r="U126" s="9"/>
    </row>
    <row r="127" spans="2:21" ht="15.75" customHeight="1" x14ac:dyDescent="0.3">
      <c r="B127" s="55">
        <v>109</v>
      </c>
      <c r="C127" s="119" t="s">
        <v>215</v>
      </c>
      <c r="D127" s="56" t="s">
        <v>59</v>
      </c>
      <c r="E127" s="30" t="s">
        <v>59</v>
      </c>
      <c r="F127" s="30" t="s">
        <v>59</v>
      </c>
      <c r="G127" s="30" t="s">
        <v>59</v>
      </c>
      <c r="H127" s="30" t="s">
        <v>59</v>
      </c>
      <c r="I127" s="30" t="s">
        <v>59</v>
      </c>
      <c r="J127" s="30" t="s">
        <v>59</v>
      </c>
      <c r="K127" s="30" t="s">
        <v>59</v>
      </c>
      <c r="L127" s="30" t="s">
        <v>59</v>
      </c>
      <c r="M127" s="30" t="s">
        <v>59</v>
      </c>
      <c r="N127" s="30" t="s">
        <v>59</v>
      </c>
      <c r="O127" s="38"/>
      <c r="P127" s="36" t="s">
        <v>59</v>
      </c>
      <c r="Q127" s="36" t="s">
        <v>59</v>
      </c>
      <c r="R127" s="108" t="str">
        <f t="shared" si="2"/>
        <v>-</v>
      </c>
      <c r="T127" s="9"/>
      <c r="U127" s="9"/>
    </row>
    <row r="128" spans="2:21" ht="15.75" customHeight="1" x14ac:dyDescent="0.3">
      <c r="B128" s="55">
        <v>110</v>
      </c>
      <c r="C128" s="119" t="s">
        <v>85</v>
      </c>
      <c r="D128" s="56" t="s">
        <v>59</v>
      </c>
      <c r="E128" s="30" t="s">
        <v>59</v>
      </c>
      <c r="F128" s="30" t="s">
        <v>59</v>
      </c>
      <c r="G128" s="30" t="s">
        <v>59</v>
      </c>
      <c r="H128" s="30" t="s">
        <v>59</v>
      </c>
      <c r="I128" s="30" t="s">
        <v>59</v>
      </c>
      <c r="J128" s="30" t="s">
        <v>59</v>
      </c>
      <c r="K128" s="30" t="s">
        <v>59</v>
      </c>
      <c r="L128" s="30" t="s">
        <v>59</v>
      </c>
      <c r="M128" s="30" t="s">
        <v>59</v>
      </c>
      <c r="N128" s="30" t="s">
        <v>59</v>
      </c>
      <c r="O128" s="38"/>
      <c r="P128" s="36" t="s">
        <v>59</v>
      </c>
      <c r="Q128" s="36" t="s">
        <v>59</v>
      </c>
      <c r="R128" s="108" t="str">
        <f t="shared" si="2"/>
        <v>-</v>
      </c>
      <c r="T128" s="9"/>
      <c r="U128" s="9"/>
    </row>
    <row r="129" spans="2:21" ht="15.75" customHeight="1" x14ac:dyDescent="0.3">
      <c r="B129" s="55">
        <v>111</v>
      </c>
      <c r="C129" s="119" t="s">
        <v>216</v>
      </c>
      <c r="D129" s="56" t="s">
        <v>59</v>
      </c>
      <c r="E129" s="30" t="s">
        <v>59</v>
      </c>
      <c r="F129" s="30" t="s">
        <v>59</v>
      </c>
      <c r="G129" s="30" t="s">
        <v>59</v>
      </c>
      <c r="H129" s="30" t="s">
        <v>59</v>
      </c>
      <c r="I129" s="30" t="s">
        <v>59</v>
      </c>
      <c r="J129" s="30" t="s">
        <v>59</v>
      </c>
      <c r="K129" s="30" t="s">
        <v>59</v>
      </c>
      <c r="L129" s="30" t="s">
        <v>59</v>
      </c>
      <c r="M129" s="30" t="s">
        <v>59</v>
      </c>
      <c r="N129" s="30" t="s">
        <v>59</v>
      </c>
      <c r="O129" s="38"/>
      <c r="P129" s="36" t="s">
        <v>59</v>
      </c>
      <c r="Q129" s="36" t="s">
        <v>59</v>
      </c>
      <c r="R129" s="108" t="str">
        <f t="shared" si="2"/>
        <v>-</v>
      </c>
      <c r="T129" s="9"/>
      <c r="U129" s="9"/>
    </row>
    <row r="130" spans="2:21" ht="15.75" customHeight="1" x14ac:dyDescent="0.3">
      <c r="B130" s="55">
        <v>112</v>
      </c>
      <c r="C130" s="119" t="s">
        <v>217</v>
      </c>
      <c r="D130" s="56" t="s">
        <v>59</v>
      </c>
      <c r="E130" s="30" t="s">
        <v>59</v>
      </c>
      <c r="F130" s="30" t="s">
        <v>59</v>
      </c>
      <c r="G130" s="30" t="s">
        <v>59</v>
      </c>
      <c r="H130" s="30" t="s">
        <v>59</v>
      </c>
      <c r="I130" s="30" t="s">
        <v>59</v>
      </c>
      <c r="J130" s="30" t="s">
        <v>59</v>
      </c>
      <c r="K130" s="30" t="s">
        <v>59</v>
      </c>
      <c r="L130" s="30" t="s">
        <v>59</v>
      </c>
      <c r="M130" s="30" t="s">
        <v>59</v>
      </c>
      <c r="N130" s="30" t="s">
        <v>59</v>
      </c>
      <c r="O130" s="38"/>
      <c r="P130" s="36" t="s">
        <v>59</v>
      </c>
      <c r="Q130" s="36" t="s">
        <v>59</v>
      </c>
      <c r="R130" s="108" t="str">
        <f t="shared" si="2"/>
        <v>-</v>
      </c>
      <c r="T130" s="9"/>
      <c r="U130" s="9"/>
    </row>
    <row r="131" spans="2:21" ht="15.75" customHeight="1" x14ac:dyDescent="0.3">
      <c r="B131" s="55">
        <v>113</v>
      </c>
      <c r="C131" s="119" t="s">
        <v>218</v>
      </c>
      <c r="D131" s="56" t="s">
        <v>59</v>
      </c>
      <c r="E131" s="30" t="s">
        <v>59</v>
      </c>
      <c r="F131" s="30" t="s">
        <v>59</v>
      </c>
      <c r="G131" s="30" t="s">
        <v>59</v>
      </c>
      <c r="H131" s="30" t="s">
        <v>59</v>
      </c>
      <c r="I131" s="30" t="s">
        <v>59</v>
      </c>
      <c r="J131" s="30" t="s">
        <v>59</v>
      </c>
      <c r="K131" s="30" t="s">
        <v>59</v>
      </c>
      <c r="L131" s="30" t="s">
        <v>59</v>
      </c>
      <c r="M131" s="30" t="s">
        <v>59</v>
      </c>
      <c r="N131" s="30" t="s">
        <v>59</v>
      </c>
      <c r="O131" s="38"/>
      <c r="P131" s="36" t="s">
        <v>59</v>
      </c>
      <c r="Q131" s="36" t="s">
        <v>59</v>
      </c>
      <c r="R131" s="108" t="str">
        <f t="shared" si="2"/>
        <v>-</v>
      </c>
      <c r="T131" s="9"/>
      <c r="U131" s="9"/>
    </row>
    <row r="132" spans="2:21" ht="26.25" customHeight="1" x14ac:dyDescent="0.3">
      <c r="B132" s="55">
        <v>114</v>
      </c>
      <c r="C132" s="119" t="s">
        <v>219</v>
      </c>
      <c r="D132" s="56" t="s">
        <v>59</v>
      </c>
      <c r="E132" s="30" t="s">
        <v>59</v>
      </c>
      <c r="F132" s="30" t="s">
        <v>59</v>
      </c>
      <c r="G132" s="30" t="s">
        <v>59</v>
      </c>
      <c r="H132" s="30" t="s">
        <v>59</v>
      </c>
      <c r="I132" s="30" t="s">
        <v>59</v>
      </c>
      <c r="J132" s="30" t="s">
        <v>59</v>
      </c>
      <c r="K132" s="30" t="s">
        <v>59</v>
      </c>
      <c r="L132" s="30" t="s">
        <v>59</v>
      </c>
      <c r="M132" s="30" t="s">
        <v>59</v>
      </c>
      <c r="N132" s="30" t="s">
        <v>59</v>
      </c>
      <c r="O132" s="38"/>
      <c r="P132" s="36" t="s">
        <v>59</v>
      </c>
      <c r="Q132" s="36" t="s">
        <v>59</v>
      </c>
      <c r="R132" s="108" t="str">
        <f t="shared" si="2"/>
        <v>-</v>
      </c>
      <c r="T132" s="9"/>
      <c r="U132" s="9"/>
    </row>
    <row r="133" spans="2:21" ht="15.75" customHeight="1" x14ac:dyDescent="0.3">
      <c r="B133" s="55">
        <v>115</v>
      </c>
      <c r="C133" s="119" t="s">
        <v>220</v>
      </c>
      <c r="D133" s="56" t="s">
        <v>59</v>
      </c>
      <c r="E133" s="30" t="s">
        <v>59</v>
      </c>
      <c r="F133" s="30" t="s">
        <v>59</v>
      </c>
      <c r="G133" s="30" t="s">
        <v>59</v>
      </c>
      <c r="H133" s="30" t="s">
        <v>59</v>
      </c>
      <c r="I133" s="30" t="s">
        <v>59</v>
      </c>
      <c r="J133" s="30" t="s">
        <v>59</v>
      </c>
      <c r="K133" s="30" t="s">
        <v>59</v>
      </c>
      <c r="L133" s="30" t="s">
        <v>59</v>
      </c>
      <c r="M133" s="30" t="s">
        <v>59</v>
      </c>
      <c r="N133" s="30" t="s">
        <v>59</v>
      </c>
      <c r="O133" s="38"/>
      <c r="P133" s="36" t="s">
        <v>59</v>
      </c>
      <c r="Q133" s="36" t="s">
        <v>59</v>
      </c>
      <c r="R133" s="108" t="str">
        <f t="shared" si="2"/>
        <v>-</v>
      </c>
      <c r="T133" s="9"/>
      <c r="U133" s="9"/>
    </row>
    <row r="134" spans="2:21" ht="15.75" customHeight="1" x14ac:dyDescent="0.3">
      <c r="B134" s="55">
        <v>116</v>
      </c>
      <c r="C134" s="119" t="s">
        <v>221</v>
      </c>
      <c r="D134" s="56" t="s">
        <v>59</v>
      </c>
      <c r="E134" s="30" t="s">
        <v>59</v>
      </c>
      <c r="F134" s="30" t="s">
        <v>59</v>
      </c>
      <c r="G134" s="30" t="s">
        <v>59</v>
      </c>
      <c r="H134" s="30" t="s">
        <v>59</v>
      </c>
      <c r="I134" s="30" t="s">
        <v>59</v>
      </c>
      <c r="J134" s="30" t="s">
        <v>59</v>
      </c>
      <c r="K134" s="30" t="s">
        <v>59</v>
      </c>
      <c r="L134" s="30" t="s">
        <v>59</v>
      </c>
      <c r="M134" s="30" t="s">
        <v>59</v>
      </c>
      <c r="N134" s="30" t="s">
        <v>59</v>
      </c>
      <c r="O134" s="38"/>
      <c r="P134" s="36" t="s">
        <v>59</v>
      </c>
      <c r="Q134" s="36" t="s">
        <v>59</v>
      </c>
      <c r="R134" s="108" t="str">
        <f t="shared" si="2"/>
        <v>-</v>
      </c>
      <c r="T134" s="9"/>
      <c r="U134" s="9"/>
    </row>
    <row r="135" spans="2:21" ht="15.75" customHeight="1" x14ac:dyDescent="0.3">
      <c r="B135" s="55">
        <v>117</v>
      </c>
      <c r="C135" s="119" t="s">
        <v>85</v>
      </c>
      <c r="D135" s="56" t="s">
        <v>59</v>
      </c>
      <c r="E135" s="30" t="s">
        <v>59</v>
      </c>
      <c r="F135" s="30" t="s">
        <v>59</v>
      </c>
      <c r="G135" s="30" t="s">
        <v>59</v>
      </c>
      <c r="H135" s="30" t="s">
        <v>59</v>
      </c>
      <c r="I135" s="30" t="s">
        <v>59</v>
      </c>
      <c r="J135" s="30" t="s">
        <v>59</v>
      </c>
      <c r="K135" s="30" t="s">
        <v>59</v>
      </c>
      <c r="L135" s="30" t="s">
        <v>59</v>
      </c>
      <c r="M135" s="30" t="s">
        <v>59</v>
      </c>
      <c r="N135" s="30" t="s">
        <v>59</v>
      </c>
      <c r="O135" s="38"/>
      <c r="P135" s="36" t="s">
        <v>59</v>
      </c>
      <c r="Q135" s="36" t="s">
        <v>59</v>
      </c>
      <c r="R135" s="108" t="str">
        <f t="shared" si="2"/>
        <v>-</v>
      </c>
      <c r="T135" s="9"/>
      <c r="U135" s="9"/>
    </row>
    <row r="136" spans="2:21" ht="15.75" customHeight="1" x14ac:dyDescent="0.3">
      <c r="B136" s="55">
        <v>118</v>
      </c>
      <c r="C136" s="119" t="s">
        <v>222</v>
      </c>
      <c r="D136" s="56" t="s">
        <v>59</v>
      </c>
      <c r="E136" s="30" t="s">
        <v>59</v>
      </c>
      <c r="F136" s="30" t="s">
        <v>59</v>
      </c>
      <c r="G136" s="30" t="s">
        <v>59</v>
      </c>
      <c r="H136" s="30" t="s">
        <v>59</v>
      </c>
      <c r="I136" s="30" t="s">
        <v>59</v>
      </c>
      <c r="J136" s="30" t="s">
        <v>59</v>
      </c>
      <c r="K136" s="30" t="s">
        <v>59</v>
      </c>
      <c r="L136" s="30" t="s">
        <v>59</v>
      </c>
      <c r="M136" s="30" t="s">
        <v>59</v>
      </c>
      <c r="N136" s="30" t="s">
        <v>59</v>
      </c>
      <c r="O136" s="38"/>
      <c r="P136" s="36" t="s">
        <v>59</v>
      </c>
      <c r="Q136" s="36" t="s">
        <v>59</v>
      </c>
      <c r="R136" s="108" t="str">
        <f t="shared" si="2"/>
        <v>-</v>
      </c>
      <c r="T136" s="9"/>
      <c r="U136" s="9"/>
    </row>
    <row r="137" spans="2:21" ht="15.75" customHeight="1" x14ac:dyDescent="0.3">
      <c r="B137" s="55">
        <v>119</v>
      </c>
      <c r="C137" s="119" t="s">
        <v>123</v>
      </c>
      <c r="D137" s="56" t="s">
        <v>59</v>
      </c>
      <c r="E137" s="30" t="s">
        <v>59</v>
      </c>
      <c r="F137" s="30" t="s">
        <v>59</v>
      </c>
      <c r="G137" s="30" t="s">
        <v>59</v>
      </c>
      <c r="H137" s="30" t="s">
        <v>59</v>
      </c>
      <c r="I137" s="30" t="s">
        <v>59</v>
      </c>
      <c r="J137" s="30" t="s">
        <v>59</v>
      </c>
      <c r="K137" s="30" t="s">
        <v>59</v>
      </c>
      <c r="L137" s="30" t="s">
        <v>59</v>
      </c>
      <c r="M137" s="30" t="s">
        <v>59</v>
      </c>
      <c r="N137" s="30" t="s">
        <v>59</v>
      </c>
      <c r="O137" s="38"/>
      <c r="P137" s="36" t="s">
        <v>59</v>
      </c>
      <c r="Q137" s="36" t="s">
        <v>59</v>
      </c>
      <c r="R137" s="108" t="str">
        <f t="shared" si="2"/>
        <v>-</v>
      </c>
      <c r="T137" s="9"/>
      <c r="U137" s="9"/>
    </row>
    <row r="138" spans="2:21" ht="15.75" customHeight="1" x14ac:dyDescent="0.3">
      <c r="B138" s="55">
        <v>120</v>
      </c>
      <c r="C138" s="119" t="s">
        <v>223</v>
      </c>
      <c r="D138" s="56" t="s">
        <v>59</v>
      </c>
      <c r="E138" s="30" t="s">
        <v>59</v>
      </c>
      <c r="F138" s="30" t="s">
        <v>59</v>
      </c>
      <c r="G138" s="30" t="s">
        <v>59</v>
      </c>
      <c r="H138" s="30" t="s">
        <v>59</v>
      </c>
      <c r="I138" s="30" t="s">
        <v>59</v>
      </c>
      <c r="J138" s="30" t="s">
        <v>59</v>
      </c>
      <c r="K138" s="30" t="s">
        <v>59</v>
      </c>
      <c r="L138" s="30" t="s">
        <v>59</v>
      </c>
      <c r="M138" s="30" t="s">
        <v>59</v>
      </c>
      <c r="N138" s="30" t="s">
        <v>59</v>
      </c>
      <c r="O138" s="38"/>
      <c r="P138" s="36" t="s">
        <v>59</v>
      </c>
      <c r="Q138" s="36" t="s">
        <v>59</v>
      </c>
      <c r="R138" s="108" t="str">
        <f t="shared" si="2"/>
        <v>-</v>
      </c>
      <c r="T138" s="9"/>
      <c r="U138" s="9"/>
    </row>
    <row r="139" spans="2:21" ht="15.75" customHeight="1" x14ac:dyDescent="0.3">
      <c r="B139" s="55">
        <v>121</v>
      </c>
      <c r="C139" s="119" t="s">
        <v>224</v>
      </c>
      <c r="D139" s="56" t="s">
        <v>59</v>
      </c>
      <c r="E139" s="30" t="s">
        <v>59</v>
      </c>
      <c r="F139" s="30" t="s">
        <v>59</v>
      </c>
      <c r="G139" s="30" t="s">
        <v>59</v>
      </c>
      <c r="H139" s="30" t="s">
        <v>59</v>
      </c>
      <c r="I139" s="30" t="s">
        <v>59</v>
      </c>
      <c r="J139" s="30" t="s">
        <v>59</v>
      </c>
      <c r="K139" s="30" t="s">
        <v>59</v>
      </c>
      <c r="L139" s="30" t="s">
        <v>59</v>
      </c>
      <c r="M139" s="30" t="s">
        <v>59</v>
      </c>
      <c r="N139" s="30" t="s">
        <v>59</v>
      </c>
      <c r="O139" s="38"/>
      <c r="P139" s="36" t="s">
        <v>59</v>
      </c>
      <c r="Q139" s="36" t="s">
        <v>59</v>
      </c>
      <c r="R139" s="108" t="str">
        <f t="shared" si="2"/>
        <v>-</v>
      </c>
      <c r="T139" s="9"/>
      <c r="U139" s="9"/>
    </row>
    <row r="140" spans="2:21" ht="15.75" customHeight="1" x14ac:dyDescent="0.3">
      <c r="B140" s="55">
        <v>122</v>
      </c>
      <c r="C140" s="119" t="s">
        <v>225</v>
      </c>
      <c r="D140" s="56" t="s">
        <v>59</v>
      </c>
      <c r="E140" s="30" t="s">
        <v>59</v>
      </c>
      <c r="F140" s="30" t="s">
        <v>59</v>
      </c>
      <c r="G140" s="30" t="s">
        <v>59</v>
      </c>
      <c r="H140" s="30" t="s">
        <v>59</v>
      </c>
      <c r="I140" s="30" t="s">
        <v>59</v>
      </c>
      <c r="J140" s="30" t="s">
        <v>59</v>
      </c>
      <c r="K140" s="30" t="s">
        <v>59</v>
      </c>
      <c r="L140" s="30" t="s">
        <v>59</v>
      </c>
      <c r="M140" s="30" t="s">
        <v>59</v>
      </c>
      <c r="N140" s="30" t="s">
        <v>59</v>
      </c>
      <c r="O140" s="38"/>
      <c r="P140" s="36" t="s">
        <v>59</v>
      </c>
      <c r="Q140" s="36" t="s">
        <v>59</v>
      </c>
      <c r="R140" s="108" t="str">
        <f t="shared" si="2"/>
        <v>-</v>
      </c>
      <c r="T140" s="9"/>
      <c r="U140" s="9"/>
    </row>
    <row r="141" spans="2:21" ht="15.75" customHeight="1" x14ac:dyDescent="0.3">
      <c r="B141" s="55">
        <v>123</v>
      </c>
      <c r="C141" s="119" t="s">
        <v>87</v>
      </c>
      <c r="D141" s="56" t="s">
        <v>59</v>
      </c>
      <c r="E141" s="30" t="s">
        <v>59</v>
      </c>
      <c r="F141" s="30" t="s">
        <v>59</v>
      </c>
      <c r="G141" s="30" t="s">
        <v>59</v>
      </c>
      <c r="H141" s="30" t="s">
        <v>59</v>
      </c>
      <c r="I141" s="30" t="s">
        <v>59</v>
      </c>
      <c r="J141" s="30" t="s">
        <v>59</v>
      </c>
      <c r="K141" s="30" t="s">
        <v>59</v>
      </c>
      <c r="L141" s="30" t="s">
        <v>59</v>
      </c>
      <c r="M141" s="30" t="s">
        <v>59</v>
      </c>
      <c r="N141" s="30" t="s">
        <v>59</v>
      </c>
      <c r="O141" s="38"/>
      <c r="P141" s="36" t="s">
        <v>59</v>
      </c>
      <c r="Q141" s="36" t="s">
        <v>59</v>
      </c>
      <c r="R141" s="108" t="str">
        <f t="shared" si="2"/>
        <v>-</v>
      </c>
      <c r="T141" s="9"/>
      <c r="U141" s="9"/>
    </row>
    <row r="142" spans="2:21" ht="15.75" customHeight="1" x14ac:dyDescent="0.3">
      <c r="B142" s="55">
        <v>124</v>
      </c>
      <c r="C142" s="119" t="s">
        <v>226</v>
      </c>
      <c r="D142" s="56" t="s">
        <v>59</v>
      </c>
      <c r="E142" s="30" t="s">
        <v>59</v>
      </c>
      <c r="F142" s="30" t="s">
        <v>59</v>
      </c>
      <c r="G142" s="30" t="s">
        <v>59</v>
      </c>
      <c r="H142" s="30" t="s">
        <v>59</v>
      </c>
      <c r="I142" s="30" t="s">
        <v>59</v>
      </c>
      <c r="J142" s="30" t="s">
        <v>59</v>
      </c>
      <c r="K142" s="30" t="s">
        <v>59</v>
      </c>
      <c r="L142" s="30" t="s">
        <v>59</v>
      </c>
      <c r="M142" s="30" t="s">
        <v>59</v>
      </c>
      <c r="N142" s="30" t="s">
        <v>59</v>
      </c>
      <c r="O142" s="38"/>
      <c r="P142" s="36" t="s">
        <v>59</v>
      </c>
      <c r="Q142" s="36" t="s">
        <v>59</v>
      </c>
      <c r="R142" s="108" t="str">
        <f t="shared" si="2"/>
        <v>-</v>
      </c>
      <c r="T142" s="9"/>
      <c r="U142" s="9"/>
    </row>
    <row r="143" spans="2:21" ht="15.75" customHeight="1" x14ac:dyDescent="0.3">
      <c r="B143" s="55">
        <v>125</v>
      </c>
      <c r="C143" s="119" t="s">
        <v>227</v>
      </c>
      <c r="D143" s="56" t="s">
        <v>59</v>
      </c>
      <c r="E143" s="30" t="s">
        <v>59</v>
      </c>
      <c r="F143" s="30" t="s">
        <v>59</v>
      </c>
      <c r="G143" s="30" t="s">
        <v>59</v>
      </c>
      <c r="H143" s="30" t="s">
        <v>59</v>
      </c>
      <c r="I143" s="30" t="s">
        <v>59</v>
      </c>
      <c r="J143" s="30" t="s">
        <v>59</v>
      </c>
      <c r="K143" s="30" t="s">
        <v>59</v>
      </c>
      <c r="L143" s="30" t="s">
        <v>59</v>
      </c>
      <c r="M143" s="30" t="s">
        <v>59</v>
      </c>
      <c r="N143" s="30" t="s">
        <v>59</v>
      </c>
      <c r="O143" s="38"/>
      <c r="P143" s="36" t="s">
        <v>59</v>
      </c>
      <c r="Q143" s="36" t="s">
        <v>59</v>
      </c>
      <c r="R143" s="108" t="str">
        <f t="shared" si="2"/>
        <v>-</v>
      </c>
      <c r="T143" s="9"/>
      <c r="U143" s="9"/>
    </row>
    <row r="144" spans="2:21" ht="15.75" customHeight="1" x14ac:dyDescent="0.3">
      <c r="B144" s="55">
        <v>126</v>
      </c>
      <c r="C144" s="119" t="s">
        <v>228</v>
      </c>
      <c r="D144" s="56" t="s">
        <v>59</v>
      </c>
      <c r="E144" s="30" t="s">
        <v>59</v>
      </c>
      <c r="F144" s="30" t="s">
        <v>59</v>
      </c>
      <c r="G144" s="30" t="s">
        <v>59</v>
      </c>
      <c r="H144" s="30" t="s">
        <v>59</v>
      </c>
      <c r="I144" s="30" t="s">
        <v>59</v>
      </c>
      <c r="J144" s="30" t="s">
        <v>59</v>
      </c>
      <c r="K144" s="30" t="s">
        <v>59</v>
      </c>
      <c r="L144" s="30" t="s">
        <v>59</v>
      </c>
      <c r="M144" s="30" t="s">
        <v>59</v>
      </c>
      <c r="N144" s="30" t="s">
        <v>59</v>
      </c>
      <c r="O144" s="38"/>
      <c r="P144" s="36" t="s">
        <v>59</v>
      </c>
      <c r="Q144" s="36" t="s">
        <v>59</v>
      </c>
      <c r="R144" s="108" t="str">
        <f t="shared" si="2"/>
        <v>-</v>
      </c>
      <c r="T144" s="9"/>
      <c r="U144" s="9"/>
    </row>
    <row r="145" spans="2:21" ht="15.75" customHeight="1" x14ac:dyDescent="0.3">
      <c r="B145" s="55">
        <v>127</v>
      </c>
      <c r="C145" s="119" t="s">
        <v>229</v>
      </c>
      <c r="D145" s="56" t="s">
        <v>59</v>
      </c>
      <c r="E145" s="30" t="s">
        <v>59</v>
      </c>
      <c r="F145" s="30" t="s">
        <v>59</v>
      </c>
      <c r="G145" s="30" t="s">
        <v>59</v>
      </c>
      <c r="H145" s="30" t="s">
        <v>59</v>
      </c>
      <c r="I145" s="30" t="s">
        <v>59</v>
      </c>
      <c r="J145" s="30" t="s">
        <v>59</v>
      </c>
      <c r="K145" s="30" t="s">
        <v>59</v>
      </c>
      <c r="L145" s="30" t="s">
        <v>59</v>
      </c>
      <c r="M145" s="30" t="s">
        <v>59</v>
      </c>
      <c r="N145" s="30" t="s">
        <v>59</v>
      </c>
      <c r="O145" s="38"/>
      <c r="P145" s="36" t="s">
        <v>59</v>
      </c>
      <c r="Q145" s="36" t="s">
        <v>59</v>
      </c>
      <c r="R145" s="108" t="str">
        <f t="shared" si="2"/>
        <v>-</v>
      </c>
      <c r="T145" s="9"/>
      <c r="U145" s="9"/>
    </row>
    <row r="146" spans="2:21" ht="15.75" customHeight="1" x14ac:dyDescent="0.3">
      <c r="B146" s="55">
        <v>128</v>
      </c>
      <c r="C146" s="119" t="s">
        <v>230</v>
      </c>
      <c r="D146" s="56" t="s">
        <v>59</v>
      </c>
      <c r="E146" s="30" t="s">
        <v>59</v>
      </c>
      <c r="F146" s="30" t="s">
        <v>59</v>
      </c>
      <c r="G146" s="30" t="s">
        <v>59</v>
      </c>
      <c r="H146" s="30" t="s">
        <v>59</v>
      </c>
      <c r="I146" s="30" t="s">
        <v>59</v>
      </c>
      <c r="J146" s="30" t="s">
        <v>59</v>
      </c>
      <c r="K146" s="30" t="s">
        <v>59</v>
      </c>
      <c r="L146" s="30" t="s">
        <v>59</v>
      </c>
      <c r="M146" s="30" t="s">
        <v>59</v>
      </c>
      <c r="N146" s="30" t="s">
        <v>59</v>
      </c>
      <c r="O146" s="38"/>
      <c r="P146" s="36" t="s">
        <v>59</v>
      </c>
      <c r="Q146" s="36" t="s">
        <v>59</v>
      </c>
      <c r="R146" s="108" t="str">
        <f t="shared" si="2"/>
        <v>-</v>
      </c>
      <c r="T146" s="9"/>
      <c r="U146" s="9"/>
    </row>
    <row r="147" spans="2:21" ht="15.75" customHeight="1" x14ac:dyDescent="0.3">
      <c r="B147" s="55">
        <v>129</v>
      </c>
      <c r="C147" s="119" t="s">
        <v>231</v>
      </c>
      <c r="D147" s="56" t="s">
        <v>59</v>
      </c>
      <c r="E147" s="30" t="s">
        <v>59</v>
      </c>
      <c r="F147" s="30" t="s">
        <v>59</v>
      </c>
      <c r="G147" s="30" t="s">
        <v>59</v>
      </c>
      <c r="H147" s="30" t="s">
        <v>59</v>
      </c>
      <c r="I147" s="30" t="s">
        <v>59</v>
      </c>
      <c r="J147" s="30" t="s">
        <v>59</v>
      </c>
      <c r="K147" s="30" t="s">
        <v>59</v>
      </c>
      <c r="L147" s="30" t="s">
        <v>59</v>
      </c>
      <c r="M147" s="30" t="s">
        <v>59</v>
      </c>
      <c r="N147" s="30" t="s">
        <v>59</v>
      </c>
      <c r="O147" s="38"/>
      <c r="P147" s="36" t="s">
        <v>59</v>
      </c>
      <c r="Q147" s="36" t="s">
        <v>59</v>
      </c>
      <c r="R147" s="108" t="str">
        <f t="shared" si="2"/>
        <v>-</v>
      </c>
      <c r="T147" s="9"/>
      <c r="U147" s="9"/>
    </row>
    <row r="148" spans="2:21" ht="15.75" customHeight="1" x14ac:dyDescent="0.3">
      <c r="B148" s="55">
        <v>130</v>
      </c>
      <c r="C148" s="119" t="s">
        <v>232</v>
      </c>
      <c r="D148" s="56" t="s">
        <v>59</v>
      </c>
      <c r="E148" s="30" t="s">
        <v>59</v>
      </c>
      <c r="F148" s="30" t="s">
        <v>59</v>
      </c>
      <c r="G148" s="30" t="s">
        <v>59</v>
      </c>
      <c r="H148" s="30" t="s">
        <v>59</v>
      </c>
      <c r="I148" s="30" t="s">
        <v>59</v>
      </c>
      <c r="J148" s="30" t="s">
        <v>59</v>
      </c>
      <c r="K148" s="30" t="s">
        <v>59</v>
      </c>
      <c r="L148" s="30" t="s">
        <v>59</v>
      </c>
      <c r="M148" s="30" t="s">
        <v>59</v>
      </c>
      <c r="N148" s="30" t="s">
        <v>59</v>
      </c>
      <c r="O148" s="38"/>
      <c r="P148" s="36" t="s">
        <v>59</v>
      </c>
      <c r="Q148" s="36" t="s">
        <v>59</v>
      </c>
      <c r="R148" s="108" t="str">
        <f t="shared" si="2"/>
        <v>-</v>
      </c>
      <c r="T148" s="9"/>
      <c r="U148" s="9"/>
    </row>
    <row r="149" spans="2:21" ht="15.75" customHeight="1" x14ac:dyDescent="0.3">
      <c r="B149" s="55">
        <v>131</v>
      </c>
      <c r="C149" s="119" t="s">
        <v>233</v>
      </c>
      <c r="D149" s="56" t="s">
        <v>59</v>
      </c>
      <c r="E149" s="30" t="s">
        <v>59</v>
      </c>
      <c r="F149" s="30" t="s">
        <v>59</v>
      </c>
      <c r="G149" s="30" t="s">
        <v>59</v>
      </c>
      <c r="H149" s="30" t="s">
        <v>59</v>
      </c>
      <c r="I149" s="30" t="s">
        <v>59</v>
      </c>
      <c r="J149" s="30" t="s">
        <v>59</v>
      </c>
      <c r="K149" s="30" t="s">
        <v>59</v>
      </c>
      <c r="L149" s="30" t="s">
        <v>59</v>
      </c>
      <c r="M149" s="30" t="s">
        <v>59</v>
      </c>
      <c r="N149" s="30" t="s">
        <v>59</v>
      </c>
      <c r="O149" s="38"/>
      <c r="P149" s="36" t="s">
        <v>59</v>
      </c>
      <c r="Q149" s="36" t="s">
        <v>59</v>
      </c>
      <c r="R149" s="108" t="str">
        <f t="shared" si="2"/>
        <v>-</v>
      </c>
      <c r="T149" s="9"/>
      <c r="U149" s="9"/>
    </row>
    <row r="150" spans="2:21" ht="15.75" customHeight="1" x14ac:dyDescent="0.3">
      <c r="B150" s="55">
        <v>132</v>
      </c>
      <c r="C150" s="119" t="s">
        <v>234</v>
      </c>
      <c r="D150" s="56" t="s">
        <v>59</v>
      </c>
      <c r="E150" s="30" t="s">
        <v>59</v>
      </c>
      <c r="F150" s="30" t="s">
        <v>59</v>
      </c>
      <c r="G150" s="30" t="s">
        <v>59</v>
      </c>
      <c r="H150" s="30" t="s">
        <v>59</v>
      </c>
      <c r="I150" s="30" t="s">
        <v>59</v>
      </c>
      <c r="J150" s="30" t="s">
        <v>59</v>
      </c>
      <c r="K150" s="30" t="s">
        <v>59</v>
      </c>
      <c r="L150" s="30" t="s">
        <v>59</v>
      </c>
      <c r="M150" s="30" t="s">
        <v>59</v>
      </c>
      <c r="N150" s="30" t="s">
        <v>59</v>
      </c>
      <c r="O150" s="38"/>
      <c r="P150" s="36" t="s">
        <v>59</v>
      </c>
      <c r="Q150" s="36" t="s">
        <v>59</v>
      </c>
      <c r="R150" s="108" t="str">
        <f t="shared" si="2"/>
        <v>-</v>
      </c>
      <c r="T150" s="9"/>
      <c r="U150" s="9"/>
    </row>
    <row r="151" spans="2:21" ht="15.75" customHeight="1" x14ac:dyDescent="0.3">
      <c r="B151" s="55">
        <v>133</v>
      </c>
      <c r="C151" s="119" t="s">
        <v>235</v>
      </c>
      <c r="D151" s="56" t="s">
        <v>59</v>
      </c>
      <c r="E151" s="30" t="s">
        <v>59</v>
      </c>
      <c r="F151" s="30" t="s">
        <v>59</v>
      </c>
      <c r="G151" s="30" t="s">
        <v>59</v>
      </c>
      <c r="H151" s="30" t="s">
        <v>59</v>
      </c>
      <c r="I151" s="30" t="s">
        <v>59</v>
      </c>
      <c r="J151" s="30" t="s">
        <v>59</v>
      </c>
      <c r="K151" s="30" t="s">
        <v>59</v>
      </c>
      <c r="L151" s="30" t="s">
        <v>59</v>
      </c>
      <c r="M151" s="30" t="s">
        <v>59</v>
      </c>
      <c r="N151" s="30" t="s">
        <v>59</v>
      </c>
      <c r="O151" s="38"/>
      <c r="P151" s="36" t="s">
        <v>59</v>
      </c>
      <c r="Q151" s="36" t="s">
        <v>59</v>
      </c>
      <c r="R151" s="108" t="str">
        <f t="shared" si="2"/>
        <v>-</v>
      </c>
      <c r="T151" s="9"/>
      <c r="U151" s="9"/>
    </row>
    <row r="152" spans="2:21" ht="15.75" customHeight="1" x14ac:dyDescent="0.3">
      <c r="B152" s="55">
        <v>134</v>
      </c>
      <c r="C152" s="119" t="s">
        <v>236</v>
      </c>
      <c r="D152" s="56" t="s">
        <v>59</v>
      </c>
      <c r="E152" s="30" t="s">
        <v>59</v>
      </c>
      <c r="F152" s="30" t="s">
        <v>59</v>
      </c>
      <c r="G152" s="30" t="s">
        <v>59</v>
      </c>
      <c r="H152" s="30" t="s">
        <v>59</v>
      </c>
      <c r="I152" s="30" t="s">
        <v>59</v>
      </c>
      <c r="J152" s="30" t="s">
        <v>59</v>
      </c>
      <c r="K152" s="30" t="s">
        <v>59</v>
      </c>
      <c r="L152" s="30" t="s">
        <v>59</v>
      </c>
      <c r="M152" s="30" t="s">
        <v>59</v>
      </c>
      <c r="N152" s="30" t="s">
        <v>59</v>
      </c>
      <c r="O152" s="38"/>
      <c r="P152" s="36" t="s">
        <v>59</v>
      </c>
      <c r="Q152" s="36" t="s">
        <v>59</v>
      </c>
      <c r="R152" s="108" t="str">
        <f t="shared" si="2"/>
        <v>-</v>
      </c>
      <c r="T152" s="9"/>
      <c r="U152" s="9"/>
    </row>
    <row r="153" spans="2:21" ht="15.75" customHeight="1" x14ac:dyDescent="0.3">
      <c r="B153" s="55">
        <v>135</v>
      </c>
      <c r="C153" s="119" t="s">
        <v>237</v>
      </c>
      <c r="D153" s="56" t="s">
        <v>59</v>
      </c>
      <c r="E153" s="30" t="s">
        <v>59</v>
      </c>
      <c r="F153" s="30" t="s">
        <v>59</v>
      </c>
      <c r="G153" s="30" t="s">
        <v>59</v>
      </c>
      <c r="H153" s="30" t="s">
        <v>59</v>
      </c>
      <c r="I153" s="30" t="s">
        <v>59</v>
      </c>
      <c r="J153" s="30" t="s">
        <v>59</v>
      </c>
      <c r="K153" s="30" t="s">
        <v>59</v>
      </c>
      <c r="L153" s="30" t="s">
        <v>59</v>
      </c>
      <c r="M153" s="30" t="s">
        <v>59</v>
      </c>
      <c r="N153" s="30" t="s">
        <v>59</v>
      </c>
      <c r="O153" s="38"/>
      <c r="P153" s="36" t="s">
        <v>59</v>
      </c>
      <c r="Q153" s="36" t="s">
        <v>59</v>
      </c>
      <c r="R153" s="108" t="str">
        <f t="shared" si="2"/>
        <v>-</v>
      </c>
      <c r="T153" s="9"/>
      <c r="U153" s="9"/>
    </row>
    <row r="154" spans="2:21" ht="15.75" customHeight="1" x14ac:dyDescent="0.3">
      <c r="B154" s="55">
        <v>136</v>
      </c>
      <c r="C154" s="119" t="s">
        <v>238</v>
      </c>
      <c r="D154" s="56" t="s">
        <v>59</v>
      </c>
      <c r="E154" s="30" t="s">
        <v>59</v>
      </c>
      <c r="F154" s="30" t="s">
        <v>59</v>
      </c>
      <c r="G154" s="30" t="s">
        <v>59</v>
      </c>
      <c r="H154" s="30" t="s">
        <v>59</v>
      </c>
      <c r="I154" s="30" t="s">
        <v>59</v>
      </c>
      <c r="J154" s="30" t="s">
        <v>59</v>
      </c>
      <c r="K154" s="30" t="s">
        <v>59</v>
      </c>
      <c r="L154" s="30" t="s">
        <v>59</v>
      </c>
      <c r="M154" s="30" t="s">
        <v>59</v>
      </c>
      <c r="N154" s="30" t="s">
        <v>59</v>
      </c>
      <c r="O154" s="38"/>
      <c r="P154" s="36" t="s">
        <v>59</v>
      </c>
      <c r="Q154" s="36" t="s">
        <v>59</v>
      </c>
      <c r="R154" s="108" t="str">
        <f t="shared" si="2"/>
        <v>-</v>
      </c>
      <c r="T154" s="9"/>
      <c r="U154" s="9"/>
    </row>
    <row r="155" spans="2:21" ht="15.75" customHeight="1" x14ac:dyDescent="0.3">
      <c r="B155" s="55">
        <v>137</v>
      </c>
      <c r="C155" s="119" t="s">
        <v>239</v>
      </c>
      <c r="D155" s="56" t="s">
        <v>59</v>
      </c>
      <c r="E155" s="30" t="s">
        <v>59</v>
      </c>
      <c r="F155" s="30" t="s">
        <v>59</v>
      </c>
      <c r="G155" s="30" t="s">
        <v>59</v>
      </c>
      <c r="H155" s="30" t="s">
        <v>59</v>
      </c>
      <c r="I155" s="30" t="s">
        <v>59</v>
      </c>
      <c r="J155" s="30" t="s">
        <v>59</v>
      </c>
      <c r="K155" s="30" t="s">
        <v>59</v>
      </c>
      <c r="L155" s="30" t="s">
        <v>59</v>
      </c>
      <c r="M155" s="30" t="s">
        <v>59</v>
      </c>
      <c r="N155" s="30" t="s">
        <v>59</v>
      </c>
      <c r="O155" s="38"/>
      <c r="P155" s="36" t="s">
        <v>59</v>
      </c>
      <c r="Q155" s="36" t="s">
        <v>59</v>
      </c>
      <c r="R155" s="108" t="str">
        <f t="shared" si="2"/>
        <v>-</v>
      </c>
      <c r="T155" s="9"/>
      <c r="U155" s="9"/>
    </row>
    <row r="156" spans="2:21" ht="15.75" customHeight="1" x14ac:dyDescent="0.3">
      <c r="B156" s="55">
        <v>138</v>
      </c>
      <c r="C156" s="119" t="s">
        <v>222</v>
      </c>
      <c r="D156" s="56" t="s">
        <v>59</v>
      </c>
      <c r="E156" s="30" t="s">
        <v>59</v>
      </c>
      <c r="F156" s="30" t="s">
        <v>59</v>
      </c>
      <c r="G156" s="30" t="s">
        <v>59</v>
      </c>
      <c r="H156" s="30" t="s">
        <v>59</v>
      </c>
      <c r="I156" s="30" t="s">
        <v>59</v>
      </c>
      <c r="J156" s="30" t="s">
        <v>59</v>
      </c>
      <c r="K156" s="30" t="s">
        <v>59</v>
      </c>
      <c r="L156" s="30" t="s">
        <v>59</v>
      </c>
      <c r="M156" s="30" t="s">
        <v>59</v>
      </c>
      <c r="N156" s="30" t="s">
        <v>59</v>
      </c>
      <c r="O156" s="38"/>
      <c r="P156" s="36" t="s">
        <v>59</v>
      </c>
      <c r="Q156" s="36" t="s">
        <v>59</v>
      </c>
      <c r="R156" s="108" t="str">
        <f t="shared" si="2"/>
        <v>-</v>
      </c>
      <c r="T156" s="9"/>
      <c r="U156" s="9"/>
    </row>
    <row r="157" spans="2:21" ht="15.75" customHeight="1" x14ac:dyDescent="0.3">
      <c r="B157" s="55">
        <v>139</v>
      </c>
      <c r="C157" s="119" t="s">
        <v>240</v>
      </c>
      <c r="D157" s="56" t="s">
        <v>59</v>
      </c>
      <c r="E157" s="30" t="s">
        <v>59</v>
      </c>
      <c r="F157" s="30" t="s">
        <v>59</v>
      </c>
      <c r="G157" s="30" t="s">
        <v>59</v>
      </c>
      <c r="H157" s="30" t="s">
        <v>59</v>
      </c>
      <c r="I157" s="30" t="s">
        <v>59</v>
      </c>
      <c r="J157" s="30" t="s">
        <v>59</v>
      </c>
      <c r="K157" s="30" t="s">
        <v>59</v>
      </c>
      <c r="L157" s="30" t="s">
        <v>59</v>
      </c>
      <c r="M157" s="30" t="s">
        <v>59</v>
      </c>
      <c r="N157" s="30" t="s">
        <v>59</v>
      </c>
      <c r="O157" s="38"/>
      <c r="P157" s="36" t="s">
        <v>59</v>
      </c>
      <c r="Q157" s="36" t="s">
        <v>59</v>
      </c>
      <c r="R157" s="108" t="str">
        <f t="shared" si="2"/>
        <v>-</v>
      </c>
      <c r="T157" s="9"/>
      <c r="U157" s="9"/>
    </row>
    <row r="158" spans="2:21" ht="15.75" customHeight="1" x14ac:dyDescent="0.3">
      <c r="B158" s="55">
        <v>140</v>
      </c>
      <c r="C158" s="119" t="s">
        <v>241</v>
      </c>
      <c r="D158" s="56" t="s">
        <v>59</v>
      </c>
      <c r="E158" s="30" t="s">
        <v>59</v>
      </c>
      <c r="F158" s="30" t="s">
        <v>59</v>
      </c>
      <c r="G158" s="30" t="s">
        <v>59</v>
      </c>
      <c r="H158" s="30" t="s">
        <v>59</v>
      </c>
      <c r="I158" s="30" t="s">
        <v>59</v>
      </c>
      <c r="J158" s="30" t="s">
        <v>59</v>
      </c>
      <c r="K158" s="30" t="s">
        <v>59</v>
      </c>
      <c r="L158" s="30" t="s">
        <v>59</v>
      </c>
      <c r="M158" s="30" t="s">
        <v>59</v>
      </c>
      <c r="N158" s="30" t="s">
        <v>59</v>
      </c>
      <c r="O158" s="38"/>
      <c r="P158" s="36" t="s">
        <v>59</v>
      </c>
      <c r="Q158" s="36" t="s">
        <v>59</v>
      </c>
      <c r="R158" s="108" t="str">
        <f t="shared" si="2"/>
        <v>-</v>
      </c>
      <c r="T158" s="9"/>
      <c r="U158" s="9"/>
    </row>
    <row r="159" spans="2:21" ht="18" customHeight="1" x14ac:dyDescent="0.3">
      <c r="B159" s="55">
        <v>141</v>
      </c>
      <c r="C159" s="119" t="s">
        <v>240</v>
      </c>
      <c r="D159" s="56" t="s">
        <v>59</v>
      </c>
      <c r="E159" s="30" t="s">
        <v>59</v>
      </c>
      <c r="F159" s="30" t="s">
        <v>59</v>
      </c>
      <c r="G159" s="30" t="s">
        <v>59</v>
      </c>
      <c r="H159" s="30" t="s">
        <v>59</v>
      </c>
      <c r="I159" s="30" t="s">
        <v>59</v>
      </c>
      <c r="J159" s="30" t="s">
        <v>59</v>
      </c>
      <c r="K159" s="30" t="s">
        <v>59</v>
      </c>
      <c r="L159" s="30" t="s">
        <v>59</v>
      </c>
      <c r="M159" s="30" t="s">
        <v>59</v>
      </c>
      <c r="N159" s="30" t="s">
        <v>59</v>
      </c>
      <c r="O159" s="38"/>
      <c r="P159" s="36" t="s">
        <v>59</v>
      </c>
      <c r="Q159" s="36" t="s">
        <v>59</v>
      </c>
      <c r="R159" s="108" t="str">
        <f t="shared" si="2"/>
        <v>-</v>
      </c>
      <c r="T159" s="9"/>
      <c r="U159" s="9"/>
    </row>
    <row r="160" spans="2:21" ht="16.5" customHeight="1" x14ac:dyDescent="0.3">
      <c r="B160" s="55">
        <v>142</v>
      </c>
      <c r="C160" s="119" t="s">
        <v>242</v>
      </c>
      <c r="D160" s="56" t="s">
        <v>59</v>
      </c>
      <c r="E160" s="30" t="s">
        <v>59</v>
      </c>
      <c r="F160" s="30" t="s">
        <v>59</v>
      </c>
      <c r="G160" s="30" t="s">
        <v>59</v>
      </c>
      <c r="H160" s="30" t="s">
        <v>59</v>
      </c>
      <c r="I160" s="30" t="s">
        <v>59</v>
      </c>
      <c r="J160" s="30" t="s">
        <v>59</v>
      </c>
      <c r="K160" s="30" t="s">
        <v>59</v>
      </c>
      <c r="L160" s="30" t="s">
        <v>59</v>
      </c>
      <c r="M160" s="30" t="s">
        <v>59</v>
      </c>
      <c r="N160" s="30" t="s">
        <v>59</v>
      </c>
      <c r="O160" s="38"/>
      <c r="P160" s="36" t="s">
        <v>59</v>
      </c>
      <c r="Q160" s="36" t="s">
        <v>59</v>
      </c>
      <c r="R160" s="108" t="str">
        <f t="shared" si="2"/>
        <v>-</v>
      </c>
      <c r="T160" s="9"/>
      <c r="U160" s="9"/>
    </row>
    <row r="161" spans="2:21" ht="15.75" customHeight="1" x14ac:dyDescent="0.3">
      <c r="B161" s="55">
        <v>143</v>
      </c>
      <c r="C161" s="119" t="s">
        <v>243</v>
      </c>
      <c r="D161" s="56" t="s">
        <v>59</v>
      </c>
      <c r="E161" s="30" t="s">
        <v>59</v>
      </c>
      <c r="F161" s="30" t="s">
        <v>59</v>
      </c>
      <c r="G161" s="30" t="s">
        <v>59</v>
      </c>
      <c r="H161" s="30" t="s">
        <v>59</v>
      </c>
      <c r="I161" s="30" t="s">
        <v>59</v>
      </c>
      <c r="J161" s="30" t="s">
        <v>59</v>
      </c>
      <c r="K161" s="30" t="s">
        <v>59</v>
      </c>
      <c r="L161" s="30" t="s">
        <v>59</v>
      </c>
      <c r="M161" s="30" t="s">
        <v>59</v>
      </c>
      <c r="N161" s="30" t="s">
        <v>59</v>
      </c>
      <c r="O161" s="38"/>
      <c r="P161" s="36" t="s">
        <v>59</v>
      </c>
      <c r="Q161" s="36" t="s">
        <v>59</v>
      </c>
      <c r="R161" s="108" t="str">
        <f t="shared" si="2"/>
        <v>-</v>
      </c>
      <c r="T161" s="9"/>
      <c r="U161" s="9"/>
    </row>
    <row r="162" spans="2:21" ht="16.5" customHeight="1" x14ac:dyDescent="0.3">
      <c r="B162" s="55">
        <v>144</v>
      </c>
      <c r="C162" s="119" t="s">
        <v>89</v>
      </c>
      <c r="D162" s="56" t="s">
        <v>59</v>
      </c>
      <c r="E162" s="30" t="s">
        <v>59</v>
      </c>
      <c r="F162" s="30" t="s">
        <v>59</v>
      </c>
      <c r="G162" s="30" t="s">
        <v>59</v>
      </c>
      <c r="H162" s="30" t="s">
        <v>59</v>
      </c>
      <c r="I162" s="30" t="s">
        <v>59</v>
      </c>
      <c r="J162" s="30" t="s">
        <v>59</v>
      </c>
      <c r="K162" s="30" t="s">
        <v>59</v>
      </c>
      <c r="L162" s="30" t="s">
        <v>59</v>
      </c>
      <c r="M162" s="30" t="s">
        <v>59</v>
      </c>
      <c r="N162" s="30" t="s">
        <v>59</v>
      </c>
      <c r="O162" s="38"/>
      <c r="P162" s="36" t="s">
        <v>59</v>
      </c>
      <c r="Q162" s="36" t="s">
        <v>59</v>
      </c>
      <c r="R162" s="108" t="str">
        <f t="shared" si="2"/>
        <v>-</v>
      </c>
      <c r="T162" s="9"/>
      <c r="U162" s="9"/>
    </row>
    <row r="163" spans="2:21" ht="16.5" customHeight="1" x14ac:dyDescent="0.3">
      <c r="B163" s="55">
        <v>145</v>
      </c>
      <c r="C163" s="119" t="s">
        <v>222</v>
      </c>
      <c r="D163" s="56" t="s">
        <v>59</v>
      </c>
      <c r="E163" s="30" t="s">
        <v>59</v>
      </c>
      <c r="F163" s="30" t="s">
        <v>59</v>
      </c>
      <c r="G163" s="30" t="s">
        <v>59</v>
      </c>
      <c r="H163" s="30" t="s">
        <v>59</v>
      </c>
      <c r="I163" s="30" t="s">
        <v>59</v>
      </c>
      <c r="J163" s="30" t="s">
        <v>59</v>
      </c>
      <c r="K163" s="30" t="s">
        <v>59</v>
      </c>
      <c r="L163" s="30" t="s">
        <v>59</v>
      </c>
      <c r="M163" s="30" t="s">
        <v>59</v>
      </c>
      <c r="N163" s="30" t="s">
        <v>59</v>
      </c>
      <c r="O163" s="38"/>
      <c r="P163" s="36" t="s">
        <v>59</v>
      </c>
      <c r="Q163" s="36" t="s">
        <v>59</v>
      </c>
      <c r="R163" s="108" t="str">
        <f t="shared" si="2"/>
        <v>-</v>
      </c>
      <c r="T163" s="9"/>
      <c r="U163" s="9"/>
    </row>
    <row r="164" spans="2:21" ht="16.5" customHeight="1" x14ac:dyDescent="0.3">
      <c r="B164" s="55">
        <v>146</v>
      </c>
      <c r="C164" s="119" t="s">
        <v>244</v>
      </c>
      <c r="D164" s="56" t="s">
        <v>59</v>
      </c>
      <c r="E164" s="30" t="s">
        <v>59</v>
      </c>
      <c r="F164" s="30" t="s">
        <v>59</v>
      </c>
      <c r="G164" s="30" t="s">
        <v>59</v>
      </c>
      <c r="H164" s="30" t="s">
        <v>59</v>
      </c>
      <c r="I164" s="30" t="s">
        <v>59</v>
      </c>
      <c r="J164" s="30" t="s">
        <v>59</v>
      </c>
      <c r="K164" s="30" t="s">
        <v>59</v>
      </c>
      <c r="L164" s="30" t="s">
        <v>59</v>
      </c>
      <c r="M164" s="30" t="s">
        <v>59</v>
      </c>
      <c r="N164" s="30" t="s">
        <v>59</v>
      </c>
      <c r="O164" s="38"/>
      <c r="P164" s="36" t="s">
        <v>59</v>
      </c>
      <c r="Q164" s="36" t="s">
        <v>59</v>
      </c>
      <c r="R164" s="108" t="str">
        <f t="shared" si="2"/>
        <v>-</v>
      </c>
      <c r="T164" s="9"/>
      <c r="U164" s="9"/>
    </row>
    <row r="165" spans="2:21" ht="16.5" customHeight="1" x14ac:dyDescent="0.3">
      <c r="B165" s="55">
        <v>147</v>
      </c>
      <c r="C165" s="119" t="s">
        <v>245</v>
      </c>
      <c r="D165" s="56" t="s">
        <v>59</v>
      </c>
      <c r="E165" s="30" t="s">
        <v>59</v>
      </c>
      <c r="F165" s="30" t="s">
        <v>59</v>
      </c>
      <c r="G165" s="30" t="s">
        <v>59</v>
      </c>
      <c r="H165" s="30" t="s">
        <v>59</v>
      </c>
      <c r="I165" s="30" t="s">
        <v>59</v>
      </c>
      <c r="J165" s="30" t="s">
        <v>59</v>
      </c>
      <c r="K165" s="30" t="s">
        <v>59</v>
      </c>
      <c r="L165" s="30" t="s">
        <v>59</v>
      </c>
      <c r="M165" s="30" t="s">
        <v>59</v>
      </c>
      <c r="N165" s="30" t="s">
        <v>59</v>
      </c>
      <c r="O165" s="38"/>
      <c r="P165" s="36" t="s">
        <v>59</v>
      </c>
      <c r="Q165" s="36" t="s">
        <v>59</v>
      </c>
      <c r="R165" s="108" t="str">
        <f t="shared" si="2"/>
        <v>-</v>
      </c>
      <c r="T165" s="9"/>
      <c r="U165" s="9"/>
    </row>
    <row r="166" spans="2:21" ht="16.5" customHeight="1" x14ac:dyDescent="0.3">
      <c r="B166" s="55">
        <v>148</v>
      </c>
      <c r="C166" s="119" t="s">
        <v>246</v>
      </c>
      <c r="D166" s="56" t="s">
        <v>59</v>
      </c>
      <c r="E166" s="30" t="s">
        <v>59</v>
      </c>
      <c r="F166" s="30" t="s">
        <v>59</v>
      </c>
      <c r="G166" s="30" t="s">
        <v>59</v>
      </c>
      <c r="H166" s="30" t="s">
        <v>59</v>
      </c>
      <c r="I166" s="30" t="s">
        <v>59</v>
      </c>
      <c r="J166" s="30" t="s">
        <v>59</v>
      </c>
      <c r="K166" s="30" t="s">
        <v>59</v>
      </c>
      <c r="L166" s="30" t="s">
        <v>59</v>
      </c>
      <c r="M166" s="30" t="s">
        <v>59</v>
      </c>
      <c r="N166" s="30" t="s">
        <v>59</v>
      </c>
      <c r="O166" s="38"/>
      <c r="P166" s="36" t="s">
        <v>59</v>
      </c>
      <c r="Q166" s="36" t="s">
        <v>59</v>
      </c>
      <c r="R166" s="108" t="str">
        <f t="shared" si="2"/>
        <v>-</v>
      </c>
      <c r="T166" s="9"/>
      <c r="U166" s="9"/>
    </row>
    <row r="167" spans="2:21" ht="16.5" customHeight="1" x14ac:dyDescent="0.3">
      <c r="B167" s="55">
        <v>149</v>
      </c>
      <c r="C167" s="119" t="s">
        <v>247</v>
      </c>
      <c r="D167" s="56" t="s">
        <v>59</v>
      </c>
      <c r="E167" s="30" t="s">
        <v>59</v>
      </c>
      <c r="F167" s="30" t="s">
        <v>59</v>
      </c>
      <c r="G167" s="30" t="s">
        <v>59</v>
      </c>
      <c r="H167" s="30" t="s">
        <v>59</v>
      </c>
      <c r="I167" s="30" t="s">
        <v>59</v>
      </c>
      <c r="J167" s="30" t="s">
        <v>59</v>
      </c>
      <c r="K167" s="30" t="s">
        <v>59</v>
      </c>
      <c r="L167" s="30" t="s">
        <v>59</v>
      </c>
      <c r="M167" s="30" t="s">
        <v>59</v>
      </c>
      <c r="N167" s="30" t="s">
        <v>59</v>
      </c>
      <c r="O167" s="38"/>
      <c r="P167" s="36" t="s">
        <v>59</v>
      </c>
      <c r="Q167" s="36" t="s">
        <v>59</v>
      </c>
      <c r="R167" s="108" t="str">
        <f t="shared" si="2"/>
        <v>-</v>
      </c>
      <c r="T167" s="9"/>
      <c r="U167" s="9"/>
    </row>
    <row r="168" spans="2:21" ht="16.5" customHeight="1" x14ac:dyDescent="0.3">
      <c r="B168" s="55">
        <v>150</v>
      </c>
      <c r="C168" s="119" t="s">
        <v>248</v>
      </c>
      <c r="D168" s="56" t="s">
        <v>59</v>
      </c>
      <c r="E168" s="30" t="s">
        <v>59</v>
      </c>
      <c r="F168" s="30" t="s">
        <v>59</v>
      </c>
      <c r="G168" s="30" t="s">
        <v>59</v>
      </c>
      <c r="H168" s="30" t="s">
        <v>59</v>
      </c>
      <c r="I168" s="30" t="s">
        <v>59</v>
      </c>
      <c r="J168" s="30" t="s">
        <v>59</v>
      </c>
      <c r="K168" s="30" t="s">
        <v>59</v>
      </c>
      <c r="L168" s="30" t="s">
        <v>59</v>
      </c>
      <c r="M168" s="30" t="s">
        <v>59</v>
      </c>
      <c r="N168" s="30" t="s">
        <v>59</v>
      </c>
      <c r="O168" s="38"/>
      <c r="P168" s="36" t="s">
        <v>59</v>
      </c>
      <c r="Q168" s="36" t="s">
        <v>59</v>
      </c>
      <c r="R168" s="108" t="str">
        <f t="shared" si="2"/>
        <v>-</v>
      </c>
      <c r="T168" s="9"/>
      <c r="U168" s="9"/>
    </row>
    <row r="169" spans="2:21" ht="16.5" customHeight="1" x14ac:dyDescent="0.3">
      <c r="B169" s="55">
        <v>151</v>
      </c>
      <c r="C169" s="119" t="s">
        <v>249</v>
      </c>
      <c r="D169" s="56" t="s">
        <v>59</v>
      </c>
      <c r="E169" s="30" t="s">
        <v>59</v>
      </c>
      <c r="F169" s="30" t="s">
        <v>59</v>
      </c>
      <c r="G169" s="30" t="s">
        <v>59</v>
      </c>
      <c r="H169" s="30" t="s">
        <v>59</v>
      </c>
      <c r="I169" s="30" t="s">
        <v>59</v>
      </c>
      <c r="J169" s="30" t="s">
        <v>59</v>
      </c>
      <c r="K169" s="30" t="s">
        <v>59</v>
      </c>
      <c r="L169" s="30" t="s">
        <v>59</v>
      </c>
      <c r="M169" s="30" t="s">
        <v>59</v>
      </c>
      <c r="N169" s="30" t="s">
        <v>59</v>
      </c>
      <c r="O169" s="38"/>
      <c r="P169" s="36" t="s">
        <v>59</v>
      </c>
      <c r="Q169" s="36" t="s">
        <v>59</v>
      </c>
      <c r="R169" s="108" t="str">
        <f t="shared" si="2"/>
        <v>-</v>
      </c>
      <c r="T169" s="9"/>
      <c r="U169" s="9"/>
    </row>
    <row r="170" spans="2:21" ht="16.5" customHeight="1" x14ac:dyDescent="0.3">
      <c r="B170" s="55">
        <v>152</v>
      </c>
      <c r="C170" s="119" t="s">
        <v>250</v>
      </c>
      <c r="D170" s="56" t="s">
        <v>59</v>
      </c>
      <c r="E170" s="30" t="s">
        <v>59</v>
      </c>
      <c r="F170" s="30" t="s">
        <v>59</v>
      </c>
      <c r="G170" s="30" t="s">
        <v>59</v>
      </c>
      <c r="H170" s="30" t="s">
        <v>59</v>
      </c>
      <c r="I170" s="30" t="s">
        <v>59</v>
      </c>
      <c r="J170" s="30" t="s">
        <v>59</v>
      </c>
      <c r="K170" s="30" t="s">
        <v>59</v>
      </c>
      <c r="L170" s="30" t="s">
        <v>59</v>
      </c>
      <c r="M170" s="30" t="s">
        <v>59</v>
      </c>
      <c r="N170" s="30" t="s">
        <v>59</v>
      </c>
      <c r="O170" s="38"/>
      <c r="P170" s="36" t="s">
        <v>59</v>
      </c>
      <c r="Q170" s="36" t="s">
        <v>59</v>
      </c>
      <c r="R170" s="108" t="str">
        <f t="shared" si="2"/>
        <v>-</v>
      </c>
      <c r="T170" s="9"/>
      <c r="U170" s="9"/>
    </row>
    <row r="171" spans="2:21" ht="16.5" customHeight="1" x14ac:dyDescent="0.3">
      <c r="B171" s="55">
        <v>153</v>
      </c>
      <c r="C171" s="119" t="s">
        <v>251</v>
      </c>
      <c r="D171" s="56" t="s">
        <v>59</v>
      </c>
      <c r="E171" s="30" t="s">
        <v>59</v>
      </c>
      <c r="F171" s="30" t="s">
        <v>59</v>
      </c>
      <c r="G171" s="30" t="s">
        <v>59</v>
      </c>
      <c r="H171" s="30" t="s">
        <v>59</v>
      </c>
      <c r="I171" s="30" t="s">
        <v>59</v>
      </c>
      <c r="J171" s="30" t="s">
        <v>59</v>
      </c>
      <c r="K171" s="30" t="s">
        <v>59</v>
      </c>
      <c r="L171" s="30" t="s">
        <v>59</v>
      </c>
      <c r="M171" s="30" t="s">
        <v>59</v>
      </c>
      <c r="N171" s="30" t="s">
        <v>59</v>
      </c>
      <c r="O171" s="38"/>
      <c r="P171" s="36" t="s">
        <v>59</v>
      </c>
      <c r="Q171" s="36" t="s">
        <v>59</v>
      </c>
      <c r="R171" s="108" t="str">
        <f t="shared" si="2"/>
        <v>-</v>
      </c>
      <c r="T171" s="9"/>
      <c r="U171" s="9"/>
    </row>
    <row r="172" spans="2:21" ht="16.5" customHeight="1" x14ac:dyDescent="0.3">
      <c r="B172" s="55">
        <v>154</v>
      </c>
      <c r="C172" s="119" t="s">
        <v>252</v>
      </c>
      <c r="D172" s="56" t="s">
        <v>59</v>
      </c>
      <c r="E172" s="30" t="s">
        <v>59</v>
      </c>
      <c r="F172" s="30" t="s">
        <v>59</v>
      </c>
      <c r="G172" s="30" t="s">
        <v>59</v>
      </c>
      <c r="H172" s="30" t="s">
        <v>59</v>
      </c>
      <c r="I172" s="30" t="s">
        <v>59</v>
      </c>
      <c r="J172" s="30" t="s">
        <v>59</v>
      </c>
      <c r="K172" s="30" t="s">
        <v>59</v>
      </c>
      <c r="L172" s="30" t="s">
        <v>59</v>
      </c>
      <c r="M172" s="30" t="s">
        <v>59</v>
      </c>
      <c r="N172" s="30" t="s">
        <v>59</v>
      </c>
      <c r="O172" s="38"/>
      <c r="P172" s="36" t="s">
        <v>59</v>
      </c>
      <c r="Q172" s="36" t="s">
        <v>59</v>
      </c>
      <c r="R172" s="108" t="str">
        <f t="shared" si="2"/>
        <v>-</v>
      </c>
      <c r="T172" s="9"/>
      <c r="U172" s="9"/>
    </row>
    <row r="173" spans="2:21" ht="16.5" customHeight="1" x14ac:dyDescent="0.3">
      <c r="B173" s="55">
        <v>155</v>
      </c>
      <c r="C173" s="119" t="s">
        <v>253</v>
      </c>
      <c r="D173" s="56" t="s">
        <v>59</v>
      </c>
      <c r="E173" s="30" t="s">
        <v>59</v>
      </c>
      <c r="F173" s="30" t="s">
        <v>59</v>
      </c>
      <c r="G173" s="30" t="s">
        <v>59</v>
      </c>
      <c r="H173" s="30" t="s">
        <v>59</v>
      </c>
      <c r="I173" s="30" t="s">
        <v>59</v>
      </c>
      <c r="J173" s="30" t="s">
        <v>59</v>
      </c>
      <c r="K173" s="30" t="s">
        <v>59</v>
      </c>
      <c r="L173" s="30" t="s">
        <v>59</v>
      </c>
      <c r="M173" s="30" t="s">
        <v>59</v>
      </c>
      <c r="N173" s="30" t="s">
        <v>59</v>
      </c>
      <c r="O173" s="38"/>
      <c r="P173" s="36" t="s">
        <v>59</v>
      </c>
      <c r="Q173" s="36" t="s">
        <v>59</v>
      </c>
      <c r="R173" s="108" t="str">
        <f t="shared" si="2"/>
        <v>-</v>
      </c>
      <c r="T173" s="9"/>
      <c r="U173" s="9"/>
    </row>
    <row r="174" spans="2:21" ht="16.5" customHeight="1" x14ac:dyDescent="0.3">
      <c r="B174" s="55">
        <v>156</v>
      </c>
      <c r="C174" s="119" t="s">
        <v>254</v>
      </c>
      <c r="D174" s="56" t="s">
        <v>59</v>
      </c>
      <c r="E174" s="30" t="s">
        <v>59</v>
      </c>
      <c r="F174" s="30" t="s">
        <v>59</v>
      </c>
      <c r="G174" s="30" t="s">
        <v>59</v>
      </c>
      <c r="H174" s="30" t="s">
        <v>59</v>
      </c>
      <c r="I174" s="30" t="s">
        <v>59</v>
      </c>
      <c r="J174" s="30" t="s">
        <v>59</v>
      </c>
      <c r="K174" s="30" t="s">
        <v>59</v>
      </c>
      <c r="L174" s="30" t="s">
        <v>59</v>
      </c>
      <c r="M174" s="30" t="s">
        <v>59</v>
      </c>
      <c r="N174" s="30" t="s">
        <v>59</v>
      </c>
      <c r="O174" s="38"/>
      <c r="P174" s="36" t="s">
        <v>59</v>
      </c>
      <c r="Q174" s="36" t="s">
        <v>59</v>
      </c>
      <c r="R174" s="108" t="str">
        <f t="shared" si="2"/>
        <v>-</v>
      </c>
      <c r="T174" s="9"/>
      <c r="U174" s="9"/>
    </row>
    <row r="175" spans="2:21" ht="16.5" customHeight="1" x14ac:dyDescent="0.3">
      <c r="B175" s="55">
        <v>157</v>
      </c>
      <c r="C175" s="119" t="s">
        <v>255</v>
      </c>
      <c r="D175" s="56" t="s">
        <v>59</v>
      </c>
      <c r="E175" s="30" t="s">
        <v>59</v>
      </c>
      <c r="F175" s="30" t="s">
        <v>59</v>
      </c>
      <c r="G175" s="30" t="s">
        <v>59</v>
      </c>
      <c r="H175" s="30" t="s">
        <v>59</v>
      </c>
      <c r="I175" s="30" t="s">
        <v>59</v>
      </c>
      <c r="J175" s="30" t="s">
        <v>59</v>
      </c>
      <c r="K175" s="30" t="s">
        <v>59</v>
      </c>
      <c r="L175" s="30" t="s">
        <v>59</v>
      </c>
      <c r="M175" s="30" t="s">
        <v>59</v>
      </c>
      <c r="N175" s="30" t="s">
        <v>59</v>
      </c>
      <c r="O175" s="38"/>
      <c r="P175" s="36" t="s">
        <v>59</v>
      </c>
      <c r="Q175" s="36" t="s">
        <v>59</v>
      </c>
      <c r="R175" s="108" t="str">
        <f t="shared" si="2"/>
        <v>-</v>
      </c>
      <c r="T175" s="9"/>
      <c r="U175" s="9"/>
    </row>
    <row r="176" spans="2:21" ht="16.5" customHeight="1" x14ac:dyDescent="0.3">
      <c r="B176" s="55">
        <v>158</v>
      </c>
      <c r="C176" s="119" t="s">
        <v>222</v>
      </c>
      <c r="D176" s="56" t="s">
        <v>59</v>
      </c>
      <c r="E176" s="30" t="s">
        <v>59</v>
      </c>
      <c r="F176" s="30" t="s">
        <v>59</v>
      </c>
      <c r="G176" s="30" t="s">
        <v>59</v>
      </c>
      <c r="H176" s="30" t="s">
        <v>59</v>
      </c>
      <c r="I176" s="30" t="s">
        <v>59</v>
      </c>
      <c r="J176" s="30" t="s">
        <v>59</v>
      </c>
      <c r="K176" s="30" t="s">
        <v>59</v>
      </c>
      <c r="L176" s="30" t="s">
        <v>59</v>
      </c>
      <c r="M176" s="30" t="s">
        <v>59</v>
      </c>
      <c r="N176" s="30" t="s">
        <v>59</v>
      </c>
      <c r="O176" s="38"/>
      <c r="P176" s="36" t="s">
        <v>59</v>
      </c>
      <c r="Q176" s="36" t="s">
        <v>59</v>
      </c>
      <c r="R176" s="108" t="str">
        <f t="shared" si="2"/>
        <v>-</v>
      </c>
      <c r="T176" s="9"/>
      <c r="U176" s="9"/>
    </row>
    <row r="177" spans="2:21" ht="16.5" customHeight="1" x14ac:dyDescent="0.3">
      <c r="B177" s="55">
        <v>159</v>
      </c>
      <c r="C177" s="119" t="s">
        <v>256</v>
      </c>
      <c r="D177" s="56" t="s">
        <v>59</v>
      </c>
      <c r="E177" s="30" t="s">
        <v>59</v>
      </c>
      <c r="F177" s="30" t="s">
        <v>59</v>
      </c>
      <c r="G177" s="30" t="s">
        <v>59</v>
      </c>
      <c r="H177" s="30" t="s">
        <v>59</v>
      </c>
      <c r="I177" s="30" t="s">
        <v>59</v>
      </c>
      <c r="J177" s="30" t="s">
        <v>59</v>
      </c>
      <c r="K177" s="30" t="s">
        <v>59</v>
      </c>
      <c r="L177" s="30" t="s">
        <v>59</v>
      </c>
      <c r="M177" s="30" t="s">
        <v>59</v>
      </c>
      <c r="N177" s="30" t="s">
        <v>59</v>
      </c>
      <c r="O177" s="38"/>
      <c r="P177" s="36" t="s">
        <v>59</v>
      </c>
      <c r="Q177" s="36" t="s">
        <v>59</v>
      </c>
      <c r="R177" s="108" t="str">
        <f t="shared" si="2"/>
        <v>-</v>
      </c>
      <c r="T177" s="9"/>
      <c r="U177" s="9"/>
    </row>
    <row r="178" spans="2:21" ht="16.5" customHeight="1" x14ac:dyDescent="0.3">
      <c r="B178" s="55">
        <v>160</v>
      </c>
      <c r="C178" s="119" t="s">
        <v>257</v>
      </c>
      <c r="D178" s="56" t="s">
        <v>59</v>
      </c>
      <c r="E178" s="30" t="s">
        <v>59</v>
      </c>
      <c r="F178" s="30" t="s">
        <v>59</v>
      </c>
      <c r="G178" s="30" t="s">
        <v>59</v>
      </c>
      <c r="H178" s="30" t="s">
        <v>59</v>
      </c>
      <c r="I178" s="30" t="s">
        <v>59</v>
      </c>
      <c r="J178" s="30" t="s">
        <v>59</v>
      </c>
      <c r="K178" s="30" t="s">
        <v>59</v>
      </c>
      <c r="L178" s="30" t="s">
        <v>59</v>
      </c>
      <c r="M178" s="30" t="s">
        <v>59</v>
      </c>
      <c r="N178" s="30" t="s">
        <v>59</v>
      </c>
      <c r="O178" s="38"/>
      <c r="P178" s="36" t="s">
        <v>59</v>
      </c>
      <c r="Q178" s="36" t="s">
        <v>59</v>
      </c>
      <c r="R178" s="108" t="str">
        <f t="shared" si="2"/>
        <v>-</v>
      </c>
      <c r="T178" s="9"/>
      <c r="U178" s="9"/>
    </row>
    <row r="179" spans="2:21" ht="16.5" customHeight="1" x14ac:dyDescent="0.3">
      <c r="B179" s="55">
        <v>161</v>
      </c>
      <c r="C179" s="119" t="s">
        <v>258</v>
      </c>
      <c r="D179" s="56" t="s">
        <v>59</v>
      </c>
      <c r="E179" s="30" t="s">
        <v>59</v>
      </c>
      <c r="F179" s="30" t="s">
        <v>59</v>
      </c>
      <c r="G179" s="30" t="s">
        <v>59</v>
      </c>
      <c r="H179" s="30" t="s">
        <v>59</v>
      </c>
      <c r="I179" s="30" t="s">
        <v>59</v>
      </c>
      <c r="J179" s="30" t="s">
        <v>59</v>
      </c>
      <c r="K179" s="30" t="s">
        <v>59</v>
      </c>
      <c r="L179" s="30" t="s">
        <v>59</v>
      </c>
      <c r="M179" s="30" t="s">
        <v>59</v>
      </c>
      <c r="N179" s="30" t="s">
        <v>59</v>
      </c>
      <c r="O179" s="38"/>
      <c r="P179" s="36" t="s">
        <v>59</v>
      </c>
      <c r="Q179" s="36" t="s">
        <v>59</v>
      </c>
      <c r="R179" s="108" t="str">
        <f t="shared" si="2"/>
        <v>-</v>
      </c>
      <c r="T179" s="9"/>
      <c r="U179" s="9"/>
    </row>
    <row r="180" spans="2:21" ht="16.5" customHeight="1" x14ac:dyDescent="0.3">
      <c r="B180" s="55">
        <v>162</v>
      </c>
      <c r="C180" s="119" t="s">
        <v>259</v>
      </c>
      <c r="D180" s="56" t="s">
        <v>59</v>
      </c>
      <c r="E180" s="30" t="s">
        <v>59</v>
      </c>
      <c r="F180" s="30" t="s">
        <v>59</v>
      </c>
      <c r="G180" s="30" t="s">
        <v>59</v>
      </c>
      <c r="H180" s="30" t="s">
        <v>59</v>
      </c>
      <c r="I180" s="30" t="s">
        <v>59</v>
      </c>
      <c r="J180" s="30" t="s">
        <v>59</v>
      </c>
      <c r="K180" s="30" t="s">
        <v>59</v>
      </c>
      <c r="L180" s="30" t="s">
        <v>59</v>
      </c>
      <c r="M180" s="30" t="s">
        <v>59</v>
      </c>
      <c r="N180" s="30" t="s">
        <v>59</v>
      </c>
      <c r="O180" s="38"/>
      <c r="P180" s="36" t="s">
        <v>59</v>
      </c>
      <c r="Q180" s="36" t="s">
        <v>59</v>
      </c>
      <c r="R180" s="108" t="str">
        <f t="shared" si="2"/>
        <v>-</v>
      </c>
      <c r="T180" s="9"/>
      <c r="U180" s="9"/>
    </row>
    <row r="181" spans="2:21" ht="16.5" customHeight="1" x14ac:dyDescent="0.3">
      <c r="B181" s="55">
        <v>163</v>
      </c>
      <c r="C181" s="119" t="s">
        <v>260</v>
      </c>
      <c r="D181" s="56" t="s">
        <v>59</v>
      </c>
      <c r="E181" s="30" t="s">
        <v>59</v>
      </c>
      <c r="F181" s="30" t="s">
        <v>59</v>
      </c>
      <c r="G181" s="30" t="s">
        <v>59</v>
      </c>
      <c r="H181" s="30" t="s">
        <v>59</v>
      </c>
      <c r="I181" s="30" t="s">
        <v>59</v>
      </c>
      <c r="J181" s="30" t="s">
        <v>59</v>
      </c>
      <c r="K181" s="30" t="s">
        <v>59</v>
      </c>
      <c r="L181" s="30" t="s">
        <v>59</v>
      </c>
      <c r="M181" s="30" t="s">
        <v>59</v>
      </c>
      <c r="N181" s="30" t="s">
        <v>59</v>
      </c>
      <c r="O181" s="38"/>
      <c r="P181" s="36" t="s">
        <v>59</v>
      </c>
      <c r="Q181" s="36" t="s">
        <v>59</v>
      </c>
      <c r="R181" s="108" t="str">
        <f t="shared" si="2"/>
        <v>-</v>
      </c>
      <c r="T181" s="9"/>
      <c r="U181" s="9"/>
    </row>
    <row r="182" spans="2:21" ht="16.5" customHeight="1" x14ac:dyDescent="0.3">
      <c r="B182" s="55">
        <v>164</v>
      </c>
      <c r="C182" s="119" t="s">
        <v>88</v>
      </c>
      <c r="D182" s="56" t="s">
        <v>59</v>
      </c>
      <c r="E182" s="30" t="s">
        <v>59</v>
      </c>
      <c r="F182" s="30" t="s">
        <v>59</v>
      </c>
      <c r="G182" s="30" t="s">
        <v>59</v>
      </c>
      <c r="H182" s="30" t="s">
        <v>59</v>
      </c>
      <c r="I182" s="30" t="s">
        <v>59</v>
      </c>
      <c r="J182" s="30" t="s">
        <v>59</v>
      </c>
      <c r="K182" s="30" t="s">
        <v>59</v>
      </c>
      <c r="L182" s="30" t="s">
        <v>59</v>
      </c>
      <c r="M182" s="30" t="s">
        <v>59</v>
      </c>
      <c r="N182" s="30" t="s">
        <v>59</v>
      </c>
      <c r="O182" s="38"/>
      <c r="P182" s="36" t="s">
        <v>59</v>
      </c>
      <c r="Q182" s="36" t="s">
        <v>59</v>
      </c>
      <c r="R182" s="108" t="str">
        <f t="shared" ref="R182:R197" si="3">IFERROR(Q182/P182,"-")</f>
        <v>-</v>
      </c>
      <c r="T182" s="9"/>
      <c r="U182" s="9"/>
    </row>
    <row r="183" spans="2:21" ht="16.5" customHeight="1" x14ac:dyDescent="0.3">
      <c r="B183" s="55">
        <v>165</v>
      </c>
      <c r="C183" s="119" t="s">
        <v>261</v>
      </c>
      <c r="D183" s="56" t="s">
        <v>59</v>
      </c>
      <c r="E183" s="30" t="s">
        <v>59</v>
      </c>
      <c r="F183" s="30" t="s">
        <v>59</v>
      </c>
      <c r="G183" s="30" t="s">
        <v>59</v>
      </c>
      <c r="H183" s="30" t="s">
        <v>59</v>
      </c>
      <c r="I183" s="30" t="s">
        <v>59</v>
      </c>
      <c r="J183" s="30" t="s">
        <v>59</v>
      </c>
      <c r="K183" s="30" t="s">
        <v>59</v>
      </c>
      <c r="L183" s="30" t="s">
        <v>59</v>
      </c>
      <c r="M183" s="30" t="s">
        <v>59</v>
      </c>
      <c r="N183" s="30" t="s">
        <v>59</v>
      </c>
      <c r="O183" s="38"/>
      <c r="P183" s="36" t="s">
        <v>59</v>
      </c>
      <c r="Q183" s="36" t="s">
        <v>59</v>
      </c>
      <c r="R183" s="108" t="str">
        <f t="shared" si="3"/>
        <v>-</v>
      </c>
      <c r="T183" s="9"/>
      <c r="U183" s="9"/>
    </row>
    <row r="184" spans="2:21" ht="16.5" customHeight="1" x14ac:dyDescent="0.3">
      <c r="B184" s="55">
        <v>166</v>
      </c>
      <c r="C184" s="119" t="s">
        <v>262</v>
      </c>
      <c r="D184" s="56" t="s">
        <v>59</v>
      </c>
      <c r="E184" s="30" t="s">
        <v>59</v>
      </c>
      <c r="F184" s="30" t="s">
        <v>59</v>
      </c>
      <c r="G184" s="30" t="s">
        <v>59</v>
      </c>
      <c r="H184" s="30" t="s">
        <v>59</v>
      </c>
      <c r="I184" s="30" t="s">
        <v>59</v>
      </c>
      <c r="J184" s="30" t="s">
        <v>59</v>
      </c>
      <c r="K184" s="30" t="s">
        <v>59</v>
      </c>
      <c r="L184" s="30" t="s">
        <v>59</v>
      </c>
      <c r="M184" s="30" t="s">
        <v>59</v>
      </c>
      <c r="N184" s="30" t="s">
        <v>59</v>
      </c>
      <c r="O184" s="38"/>
      <c r="P184" s="36" t="s">
        <v>59</v>
      </c>
      <c r="Q184" s="36" t="s">
        <v>59</v>
      </c>
      <c r="R184" s="108" t="str">
        <f t="shared" si="3"/>
        <v>-</v>
      </c>
      <c r="T184" s="9"/>
      <c r="U184" s="9"/>
    </row>
    <row r="185" spans="2:21" ht="16.5" customHeight="1" x14ac:dyDescent="0.3">
      <c r="B185" s="55">
        <v>167</v>
      </c>
      <c r="C185" s="119" t="s">
        <v>263</v>
      </c>
      <c r="D185" s="56" t="s">
        <v>59</v>
      </c>
      <c r="E185" s="30" t="s">
        <v>59</v>
      </c>
      <c r="F185" s="30" t="s">
        <v>59</v>
      </c>
      <c r="G185" s="30" t="s">
        <v>59</v>
      </c>
      <c r="H185" s="30" t="s">
        <v>59</v>
      </c>
      <c r="I185" s="30" t="s">
        <v>59</v>
      </c>
      <c r="J185" s="30" t="s">
        <v>59</v>
      </c>
      <c r="K185" s="30" t="s">
        <v>59</v>
      </c>
      <c r="L185" s="30" t="s">
        <v>59</v>
      </c>
      <c r="M185" s="30" t="s">
        <v>59</v>
      </c>
      <c r="N185" s="30" t="s">
        <v>59</v>
      </c>
      <c r="O185" s="38"/>
      <c r="P185" s="36" t="s">
        <v>59</v>
      </c>
      <c r="Q185" s="36" t="s">
        <v>59</v>
      </c>
      <c r="R185" s="108" t="str">
        <f t="shared" si="3"/>
        <v>-</v>
      </c>
      <c r="T185" s="9"/>
      <c r="U185" s="9"/>
    </row>
    <row r="186" spans="2:21" ht="16.5" customHeight="1" x14ac:dyDescent="0.3">
      <c r="B186" s="55">
        <v>168</v>
      </c>
      <c r="C186" s="119" t="s">
        <v>264</v>
      </c>
      <c r="D186" s="56" t="s">
        <v>59</v>
      </c>
      <c r="E186" s="30" t="s">
        <v>59</v>
      </c>
      <c r="F186" s="30" t="s">
        <v>59</v>
      </c>
      <c r="G186" s="30" t="s">
        <v>59</v>
      </c>
      <c r="H186" s="30" t="s">
        <v>59</v>
      </c>
      <c r="I186" s="30" t="s">
        <v>59</v>
      </c>
      <c r="J186" s="30" t="s">
        <v>59</v>
      </c>
      <c r="K186" s="30" t="s">
        <v>59</v>
      </c>
      <c r="L186" s="30" t="s">
        <v>59</v>
      </c>
      <c r="M186" s="30" t="s">
        <v>59</v>
      </c>
      <c r="N186" s="30" t="s">
        <v>59</v>
      </c>
      <c r="O186" s="38"/>
      <c r="P186" s="36" t="s">
        <v>59</v>
      </c>
      <c r="Q186" s="36" t="s">
        <v>59</v>
      </c>
      <c r="R186" s="108" t="str">
        <f t="shared" si="3"/>
        <v>-</v>
      </c>
      <c r="T186" s="9"/>
      <c r="U186" s="9"/>
    </row>
    <row r="187" spans="2:21" ht="16.5" customHeight="1" x14ac:dyDescent="0.3">
      <c r="B187" s="55">
        <v>169</v>
      </c>
      <c r="C187" s="119" t="s">
        <v>265</v>
      </c>
      <c r="D187" s="56" t="s">
        <v>59</v>
      </c>
      <c r="E187" s="30" t="s">
        <v>59</v>
      </c>
      <c r="F187" s="30" t="s">
        <v>59</v>
      </c>
      <c r="G187" s="30" t="s">
        <v>59</v>
      </c>
      <c r="H187" s="30" t="s">
        <v>59</v>
      </c>
      <c r="I187" s="30" t="s">
        <v>59</v>
      </c>
      <c r="J187" s="30" t="s">
        <v>59</v>
      </c>
      <c r="K187" s="30" t="s">
        <v>59</v>
      </c>
      <c r="L187" s="30" t="s">
        <v>59</v>
      </c>
      <c r="M187" s="30" t="s">
        <v>59</v>
      </c>
      <c r="N187" s="30" t="s">
        <v>59</v>
      </c>
      <c r="O187" s="38"/>
      <c r="P187" s="36" t="s">
        <v>59</v>
      </c>
      <c r="Q187" s="36" t="s">
        <v>59</v>
      </c>
      <c r="R187" s="108" t="str">
        <f t="shared" si="3"/>
        <v>-</v>
      </c>
      <c r="T187" s="9"/>
      <c r="U187" s="9"/>
    </row>
    <row r="188" spans="2:21" ht="16.5" customHeight="1" x14ac:dyDescent="0.3">
      <c r="B188" s="55">
        <v>170</v>
      </c>
      <c r="C188" s="119" t="s">
        <v>90</v>
      </c>
      <c r="D188" s="56" t="s">
        <v>59</v>
      </c>
      <c r="E188" s="30" t="s">
        <v>59</v>
      </c>
      <c r="F188" s="30" t="s">
        <v>59</v>
      </c>
      <c r="G188" s="30" t="s">
        <v>59</v>
      </c>
      <c r="H188" s="30" t="s">
        <v>59</v>
      </c>
      <c r="I188" s="30" t="s">
        <v>59</v>
      </c>
      <c r="J188" s="30" t="s">
        <v>59</v>
      </c>
      <c r="K188" s="30" t="s">
        <v>59</v>
      </c>
      <c r="L188" s="30" t="s">
        <v>59</v>
      </c>
      <c r="M188" s="30" t="s">
        <v>59</v>
      </c>
      <c r="N188" s="30" t="s">
        <v>59</v>
      </c>
      <c r="O188" s="38"/>
      <c r="P188" s="36" t="s">
        <v>59</v>
      </c>
      <c r="Q188" s="36" t="s">
        <v>59</v>
      </c>
      <c r="R188" s="108" t="str">
        <f t="shared" si="3"/>
        <v>-</v>
      </c>
      <c r="T188" s="9"/>
      <c r="U188" s="9"/>
    </row>
    <row r="189" spans="2:21" ht="24.75" customHeight="1" x14ac:dyDescent="0.3">
      <c r="B189" s="55">
        <v>171</v>
      </c>
      <c r="C189" s="119" t="s">
        <v>266</v>
      </c>
      <c r="D189" s="56" t="s">
        <v>59</v>
      </c>
      <c r="E189" s="30" t="s">
        <v>59</v>
      </c>
      <c r="F189" s="30" t="s">
        <v>59</v>
      </c>
      <c r="G189" s="30" t="s">
        <v>59</v>
      </c>
      <c r="H189" s="30" t="s">
        <v>59</v>
      </c>
      <c r="I189" s="30" t="s">
        <v>59</v>
      </c>
      <c r="J189" s="30" t="s">
        <v>59</v>
      </c>
      <c r="K189" s="30" t="s">
        <v>59</v>
      </c>
      <c r="L189" s="30" t="s">
        <v>59</v>
      </c>
      <c r="M189" s="30" t="s">
        <v>59</v>
      </c>
      <c r="N189" s="30" t="s">
        <v>59</v>
      </c>
      <c r="O189" s="38"/>
      <c r="P189" s="36" t="s">
        <v>59</v>
      </c>
      <c r="Q189" s="36" t="s">
        <v>59</v>
      </c>
      <c r="R189" s="108" t="str">
        <f t="shared" si="3"/>
        <v>-</v>
      </c>
      <c r="T189" s="9"/>
      <c r="U189" s="9"/>
    </row>
    <row r="190" spans="2:21" ht="16.5" customHeight="1" x14ac:dyDescent="0.3">
      <c r="B190" s="55">
        <v>172</v>
      </c>
      <c r="C190" s="119" t="s">
        <v>267</v>
      </c>
      <c r="D190" s="56" t="s">
        <v>59</v>
      </c>
      <c r="E190" s="30" t="s">
        <v>59</v>
      </c>
      <c r="F190" s="30" t="s">
        <v>59</v>
      </c>
      <c r="G190" s="30" t="s">
        <v>59</v>
      </c>
      <c r="H190" s="30" t="s">
        <v>59</v>
      </c>
      <c r="I190" s="30" t="s">
        <v>59</v>
      </c>
      <c r="J190" s="30" t="s">
        <v>59</v>
      </c>
      <c r="K190" s="30" t="s">
        <v>59</v>
      </c>
      <c r="L190" s="30" t="s">
        <v>59</v>
      </c>
      <c r="M190" s="30" t="s">
        <v>59</v>
      </c>
      <c r="N190" s="30" t="s">
        <v>59</v>
      </c>
      <c r="O190" s="38"/>
      <c r="P190" s="36" t="s">
        <v>59</v>
      </c>
      <c r="Q190" s="36" t="s">
        <v>59</v>
      </c>
      <c r="R190" s="108" t="str">
        <f t="shared" si="3"/>
        <v>-</v>
      </c>
      <c r="T190" s="9"/>
      <c r="U190" s="9"/>
    </row>
    <row r="191" spans="2:21" ht="16.5" customHeight="1" x14ac:dyDescent="0.3">
      <c r="B191" s="55">
        <v>173</v>
      </c>
      <c r="C191" s="119" t="s">
        <v>268</v>
      </c>
      <c r="D191" s="56" t="s">
        <v>59</v>
      </c>
      <c r="E191" s="30" t="s">
        <v>59</v>
      </c>
      <c r="F191" s="30" t="s">
        <v>59</v>
      </c>
      <c r="G191" s="30" t="s">
        <v>59</v>
      </c>
      <c r="H191" s="30" t="s">
        <v>59</v>
      </c>
      <c r="I191" s="30" t="s">
        <v>59</v>
      </c>
      <c r="J191" s="30" t="s">
        <v>59</v>
      </c>
      <c r="K191" s="30" t="s">
        <v>59</v>
      </c>
      <c r="L191" s="30" t="s">
        <v>59</v>
      </c>
      <c r="M191" s="30" t="s">
        <v>59</v>
      </c>
      <c r="N191" s="30" t="s">
        <v>59</v>
      </c>
      <c r="O191" s="38"/>
      <c r="P191" s="36" t="s">
        <v>59</v>
      </c>
      <c r="Q191" s="36" t="s">
        <v>59</v>
      </c>
      <c r="R191" s="108" t="str">
        <f t="shared" si="3"/>
        <v>-</v>
      </c>
      <c r="T191" s="9"/>
      <c r="U191" s="9"/>
    </row>
    <row r="192" spans="2:21" ht="16.5" customHeight="1" x14ac:dyDescent="0.3">
      <c r="B192" s="55">
        <v>174</v>
      </c>
      <c r="C192" s="119" t="s">
        <v>269</v>
      </c>
      <c r="D192" s="56" t="s">
        <v>59</v>
      </c>
      <c r="E192" s="30" t="s">
        <v>59</v>
      </c>
      <c r="F192" s="30" t="s">
        <v>59</v>
      </c>
      <c r="G192" s="30" t="s">
        <v>59</v>
      </c>
      <c r="H192" s="30" t="s">
        <v>59</v>
      </c>
      <c r="I192" s="30" t="s">
        <v>59</v>
      </c>
      <c r="J192" s="30" t="s">
        <v>59</v>
      </c>
      <c r="K192" s="30" t="s">
        <v>59</v>
      </c>
      <c r="L192" s="30" t="s">
        <v>59</v>
      </c>
      <c r="M192" s="30" t="s">
        <v>59</v>
      </c>
      <c r="N192" s="30" t="s">
        <v>59</v>
      </c>
      <c r="O192" s="38"/>
      <c r="P192" s="36" t="s">
        <v>59</v>
      </c>
      <c r="Q192" s="36" t="s">
        <v>59</v>
      </c>
      <c r="R192" s="108" t="str">
        <f t="shared" si="3"/>
        <v>-</v>
      </c>
      <c r="T192" s="9"/>
      <c r="U192" s="9"/>
    </row>
    <row r="193" spans="2:21" ht="16.5" customHeight="1" x14ac:dyDescent="0.3">
      <c r="B193" s="55">
        <v>175</v>
      </c>
      <c r="C193" s="119" t="s">
        <v>270</v>
      </c>
      <c r="D193" s="56" t="s">
        <v>59</v>
      </c>
      <c r="E193" s="30" t="s">
        <v>59</v>
      </c>
      <c r="F193" s="30" t="s">
        <v>59</v>
      </c>
      <c r="G193" s="30" t="s">
        <v>59</v>
      </c>
      <c r="H193" s="30" t="s">
        <v>59</v>
      </c>
      <c r="I193" s="30" t="s">
        <v>59</v>
      </c>
      <c r="J193" s="30" t="s">
        <v>59</v>
      </c>
      <c r="K193" s="30" t="s">
        <v>59</v>
      </c>
      <c r="L193" s="30" t="s">
        <v>59</v>
      </c>
      <c r="M193" s="30" t="s">
        <v>59</v>
      </c>
      <c r="N193" s="30" t="s">
        <v>59</v>
      </c>
      <c r="O193" s="38"/>
      <c r="P193" s="36" t="s">
        <v>59</v>
      </c>
      <c r="Q193" s="36" t="s">
        <v>59</v>
      </c>
      <c r="R193" s="108" t="str">
        <f t="shared" si="3"/>
        <v>-</v>
      </c>
      <c r="T193" s="9"/>
      <c r="U193" s="9"/>
    </row>
    <row r="194" spans="2:21" ht="16.5" customHeight="1" x14ac:dyDescent="0.3">
      <c r="B194" s="55">
        <v>176</v>
      </c>
      <c r="C194" s="119" t="s">
        <v>271</v>
      </c>
      <c r="D194" s="56" t="s">
        <v>59</v>
      </c>
      <c r="E194" s="30" t="s">
        <v>59</v>
      </c>
      <c r="F194" s="30" t="s">
        <v>59</v>
      </c>
      <c r="G194" s="30" t="s">
        <v>59</v>
      </c>
      <c r="H194" s="30" t="s">
        <v>59</v>
      </c>
      <c r="I194" s="30" t="s">
        <v>59</v>
      </c>
      <c r="J194" s="30" t="s">
        <v>59</v>
      </c>
      <c r="K194" s="30" t="s">
        <v>59</v>
      </c>
      <c r="L194" s="30" t="s">
        <v>59</v>
      </c>
      <c r="M194" s="30" t="s">
        <v>59</v>
      </c>
      <c r="N194" s="30" t="s">
        <v>59</v>
      </c>
      <c r="O194" s="38"/>
      <c r="P194" s="36" t="s">
        <v>59</v>
      </c>
      <c r="Q194" s="36" t="s">
        <v>59</v>
      </c>
      <c r="R194" s="108" t="str">
        <f t="shared" si="3"/>
        <v>-</v>
      </c>
      <c r="T194" s="9"/>
      <c r="U194" s="9"/>
    </row>
    <row r="195" spans="2:21" ht="24.75" customHeight="1" x14ac:dyDescent="0.3">
      <c r="B195" s="55">
        <v>177</v>
      </c>
      <c r="C195" s="119" t="s">
        <v>91</v>
      </c>
      <c r="D195" s="56" t="s">
        <v>59</v>
      </c>
      <c r="E195" s="30" t="s">
        <v>59</v>
      </c>
      <c r="F195" s="30" t="s">
        <v>59</v>
      </c>
      <c r="G195" s="30" t="s">
        <v>59</v>
      </c>
      <c r="H195" s="30" t="s">
        <v>59</v>
      </c>
      <c r="I195" s="30" t="s">
        <v>59</v>
      </c>
      <c r="J195" s="30" t="s">
        <v>59</v>
      </c>
      <c r="K195" s="30" t="s">
        <v>59</v>
      </c>
      <c r="L195" s="30" t="s">
        <v>59</v>
      </c>
      <c r="M195" s="30" t="s">
        <v>59</v>
      </c>
      <c r="N195" s="30" t="s">
        <v>59</v>
      </c>
      <c r="O195" s="38"/>
      <c r="P195" s="36" t="s">
        <v>59</v>
      </c>
      <c r="Q195" s="36" t="s">
        <v>59</v>
      </c>
      <c r="R195" s="108" t="str">
        <f t="shared" si="3"/>
        <v>-</v>
      </c>
      <c r="T195" s="9"/>
      <c r="U195" s="9"/>
    </row>
    <row r="196" spans="2:21" ht="16.5" customHeight="1" x14ac:dyDescent="0.3">
      <c r="B196" s="55">
        <v>178</v>
      </c>
      <c r="C196" s="119" t="s">
        <v>272</v>
      </c>
      <c r="D196" s="56" t="s">
        <v>59</v>
      </c>
      <c r="E196" s="30" t="s">
        <v>59</v>
      </c>
      <c r="F196" s="30" t="s">
        <v>59</v>
      </c>
      <c r="G196" s="30" t="s">
        <v>59</v>
      </c>
      <c r="H196" s="30" t="s">
        <v>59</v>
      </c>
      <c r="I196" s="30" t="s">
        <v>59</v>
      </c>
      <c r="J196" s="30" t="s">
        <v>59</v>
      </c>
      <c r="K196" s="30" t="s">
        <v>59</v>
      </c>
      <c r="L196" s="30" t="s">
        <v>59</v>
      </c>
      <c r="M196" s="30" t="s">
        <v>59</v>
      </c>
      <c r="N196" s="30" t="s">
        <v>59</v>
      </c>
      <c r="O196" s="38"/>
      <c r="P196" s="36" t="s">
        <v>59</v>
      </c>
      <c r="Q196" s="36" t="s">
        <v>59</v>
      </c>
      <c r="R196" s="108" t="str">
        <f t="shared" si="3"/>
        <v>-</v>
      </c>
      <c r="T196" s="9"/>
      <c r="U196" s="9"/>
    </row>
    <row r="197" spans="2:21" ht="60" customHeight="1" x14ac:dyDescent="0.3">
      <c r="B197" s="55">
        <v>179</v>
      </c>
      <c r="C197" s="119" t="s">
        <v>273</v>
      </c>
      <c r="D197" s="56" t="s">
        <v>59</v>
      </c>
      <c r="E197" s="30" t="s">
        <v>59</v>
      </c>
      <c r="F197" s="30" t="s">
        <v>59</v>
      </c>
      <c r="G197" s="30" t="s">
        <v>59</v>
      </c>
      <c r="H197" s="30" t="s">
        <v>59</v>
      </c>
      <c r="I197" s="30" t="s">
        <v>59</v>
      </c>
      <c r="J197" s="30" t="s">
        <v>59</v>
      </c>
      <c r="K197" s="30" t="s">
        <v>59</v>
      </c>
      <c r="L197" s="30" t="s">
        <v>59</v>
      </c>
      <c r="M197" s="30" t="s">
        <v>59</v>
      </c>
      <c r="N197" s="30" t="s">
        <v>59</v>
      </c>
      <c r="O197" s="38"/>
      <c r="P197" s="36" t="s">
        <v>59</v>
      </c>
      <c r="Q197" s="36" t="s">
        <v>59</v>
      </c>
      <c r="R197" s="108" t="str">
        <f t="shared" si="3"/>
        <v>-</v>
      </c>
      <c r="T197" s="9"/>
      <c r="U197" s="9"/>
    </row>
    <row r="198" spans="2:21" x14ac:dyDescent="0.3">
      <c r="B198" s="29"/>
      <c r="C198" s="57" t="s">
        <v>58</v>
      </c>
      <c r="D198" s="115">
        <f t="shared" ref="D198:N198" si="4">SUM(D19:D197)</f>
        <v>1</v>
      </c>
      <c r="E198" s="115">
        <f t="shared" si="4"/>
        <v>0</v>
      </c>
      <c r="F198" s="115">
        <f t="shared" si="4"/>
        <v>0</v>
      </c>
      <c r="G198" s="115">
        <f t="shared" si="4"/>
        <v>0</v>
      </c>
      <c r="H198" s="115">
        <f t="shared" si="4"/>
        <v>0</v>
      </c>
      <c r="I198" s="115">
        <f t="shared" si="4"/>
        <v>0</v>
      </c>
      <c r="J198" s="115">
        <f t="shared" si="4"/>
        <v>0</v>
      </c>
      <c r="K198" s="115">
        <f t="shared" si="4"/>
        <v>0</v>
      </c>
      <c r="L198" s="115">
        <f t="shared" si="4"/>
        <v>0</v>
      </c>
      <c r="M198" s="115">
        <f t="shared" si="4"/>
        <v>0</v>
      </c>
      <c r="N198" s="115">
        <f t="shared" si="4"/>
        <v>0</v>
      </c>
      <c r="O198" s="45"/>
      <c r="P198" s="28" t="s">
        <v>59</v>
      </c>
      <c r="Q198" s="28" t="s">
        <v>59</v>
      </c>
      <c r="R198" s="116">
        <f>SUM(R19:R197)</f>
        <v>0</v>
      </c>
    </row>
    <row r="199" spans="2:21" x14ac:dyDescent="0.3">
      <c r="B199" s="38"/>
      <c r="C199" s="117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21" x14ac:dyDescent="0.3">
      <c r="B200" s="110"/>
      <c r="C200" s="101" t="s">
        <v>0</v>
      </c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94"/>
    </row>
    <row r="201" spans="2:21" x14ac:dyDescent="0.3">
      <c r="B201" s="110"/>
      <c r="C201" s="46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95"/>
    </row>
    <row r="202" spans="2:21" x14ac:dyDescent="0.3">
      <c r="B202" s="110"/>
      <c r="C202" s="49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95"/>
    </row>
    <row r="203" spans="2:21" x14ac:dyDescent="0.3">
      <c r="B203" s="110"/>
      <c r="C203" s="49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95"/>
    </row>
    <row r="204" spans="2:21" x14ac:dyDescent="0.3">
      <c r="B204" s="110"/>
      <c r="C204" s="49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95"/>
    </row>
    <row r="205" spans="2:21" x14ac:dyDescent="0.3">
      <c r="B205" s="110"/>
      <c r="C205" s="49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95"/>
    </row>
    <row r="206" spans="2:21" x14ac:dyDescent="0.3">
      <c r="B206" s="110"/>
      <c r="C206" s="49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95"/>
    </row>
    <row r="207" spans="2:21" x14ac:dyDescent="0.3">
      <c r="B207" s="110"/>
      <c r="C207" s="49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95"/>
    </row>
    <row r="208" spans="2:21" x14ac:dyDescent="0.3">
      <c r="B208" s="110"/>
      <c r="C208" s="49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95"/>
    </row>
    <row r="209" spans="2:19" x14ac:dyDescent="0.3">
      <c r="B209" s="110"/>
      <c r="C209" s="49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95"/>
    </row>
    <row r="210" spans="2:19" x14ac:dyDescent="0.3">
      <c r="B210" s="110"/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95"/>
    </row>
    <row r="211" spans="2:19" x14ac:dyDescent="0.3">
      <c r="B211" s="22"/>
      <c r="C211" s="7" t="s">
        <v>71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9" x14ac:dyDescent="0.3">
      <c r="C212" s="7" t="s">
        <v>72</v>
      </c>
    </row>
    <row r="213" spans="2:19" x14ac:dyDescent="0.3">
      <c r="C213" s="7" t="s">
        <v>73</v>
      </c>
    </row>
    <row r="223" spans="2:19" x14ac:dyDescent="0.3">
      <c r="S223" s="1"/>
    </row>
  </sheetData>
  <sheetProtection algorithmName="SHA-512" hashValue="8vMYeeBhpjbMfRPC+herYlC2os11YipPYSDQWoTtEG7di6VQoMCa9U8hTWHv5kTgDdMs1CJqrMBPAjd4pAGIZQ==" saltValue="CBjDZIpu/0Y4a02MBwAGKg==" spinCount="100000" sheet="1" objects="1" scenarios="1"/>
  <mergeCells count="23">
    <mergeCell ref="B16:B17"/>
    <mergeCell ref="C16:C17"/>
    <mergeCell ref="D16:D17"/>
    <mergeCell ref="E16:E17"/>
    <mergeCell ref="F16:F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T23:U26"/>
    <mergeCell ref="N16:N17"/>
    <mergeCell ref="P16:P17"/>
    <mergeCell ref="Q16:Q17"/>
    <mergeCell ref="R16:R17"/>
    <mergeCell ref="T16:T17"/>
    <mergeCell ref="U16:U17"/>
  </mergeCells>
  <conditionalFormatting sqref="C198">
    <cfRule type="expression" dxfId="731" priority="623">
      <formula>COUNT(LEFT(C198,2))&gt;0.5</formula>
    </cfRule>
  </conditionalFormatting>
  <conditionalFormatting sqref="D19:N19 E20:N21 D22:N27 D198:N198">
    <cfRule type="cellIs" dxfId="730" priority="610" operator="equal">
      <formula>"A"</formula>
    </cfRule>
    <cfRule type="cellIs" dxfId="729" priority="611" operator="equal">
      <formula>"U"</formula>
    </cfRule>
    <cfRule type="cellIs" dxfId="728" priority="620" operator="equal">
      <formula>"-"</formula>
    </cfRule>
    <cfRule type="cellIs" dxfId="727" priority="621" stopIfTrue="1" operator="between">
      <formula>0.5</formula>
      <formula>0.69</formula>
    </cfRule>
    <cfRule type="cellIs" dxfId="726" priority="622" operator="lessThan">
      <formula>0.5</formula>
    </cfRule>
  </conditionalFormatting>
  <conditionalFormatting sqref="U19:U20">
    <cfRule type="cellIs" dxfId="725" priority="617" operator="equal">
      <formula>"U"</formula>
    </cfRule>
    <cfRule type="cellIs" dxfId="724" priority="618" operator="equal">
      <formula>"A"</formula>
    </cfRule>
    <cfRule type="cellIs" dxfId="723" priority="619" operator="greaterThan">
      <formula>0.1</formula>
    </cfRule>
  </conditionalFormatting>
  <conditionalFormatting sqref="R19:R27 R198">
    <cfRule type="cellIs" dxfId="722" priority="613" operator="between">
      <formula>0.71</formula>
      <formula>1</formula>
    </cfRule>
    <cfRule type="cellIs" dxfId="721" priority="614" operator="between">
      <formula>0.5</formula>
      <formula>0.7</formula>
    </cfRule>
    <cfRule type="cellIs" dxfId="720" priority="615" operator="lessThan">
      <formula>0.5</formula>
    </cfRule>
    <cfRule type="cellIs" dxfId="719" priority="616" operator="lessThan">
      <formula>0.5</formula>
    </cfRule>
  </conditionalFormatting>
  <conditionalFormatting sqref="R19:R27">
    <cfRule type="cellIs" dxfId="718" priority="612" operator="greaterThan">
      <formula>0.69</formula>
    </cfRule>
  </conditionalFormatting>
  <conditionalFormatting sqref="U21">
    <cfRule type="cellIs" dxfId="717" priority="607" operator="equal">
      <formula>"U"</formula>
    </cfRule>
    <cfRule type="cellIs" dxfId="716" priority="608" operator="equal">
      <formula>"A"</formula>
    </cfRule>
    <cfRule type="cellIs" dxfId="715" priority="609" operator="greaterThan">
      <formula>0.1</formula>
    </cfRule>
  </conditionalFormatting>
  <conditionalFormatting sqref="C19:C197">
    <cfRule type="expression" dxfId="714" priority="606">
      <formula>COUNT(LEFT(C19,2))&gt;0.5</formula>
    </cfRule>
  </conditionalFormatting>
  <conditionalFormatting sqref="D20:D21">
    <cfRule type="cellIs" dxfId="713" priority="601" operator="equal">
      <formula>"A"</formula>
    </cfRule>
    <cfRule type="cellIs" dxfId="712" priority="602" operator="equal">
      <formula>"U"</formula>
    </cfRule>
    <cfRule type="cellIs" dxfId="711" priority="603" operator="equal">
      <formula>"-"</formula>
    </cfRule>
    <cfRule type="cellIs" dxfId="710" priority="604" stopIfTrue="1" operator="between">
      <formula>0.5</formula>
      <formula>0.69</formula>
    </cfRule>
    <cfRule type="cellIs" dxfId="709" priority="605" operator="lessThan">
      <formula>0.5</formula>
    </cfRule>
  </conditionalFormatting>
  <conditionalFormatting sqref="D28:N31">
    <cfRule type="cellIs" dxfId="708" priority="591" operator="equal">
      <formula>"A"</formula>
    </cfRule>
    <cfRule type="cellIs" dxfId="707" priority="592" operator="equal">
      <formula>"U"</formula>
    </cfRule>
    <cfRule type="cellIs" dxfId="706" priority="598" operator="equal">
      <formula>"-"</formula>
    </cfRule>
    <cfRule type="cellIs" dxfId="705" priority="599" stopIfTrue="1" operator="between">
      <formula>0.5</formula>
      <formula>0.69</formula>
    </cfRule>
    <cfRule type="cellIs" dxfId="704" priority="600" operator="lessThan">
      <formula>0.5</formula>
    </cfRule>
  </conditionalFormatting>
  <conditionalFormatting sqref="R28:R31">
    <cfRule type="cellIs" dxfId="703" priority="594" operator="between">
      <formula>0.71</formula>
      <formula>1</formula>
    </cfRule>
    <cfRule type="cellIs" dxfId="702" priority="595" operator="between">
      <formula>0.5</formula>
      <formula>0.7</formula>
    </cfRule>
    <cfRule type="cellIs" dxfId="701" priority="596" operator="lessThan">
      <formula>0.5</formula>
    </cfRule>
    <cfRule type="cellIs" dxfId="700" priority="597" operator="lessThan">
      <formula>0.5</formula>
    </cfRule>
  </conditionalFormatting>
  <conditionalFormatting sqref="R28:R31">
    <cfRule type="cellIs" dxfId="699" priority="593" operator="greaterThan">
      <formula>0.69</formula>
    </cfRule>
  </conditionalFormatting>
  <conditionalFormatting sqref="D32:N33">
    <cfRule type="cellIs" dxfId="698" priority="581" operator="equal">
      <formula>"A"</formula>
    </cfRule>
    <cfRule type="cellIs" dxfId="697" priority="582" operator="equal">
      <formula>"U"</formula>
    </cfRule>
    <cfRule type="cellIs" dxfId="696" priority="588" operator="equal">
      <formula>"-"</formula>
    </cfRule>
    <cfRule type="cellIs" dxfId="695" priority="589" stopIfTrue="1" operator="between">
      <formula>0.5</formula>
      <formula>0.69</formula>
    </cfRule>
    <cfRule type="cellIs" dxfId="694" priority="590" operator="lessThan">
      <formula>0.5</formula>
    </cfRule>
  </conditionalFormatting>
  <conditionalFormatting sqref="R32:R33">
    <cfRule type="cellIs" dxfId="693" priority="584" operator="between">
      <formula>0.71</formula>
      <formula>1</formula>
    </cfRule>
    <cfRule type="cellIs" dxfId="692" priority="585" operator="between">
      <formula>0.5</formula>
      <formula>0.7</formula>
    </cfRule>
    <cfRule type="cellIs" dxfId="691" priority="586" operator="lessThan">
      <formula>0.5</formula>
    </cfRule>
    <cfRule type="cellIs" dxfId="690" priority="587" operator="lessThan">
      <formula>0.5</formula>
    </cfRule>
  </conditionalFormatting>
  <conditionalFormatting sqref="R32:R33">
    <cfRule type="cellIs" dxfId="689" priority="583" operator="greaterThan">
      <formula>0.69</formula>
    </cfRule>
  </conditionalFormatting>
  <conditionalFormatting sqref="D34:N37">
    <cfRule type="cellIs" dxfId="688" priority="571" operator="equal">
      <formula>"A"</formula>
    </cfRule>
    <cfRule type="cellIs" dxfId="687" priority="572" operator="equal">
      <formula>"U"</formula>
    </cfRule>
    <cfRule type="cellIs" dxfId="686" priority="578" operator="equal">
      <formula>"-"</formula>
    </cfRule>
    <cfRule type="cellIs" dxfId="685" priority="579" stopIfTrue="1" operator="between">
      <formula>0.5</formula>
      <formula>0.69</formula>
    </cfRule>
    <cfRule type="cellIs" dxfId="684" priority="580" operator="lessThan">
      <formula>0.5</formula>
    </cfRule>
  </conditionalFormatting>
  <conditionalFormatting sqref="R34:R37">
    <cfRule type="cellIs" dxfId="683" priority="574" operator="between">
      <formula>0.71</formula>
      <formula>1</formula>
    </cfRule>
    <cfRule type="cellIs" dxfId="682" priority="575" operator="between">
      <formula>0.5</formula>
      <formula>0.7</formula>
    </cfRule>
    <cfRule type="cellIs" dxfId="681" priority="576" operator="lessThan">
      <formula>0.5</formula>
    </cfRule>
    <cfRule type="cellIs" dxfId="680" priority="577" operator="lessThan">
      <formula>0.5</formula>
    </cfRule>
  </conditionalFormatting>
  <conditionalFormatting sqref="R34:R37">
    <cfRule type="cellIs" dxfId="679" priority="573" operator="greaterThan">
      <formula>0.69</formula>
    </cfRule>
  </conditionalFormatting>
  <conditionalFormatting sqref="D38:N39">
    <cfRule type="cellIs" dxfId="678" priority="561" operator="equal">
      <formula>"A"</formula>
    </cfRule>
    <cfRule type="cellIs" dxfId="677" priority="562" operator="equal">
      <formula>"U"</formula>
    </cfRule>
    <cfRule type="cellIs" dxfId="676" priority="568" operator="equal">
      <formula>"-"</formula>
    </cfRule>
    <cfRule type="cellIs" dxfId="675" priority="569" stopIfTrue="1" operator="between">
      <formula>0.5</formula>
      <formula>0.69</formula>
    </cfRule>
    <cfRule type="cellIs" dxfId="674" priority="570" operator="lessThan">
      <formula>0.5</formula>
    </cfRule>
  </conditionalFormatting>
  <conditionalFormatting sqref="R38:R39">
    <cfRule type="cellIs" dxfId="673" priority="564" operator="between">
      <formula>0.71</formula>
      <formula>1</formula>
    </cfRule>
    <cfRule type="cellIs" dxfId="672" priority="565" operator="between">
      <formula>0.5</formula>
      <formula>0.7</formula>
    </cfRule>
    <cfRule type="cellIs" dxfId="671" priority="566" operator="lessThan">
      <formula>0.5</formula>
    </cfRule>
    <cfRule type="cellIs" dxfId="670" priority="567" operator="lessThan">
      <formula>0.5</formula>
    </cfRule>
  </conditionalFormatting>
  <conditionalFormatting sqref="R38:R39">
    <cfRule type="cellIs" dxfId="669" priority="563" operator="greaterThan">
      <formula>0.69</formula>
    </cfRule>
  </conditionalFormatting>
  <conditionalFormatting sqref="D40:N45">
    <cfRule type="cellIs" dxfId="668" priority="551" operator="equal">
      <formula>"A"</formula>
    </cfRule>
    <cfRule type="cellIs" dxfId="667" priority="552" operator="equal">
      <formula>"U"</formula>
    </cfRule>
    <cfRule type="cellIs" dxfId="666" priority="558" operator="equal">
      <formula>"-"</formula>
    </cfRule>
    <cfRule type="cellIs" dxfId="665" priority="559" stopIfTrue="1" operator="between">
      <formula>0.5</formula>
      <formula>0.69</formula>
    </cfRule>
    <cfRule type="cellIs" dxfId="664" priority="560" operator="lessThan">
      <formula>0.5</formula>
    </cfRule>
  </conditionalFormatting>
  <conditionalFormatting sqref="R40:R45">
    <cfRule type="cellIs" dxfId="663" priority="554" operator="between">
      <formula>0.71</formula>
      <formula>1</formula>
    </cfRule>
    <cfRule type="cellIs" dxfId="662" priority="555" operator="between">
      <formula>0.5</formula>
      <formula>0.7</formula>
    </cfRule>
    <cfRule type="cellIs" dxfId="661" priority="556" operator="lessThan">
      <formula>0.5</formula>
    </cfRule>
    <cfRule type="cellIs" dxfId="660" priority="557" operator="lessThan">
      <formula>0.5</formula>
    </cfRule>
  </conditionalFormatting>
  <conditionalFormatting sqref="R40:R45">
    <cfRule type="cellIs" dxfId="659" priority="553" operator="greaterThan">
      <formula>0.69</formula>
    </cfRule>
  </conditionalFormatting>
  <conditionalFormatting sqref="D46:N48">
    <cfRule type="cellIs" dxfId="658" priority="541" operator="equal">
      <formula>"A"</formula>
    </cfRule>
    <cfRule type="cellIs" dxfId="657" priority="542" operator="equal">
      <formula>"U"</formula>
    </cfRule>
    <cfRule type="cellIs" dxfId="656" priority="548" operator="equal">
      <formula>"-"</formula>
    </cfRule>
    <cfRule type="cellIs" dxfId="655" priority="549" stopIfTrue="1" operator="between">
      <formula>0.5</formula>
      <formula>0.69</formula>
    </cfRule>
    <cfRule type="cellIs" dxfId="654" priority="550" operator="lessThan">
      <formula>0.5</formula>
    </cfRule>
  </conditionalFormatting>
  <conditionalFormatting sqref="R46:R48">
    <cfRule type="cellIs" dxfId="653" priority="544" operator="between">
      <formula>0.71</formula>
      <formula>1</formula>
    </cfRule>
    <cfRule type="cellIs" dxfId="652" priority="545" operator="between">
      <formula>0.5</formula>
      <formula>0.7</formula>
    </cfRule>
    <cfRule type="cellIs" dxfId="651" priority="546" operator="lessThan">
      <formula>0.5</formula>
    </cfRule>
    <cfRule type="cellIs" dxfId="650" priority="547" operator="lessThan">
      <formula>0.5</formula>
    </cfRule>
  </conditionalFormatting>
  <conditionalFormatting sqref="R46:R48">
    <cfRule type="cellIs" dxfId="649" priority="543" operator="greaterThan">
      <formula>0.69</formula>
    </cfRule>
  </conditionalFormatting>
  <conditionalFormatting sqref="D49:N50">
    <cfRule type="cellIs" dxfId="648" priority="531" operator="equal">
      <formula>"A"</formula>
    </cfRule>
    <cfRule type="cellIs" dxfId="647" priority="532" operator="equal">
      <formula>"U"</formula>
    </cfRule>
    <cfRule type="cellIs" dxfId="646" priority="538" operator="equal">
      <formula>"-"</formula>
    </cfRule>
    <cfRule type="cellIs" dxfId="645" priority="539" stopIfTrue="1" operator="between">
      <formula>0.5</formula>
      <formula>0.69</formula>
    </cfRule>
    <cfRule type="cellIs" dxfId="644" priority="540" operator="lessThan">
      <formula>0.5</formula>
    </cfRule>
  </conditionalFormatting>
  <conditionalFormatting sqref="R49:R50">
    <cfRule type="cellIs" dxfId="643" priority="534" operator="between">
      <formula>0.71</formula>
      <formula>1</formula>
    </cfRule>
    <cfRule type="cellIs" dxfId="642" priority="535" operator="between">
      <formula>0.5</formula>
      <formula>0.7</formula>
    </cfRule>
    <cfRule type="cellIs" dxfId="641" priority="536" operator="lessThan">
      <formula>0.5</formula>
    </cfRule>
    <cfRule type="cellIs" dxfId="640" priority="537" operator="lessThan">
      <formula>0.5</formula>
    </cfRule>
  </conditionalFormatting>
  <conditionalFormatting sqref="R49:R50">
    <cfRule type="cellIs" dxfId="639" priority="533" operator="greaterThan">
      <formula>0.69</formula>
    </cfRule>
  </conditionalFormatting>
  <conditionalFormatting sqref="D51:N56">
    <cfRule type="cellIs" dxfId="638" priority="521" operator="equal">
      <formula>"A"</formula>
    </cfRule>
    <cfRule type="cellIs" dxfId="637" priority="522" operator="equal">
      <formula>"U"</formula>
    </cfRule>
    <cfRule type="cellIs" dxfId="636" priority="528" operator="equal">
      <formula>"-"</formula>
    </cfRule>
    <cfRule type="cellIs" dxfId="635" priority="529" stopIfTrue="1" operator="between">
      <formula>0.5</formula>
      <formula>0.69</formula>
    </cfRule>
    <cfRule type="cellIs" dxfId="634" priority="530" operator="lessThan">
      <formula>0.5</formula>
    </cfRule>
  </conditionalFormatting>
  <conditionalFormatting sqref="R51:R56">
    <cfRule type="cellIs" dxfId="633" priority="524" operator="between">
      <formula>0.71</formula>
      <formula>1</formula>
    </cfRule>
    <cfRule type="cellIs" dxfId="632" priority="525" operator="between">
      <formula>0.5</formula>
      <formula>0.7</formula>
    </cfRule>
    <cfRule type="cellIs" dxfId="631" priority="526" operator="lessThan">
      <formula>0.5</formula>
    </cfRule>
    <cfRule type="cellIs" dxfId="630" priority="527" operator="lessThan">
      <formula>0.5</formula>
    </cfRule>
  </conditionalFormatting>
  <conditionalFormatting sqref="R51:R56">
    <cfRule type="cellIs" dxfId="629" priority="523" operator="greaterThan">
      <formula>0.69</formula>
    </cfRule>
  </conditionalFormatting>
  <conditionalFormatting sqref="D57:N61">
    <cfRule type="cellIs" dxfId="628" priority="441" operator="equal">
      <formula>"A"</formula>
    </cfRule>
    <cfRule type="cellIs" dxfId="627" priority="442" operator="equal">
      <formula>"U"</formula>
    </cfRule>
    <cfRule type="cellIs" dxfId="626" priority="448" operator="equal">
      <formula>"-"</formula>
    </cfRule>
    <cfRule type="cellIs" dxfId="625" priority="449" stopIfTrue="1" operator="between">
      <formula>0.5</formula>
      <formula>0.69</formula>
    </cfRule>
    <cfRule type="cellIs" dxfId="624" priority="450" operator="lessThan">
      <formula>0.5</formula>
    </cfRule>
  </conditionalFormatting>
  <conditionalFormatting sqref="R57:R61">
    <cfRule type="cellIs" dxfId="623" priority="444" operator="between">
      <formula>0.71</formula>
      <formula>1</formula>
    </cfRule>
    <cfRule type="cellIs" dxfId="622" priority="445" operator="between">
      <formula>0.5</formula>
      <formula>0.7</formula>
    </cfRule>
    <cfRule type="cellIs" dxfId="621" priority="446" operator="lessThan">
      <formula>0.5</formula>
    </cfRule>
    <cfRule type="cellIs" dxfId="620" priority="447" operator="lessThan">
      <formula>0.5</formula>
    </cfRule>
  </conditionalFormatting>
  <conditionalFormatting sqref="R57:R61">
    <cfRule type="cellIs" dxfId="619" priority="443" operator="greaterThan">
      <formula>0.69</formula>
    </cfRule>
  </conditionalFormatting>
  <conditionalFormatting sqref="D62:N65">
    <cfRule type="cellIs" dxfId="618" priority="431" operator="equal">
      <formula>"A"</formula>
    </cfRule>
    <cfRule type="cellIs" dxfId="617" priority="432" operator="equal">
      <formula>"U"</formula>
    </cfRule>
    <cfRule type="cellIs" dxfId="616" priority="438" operator="equal">
      <formula>"-"</formula>
    </cfRule>
    <cfRule type="cellIs" dxfId="615" priority="439" stopIfTrue="1" operator="between">
      <formula>0.5</formula>
      <formula>0.69</formula>
    </cfRule>
    <cfRule type="cellIs" dxfId="614" priority="440" operator="lessThan">
      <formula>0.5</formula>
    </cfRule>
  </conditionalFormatting>
  <conditionalFormatting sqref="R62:R65">
    <cfRule type="cellIs" dxfId="613" priority="434" operator="between">
      <formula>0.71</formula>
      <formula>1</formula>
    </cfRule>
    <cfRule type="cellIs" dxfId="612" priority="435" operator="between">
      <formula>0.5</formula>
      <formula>0.7</formula>
    </cfRule>
    <cfRule type="cellIs" dxfId="611" priority="436" operator="lessThan">
      <formula>0.5</formula>
    </cfRule>
    <cfRule type="cellIs" dxfId="610" priority="437" operator="lessThan">
      <formula>0.5</formula>
    </cfRule>
  </conditionalFormatting>
  <conditionalFormatting sqref="R62:R65">
    <cfRule type="cellIs" dxfId="609" priority="433" operator="greaterThan">
      <formula>0.69</formula>
    </cfRule>
  </conditionalFormatting>
  <conditionalFormatting sqref="D66:N67">
    <cfRule type="cellIs" dxfId="608" priority="421" operator="equal">
      <formula>"A"</formula>
    </cfRule>
    <cfRule type="cellIs" dxfId="607" priority="422" operator="equal">
      <formula>"U"</formula>
    </cfRule>
    <cfRule type="cellIs" dxfId="606" priority="428" operator="equal">
      <formula>"-"</formula>
    </cfRule>
    <cfRule type="cellIs" dxfId="605" priority="429" stopIfTrue="1" operator="between">
      <formula>0.5</formula>
      <formula>0.69</formula>
    </cfRule>
    <cfRule type="cellIs" dxfId="604" priority="430" operator="lessThan">
      <formula>0.5</formula>
    </cfRule>
  </conditionalFormatting>
  <conditionalFormatting sqref="R66:R67">
    <cfRule type="cellIs" dxfId="603" priority="424" operator="between">
      <formula>0.71</formula>
      <formula>1</formula>
    </cfRule>
    <cfRule type="cellIs" dxfId="602" priority="425" operator="between">
      <formula>0.5</formula>
      <formula>0.7</formula>
    </cfRule>
    <cfRule type="cellIs" dxfId="601" priority="426" operator="lessThan">
      <formula>0.5</formula>
    </cfRule>
    <cfRule type="cellIs" dxfId="600" priority="427" operator="lessThan">
      <formula>0.5</formula>
    </cfRule>
  </conditionalFormatting>
  <conditionalFormatting sqref="R66:R67">
    <cfRule type="cellIs" dxfId="599" priority="423" operator="greaterThan">
      <formula>0.69</formula>
    </cfRule>
  </conditionalFormatting>
  <conditionalFormatting sqref="D68:N71">
    <cfRule type="cellIs" dxfId="598" priority="411" operator="equal">
      <formula>"A"</formula>
    </cfRule>
    <cfRule type="cellIs" dxfId="597" priority="412" operator="equal">
      <formula>"U"</formula>
    </cfRule>
    <cfRule type="cellIs" dxfId="596" priority="418" operator="equal">
      <formula>"-"</formula>
    </cfRule>
    <cfRule type="cellIs" dxfId="595" priority="419" stopIfTrue="1" operator="between">
      <formula>0.5</formula>
      <formula>0.69</formula>
    </cfRule>
    <cfRule type="cellIs" dxfId="594" priority="420" operator="lessThan">
      <formula>0.5</formula>
    </cfRule>
  </conditionalFormatting>
  <conditionalFormatting sqref="R68:R71">
    <cfRule type="cellIs" dxfId="593" priority="414" operator="between">
      <formula>0.71</formula>
      <formula>1</formula>
    </cfRule>
    <cfRule type="cellIs" dxfId="592" priority="415" operator="between">
      <formula>0.5</formula>
      <formula>0.7</formula>
    </cfRule>
    <cfRule type="cellIs" dxfId="591" priority="416" operator="lessThan">
      <formula>0.5</formula>
    </cfRule>
    <cfRule type="cellIs" dxfId="590" priority="417" operator="lessThan">
      <formula>0.5</formula>
    </cfRule>
  </conditionalFormatting>
  <conditionalFormatting sqref="R68:R71">
    <cfRule type="cellIs" dxfId="589" priority="413" operator="greaterThan">
      <formula>0.69</formula>
    </cfRule>
  </conditionalFormatting>
  <conditionalFormatting sqref="D72:N73">
    <cfRule type="cellIs" dxfId="588" priority="401" operator="equal">
      <formula>"A"</formula>
    </cfRule>
    <cfRule type="cellIs" dxfId="587" priority="402" operator="equal">
      <formula>"U"</formula>
    </cfRule>
    <cfRule type="cellIs" dxfId="586" priority="408" operator="equal">
      <formula>"-"</formula>
    </cfRule>
    <cfRule type="cellIs" dxfId="585" priority="409" stopIfTrue="1" operator="between">
      <formula>0.5</formula>
      <formula>0.69</formula>
    </cfRule>
    <cfRule type="cellIs" dxfId="584" priority="410" operator="lessThan">
      <formula>0.5</formula>
    </cfRule>
  </conditionalFormatting>
  <conditionalFormatting sqref="R72:R73">
    <cfRule type="cellIs" dxfId="583" priority="404" operator="between">
      <formula>0.71</formula>
      <formula>1</formula>
    </cfRule>
    <cfRule type="cellIs" dxfId="582" priority="405" operator="between">
      <formula>0.5</formula>
      <formula>0.7</formula>
    </cfRule>
    <cfRule type="cellIs" dxfId="581" priority="406" operator="lessThan">
      <formula>0.5</formula>
    </cfRule>
    <cfRule type="cellIs" dxfId="580" priority="407" operator="lessThan">
      <formula>0.5</formula>
    </cfRule>
  </conditionalFormatting>
  <conditionalFormatting sqref="R72:R73">
    <cfRule type="cellIs" dxfId="579" priority="403" operator="greaterThan">
      <formula>0.69</formula>
    </cfRule>
  </conditionalFormatting>
  <conditionalFormatting sqref="D74:N79">
    <cfRule type="cellIs" dxfId="578" priority="391" operator="equal">
      <formula>"A"</formula>
    </cfRule>
    <cfRule type="cellIs" dxfId="577" priority="392" operator="equal">
      <formula>"U"</formula>
    </cfRule>
    <cfRule type="cellIs" dxfId="576" priority="398" operator="equal">
      <formula>"-"</formula>
    </cfRule>
    <cfRule type="cellIs" dxfId="575" priority="399" stopIfTrue="1" operator="between">
      <formula>0.5</formula>
      <formula>0.69</formula>
    </cfRule>
    <cfRule type="cellIs" dxfId="574" priority="400" operator="lessThan">
      <formula>0.5</formula>
    </cfRule>
  </conditionalFormatting>
  <conditionalFormatting sqref="R74:R79">
    <cfRule type="cellIs" dxfId="573" priority="394" operator="between">
      <formula>0.71</formula>
      <formula>1</formula>
    </cfRule>
    <cfRule type="cellIs" dxfId="572" priority="395" operator="between">
      <formula>0.5</formula>
      <formula>0.7</formula>
    </cfRule>
    <cfRule type="cellIs" dxfId="571" priority="396" operator="lessThan">
      <formula>0.5</formula>
    </cfRule>
    <cfRule type="cellIs" dxfId="570" priority="397" operator="lessThan">
      <formula>0.5</formula>
    </cfRule>
  </conditionalFormatting>
  <conditionalFormatting sqref="R74:R79">
    <cfRule type="cellIs" dxfId="569" priority="393" operator="greaterThan">
      <formula>0.69</formula>
    </cfRule>
  </conditionalFormatting>
  <conditionalFormatting sqref="D80:N81">
    <cfRule type="cellIs" dxfId="568" priority="381" operator="equal">
      <formula>"A"</formula>
    </cfRule>
    <cfRule type="cellIs" dxfId="567" priority="382" operator="equal">
      <formula>"U"</formula>
    </cfRule>
    <cfRule type="cellIs" dxfId="566" priority="388" operator="equal">
      <formula>"-"</formula>
    </cfRule>
    <cfRule type="cellIs" dxfId="565" priority="389" stopIfTrue="1" operator="between">
      <formula>0.5</formula>
      <formula>0.69</formula>
    </cfRule>
    <cfRule type="cellIs" dxfId="564" priority="390" operator="lessThan">
      <formula>0.5</formula>
    </cfRule>
  </conditionalFormatting>
  <conditionalFormatting sqref="R80:R81">
    <cfRule type="cellIs" dxfId="563" priority="384" operator="between">
      <formula>0.71</formula>
      <formula>1</formula>
    </cfRule>
    <cfRule type="cellIs" dxfId="562" priority="385" operator="between">
      <formula>0.5</formula>
      <formula>0.7</formula>
    </cfRule>
    <cfRule type="cellIs" dxfId="561" priority="386" operator="lessThan">
      <formula>0.5</formula>
    </cfRule>
    <cfRule type="cellIs" dxfId="560" priority="387" operator="lessThan">
      <formula>0.5</formula>
    </cfRule>
  </conditionalFormatting>
  <conditionalFormatting sqref="R80:R81">
    <cfRule type="cellIs" dxfId="559" priority="383" operator="greaterThan">
      <formula>0.69</formula>
    </cfRule>
  </conditionalFormatting>
  <conditionalFormatting sqref="D82:N86">
    <cfRule type="cellIs" dxfId="558" priority="371" operator="equal">
      <formula>"A"</formula>
    </cfRule>
    <cfRule type="cellIs" dxfId="557" priority="372" operator="equal">
      <formula>"U"</formula>
    </cfRule>
    <cfRule type="cellIs" dxfId="556" priority="378" operator="equal">
      <formula>"-"</formula>
    </cfRule>
    <cfRule type="cellIs" dxfId="555" priority="379" stopIfTrue="1" operator="between">
      <formula>0.5</formula>
      <formula>0.69</formula>
    </cfRule>
    <cfRule type="cellIs" dxfId="554" priority="380" operator="lessThan">
      <formula>0.5</formula>
    </cfRule>
  </conditionalFormatting>
  <conditionalFormatting sqref="R82:R86">
    <cfRule type="cellIs" dxfId="553" priority="374" operator="between">
      <formula>0.71</formula>
      <formula>1</formula>
    </cfRule>
    <cfRule type="cellIs" dxfId="552" priority="375" operator="between">
      <formula>0.5</formula>
      <formula>0.7</formula>
    </cfRule>
    <cfRule type="cellIs" dxfId="551" priority="376" operator="lessThan">
      <formula>0.5</formula>
    </cfRule>
    <cfRule type="cellIs" dxfId="550" priority="377" operator="lessThan">
      <formula>0.5</formula>
    </cfRule>
  </conditionalFormatting>
  <conditionalFormatting sqref="R82:R86">
    <cfRule type="cellIs" dxfId="549" priority="373" operator="greaterThan">
      <formula>0.69</formula>
    </cfRule>
  </conditionalFormatting>
  <conditionalFormatting sqref="D87:N90">
    <cfRule type="cellIs" dxfId="548" priority="361" operator="equal">
      <formula>"A"</formula>
    </cfRule>
    <cfRule type="cellIs" dxfId="547" priority="362" operator="equal">
      <formula>"U"</formula>
    </cfRule>
    <cfRule type="cellIs" dxfId="546" priority="368" operator="equal">
      <formula>"-"</formula>
    </cfRule>
    <cfRule type="cellIs" dxfId="545" priority="369" stopIfTrue="1" operator="between">
      <formula>0.5</formula>
      <formula>0.69</formula>
    </cfRule>
    <cfRule type="cellIs" dxfId="544" priority="370" operator="lessThan">
      <formula>0.5</formula>
    </cfRule>
  </conditionalFormatting>
  <conditionalFormatting sqref="R87:R90">
    <cfRule type="cellIs" dxfId="543" priority="364" operator="between">
      <formula>0.71</formula>
      <formula>1</formula>
    </cfRule>
    <cfRule type="cellIs" dxfId="542" priority="365" operator="between">
      <formula>0.5</formula>
      <formula>0.7</formula>
    </cfRule>
    <cfRule type="cellIs" dxfId="541" priority="366" operator="lessThan">
      <formula>0.5</formula>
    </cfRule>
    <cfRule type="cellIs" dxfId="540" priority="367" operator="lessThan">
      <formula>0.5</formula>
    </cfRule>
  </conditionalFormatting>
  <conditionalFormatting sqref="R87:R90">
    <cfRule type="cellIs" dxfId="539" priority="363" operator="greaterThan">
      <formula>0.69</formula>
    </cfRule>
  </conditionalFormatting>
  <conditionalFormatting sqref="D91:N92">
    <cfRule type="cellIs" dxfId="538" priority="351" operator="equal">
      <formula>"A"</formula>
    </cfRule>
    <cfRule type="cellIs" dxfId="537" priority="352" operator="equal">
      <formula>"U"</formula>
    </cfRule>
    <cfRule type="cellIs" dxfId="536" priority="358" operator="equal">
      <formula>"-"</formula>
    </cfRule>
    <cfRule type="cellIs" dxfId="535" priority="359" stopIfTrue="1" operator="between">
      <formula>0.5</formula>
      <formula>0.69</formula>
    </cfRule>
    <cfRule type="cellIs" dxfId="534" priority="360" operator="lessThan">
      <formula>0.5</formula>
    </cfRule>
  </conditionalFormatting>
  <conditionalFormatting sqref="R91:R92">
    <cfRule type="cellIs" dxfId="533" priority="354" operator="between">
      <formula>0.71</formula>
      <formula>1</formula>
    </cfRule>
    <cfRule type="cellIs" dxfId="532" priority="355" operator="between">
      <formula>0.5</formula>
      <formula>0.7</formula>
    </cfRule>
    <cfRule type="cellIs" dxfId="531" priority="356" operator="lessThan">
      <formula>0.5</formula>
    </cfRule>
    <cfRule type="cellIs" dxfId="530" priority="357" operator="lessThan">
      <formula>0.5</formula>
    </cfRule>
  </conditionalFormatting>
  <conditionalFormatting sqref="R91:R92">
    <cfRule type="cellIs" dxfId="529" priority="353" operator="greaterThan">
      <formula>0.69</formula>
    </cfRule>
  </conditionalFormatting>
  <conditionalFormatting sqref="D93:N96">
    <cfRule type="cellIs" dxfId="528" priority="341" operator="equal">
      <formula>"A"</formula>
    </cfRule>
    <cfRule type="cellIs" dxfId="527" priority="342" operator="equal">
      <formula>"U"</formula>
    </cfRule>
    <cfRule type="cellIs" dxfId="526" priority="348" operator="equal">
      <formula>"-"</formula>
    </cfRule>
    <cfRule type="cellIs" dxfId="525" priority="349" stopIfTrue="1" operator="between">
      <formula>0.5</formula>
      <formula>0.69</formula>
    </cfRule>
    <cfRule type="cellIs" dxfId="524" priority="350" operator="lessThan">
      <formula>0.5</formula>
    </cfRule>
  </conditionalFormatting>
  <conditionalFormatting sqref="R93:R96">
    <cfRule type="cellIs" dxfId="523" priority="344" operator="between">
      <formula>0.71</formula>
      <formula>1</formula>
    </cfRule>
    <cfRule type="cellIs" dxfId="522" priority="345" operator="between">
      <formula>0.5</formula>
      <formula>0.7</formula>
    </cfRule>
    <cfRule type="cellIs" dxfId="521" priority="346" operator="lessThan">
      <formula>0.5</formula>
    </cfRule>
    <cfRule type="cellIs" dxfId="520" priority="347" operator="lessThan">
      <formula>0.5</formula>
    </cfRule>
  </conditionalFormatting>
  <conditionalFormatting sqref="R93:R96">
    <cfRule type="cellIs" dxfId="519" priority="343" operator="greaterThan">
      <formula>0.69</formula>
    </cfRule>
  </conditionalFormatting>
  <conditionalFormatting sqref="D97:N98">
    <cfRule type="cellIs" dxfId="518" priority="331" operator="equal">
      <formula>"A"</formula>
    </cfRule>
    <cfRule type="cellIs" dxfId="517" priority="332" operator="equal">
      <formula>"U"</formula>
    </cfRule>
    <cfRule type="cellIs" dxfId="516" priority="338" operator="equal">
      <formula>"-"</formula>
    </cfRule>
    <cfRule type="cellIs" dxfId="515" priority="339" stopIfTrue="1" operator="between">
      <formula>0.5</formula>
      <formula>0.69</formula>
    </cfRule>
    <cfRule type="cellIs" dxfId="514" priority="340" operator="lessThan">
      <formula>0.5</formula>
    </cfRule>
  </conditionalFormatting>
  <conditionalFormatting sqref="R97:R98">
    <cfRule type="cellIs" dxfId="513" priority="334" operator="between">
      <formula>0.71</formula>
      <formula>1</formula>
    </cfRule>
    <cfRule type="cellIs" dxfId="512" priority="335" operator="between">
      <formula>0.5</formula>
      <formula>0.7</formula>
    </cfRule>
    <cfRule type="cellIs" dxfId="511" priority="336" operator="lessThan">
      <formula>0.5</formula>
    </cfRule>
    <cfRule type="cellIs" dxfId="510" priority="337" operator="lessThan">
      <formula>0.5</formula>
    </cfRule>
  </conditionalFormatting>
  <conditionalFormatting sqref="R97:R98">
    <cfRule type="cellIs" dxfId="509" priority="333" operator="greaterThan">
      <formula>0.69</formula>
    </cfRule>
  </conditionalFormatting>
  <conditionalFormatting sqref="D99:N104">
    <cfRule type="cellIs" dxfId="508" priority="321" operator="equal">
      <formula>"A"</formula>
    </cfRule>
    <cfRule type="cellIs" dxfId="507" priority="322" operator="equal">
      <formula>"U"</formula>
    </cfRule>
    <cfRule type="cellIs" dxfId="506" priority="328" operator="equal">
      <formula>"-"</formula>
    </cfRule>
    <cfRule type="cellIs" dxfId="505" priority="329" stopIfTrue="1" operator="between">
      <formula>0.5</formula>
      <formula>0.69</formula>
    </cfRule>
    <cfRule type="cellIs" dxfId="504" priority="330" operator="lessThan">
      <formula>0.5</formula>
    </cfRule>
  </conditionalFormatting>
  <conditionalFormatting sqref="R99:R104">
    <cfRule type="cellIs" dxfId="503" priority="324" operator="between">
      <formula>0.71</formula>
      <formula>1</formula>
    </cfRule>
    <cfRule type="cellIs" dxfId="502" priority="325" operator="between">
      <formula>0.5</formula>
      <formula>0.7</formula>
    </cfRule>
    <cfRule type="cellIs" dxfId="501" priority="326" operator="lessThan">
      <formula>0.5</formula>
    </cfRule>
    <cfRule type="cellIs" dxfId="500" priority="327" operator="lessThan">
      <formula>0.5</formula>
    </cfRule>
  </conditionalFormatting>
  <conditionalFormatting sqref="R99:R104">
    <cfRule type="cellIs" dxfId="499" priority="323" operator="greaterThan">
      <formula>0.69</formula>
    </cfRule>
  </conditionalFormatting>
  <conditionalFormatting sqref="D105:N106">
    <cfRule type="cellIs" dxfId="498" priority="311" operator="equal">
      <formula>"A"</formula>
    </cfRule>
    <cfRule type="cellIs" dxfId="497" priority="312" operator="equal">
      <formula>"U"</formula>
    </cfRule>
    <cfRule type="cellIs" dxfId="496" priority="318" operator="equal">
      <formula>"-"</formula>
    </cfRule>
    <cfRule type="cellIs" dxfId="495" priority="319" stopIfTrue="1" operator="between">
      <formula>0.5</formula>
      <formula>0.69</formula>
    </cfRule>
    <cfRule type="cellIs" dxfId="494" priority="320" operator="lessThan">
      <formula>0.5</formula>
    </cfRule>
  </conditionalFormatting>
  <conditionalFormatting sqref="R105:R106">
    <cfRule type="cellIs" dxfId="493" priority="314" operator="between">
      <formula>0.71</formula>
      <formula>1</formula>
    </cfRule>
    <cfRule type="cellIs" dxfId="492" priority="315" operator="between">
      <formula>0.5</formula>
      <formula>0.7</formula>
    </cfRule>
    <cfRule type="cellIs" dxfId="491" priority="316" operator="lessThan">
      <formula>0.5</formula>
    </cfRule>
    <cfRule type="cellIs" dxfId="490" priority="317" operator="lessThan">
      <formula>0.5</formula>
    </cfRule>
  </conditionalFormatting>
  <conditionalFormatting sqref="R105:R106">
    <cfRule type="cellIs" dxfId="489" priority="313" operator="greaterThan">
      <formula>0.69</formula>
    </cfRule>
  </conditionalFormatting>
  <conditionalFormatting sqref="D107:N111">
    <cfRule type="cellIs" dxfId="488" priority="301" operator="equal">
      <formula>"A"</formula>
    </cfRule>
    <cfRule type="cellIs" dxfId="487" priority="302" operator="equal">
      <formula>"U"</formula>
    </cfRule>
    <cfRule type="cellIs" dxfId="486" priority="308" operator="equal">
      <formula>"-"</formula>
    </cfRule>
    <cfRule type="cellIs" dxfId="485" priority="309" stopIfTrue="1" operator="between">
      <formula>0.5</formula>
      <formula>0.69</formula>
    </cfRule>
    <cfRule type="cellIs" dxfId="484" priority="310" operator="lessThan">
      <formula>0.5</formula>
    </cfRule>
  </conditionalFormatting>
  <conditionalFormatting sqref="R107:R111">
    <cfRule type="cellIs" dxfId="483" priority="304" operator="between">
      <formula>0.71</formula>
      <formula>1</formula>
    </cfRule>
    <cfRule type="cellIs" dxfId="482" priority="305" operator="between">
      <formula>0.5</formula>
      <formula>0.7</formula>
    </cfRule>
    <cfRule type="cellIs" dxfId="481" priority="306" operator="lessThan">
      <formula>0.5</formula>
    </cfRule>
    <cfRule type="cellIs" dxfId="480" priority="307" operator="lessThan">
      <formula>0.5</formula>
    </cfRule>
  </conditionalFormatting>
  <conditionalFormatting sqref="R107:R111">
    <cfRule type="cellIs" dxfId="479" priority="303" operator="greaterThan">
      <formula>0.69</formula>
    </cfRule>
  </conditionalFormatting>
  <conditionalFormatting sqref="D112:N115">
    <cfRule type="cellIs" dxfId="478" priority="291" operator="equal">
      <formula>"A"</formula>
    </cfRule>
    <cfRule type="cellIs" dxfId="477" priority="292" operator="equal">
      <formula>"U"</formula>
    </cfRule>
    <cfRule type="cellIs" dxfId="476" priority="298" operator="equal">
      <formula>"-"</formula>
    </cfRule>
    <cfRule type="cellIs" dxfId="475" priority="299" stopIfTrue="1" operator="between">
      <formula>0.5</formula>
      <formula>0.69</formula>
    </cfRule>
    <cfRule type="cellIs" dxfId="474" priority="300" operator="lessThan">
      <formula>0.5</formula>
    </cfRule>
  </conditionalFormatting>
  <conditionalFormatting sqref="R112:R115">
    <cfRule type="cellIs" dxfId="473" priority="294" operator="between">
      <formula>0.71</formula>
      <formula>1</formula>
    </cfRule>
    <cfRule type="cellIs" dxfId="472" priority="295" operator="between">
      <formula>0.5</formula>
      <formula>0.7</formula>
    </cfRule>
    <cfRule type="cellIs" dxfId="471" priority="296" operator="lessThan">
      <formula>0.5</formula>
    </cfRule>
    <cfRule type="cellIs" dxfId="470" priority="297" operator="lessThan">
      <formula>0.5</formula>
    </cfRule>
  </conditionalFormatting>
  <conditionalFormatting sqref="R112:R115">
    <cfRule type="cellIs" dxfId="469" priority="293" operator="greaterThan">
      <formula>0.69</formula>
    </cfRule>
  </conditionalFormatting>
  <conditionalFormatting sqref="D116:N117">
    <cfRule type="cellIs" dxfId="468" priority="281" operator="equal">
      <formula>"A"</formula>
    </cfRule>
    <cfRule type="cellIs" dxfId="467" priority="282" operator="equal">
      <formula>"U"</formula>
    </cfRule>
    <cfRule type="cellIs" dxfId="466" priority="288" operator="equal">
      <formula>"-"</formula>
    </cfRule>
    <cfRule type="cellIs" dxfId="465" priority="289" stopIfTrue="1" operator="between">
      <formula>0.5</formula>
      <formula>0.69</formula>
    </cfRule>
    <cfRule type="cellIs" dxfId="464" priority="290" operator="lessThan">
      <formula>0.5</formula>
    </cfRule>
  </conditionalFormatting>
  <conditionalFormatting sqref="R116:R117">
    <cfRule type="cellIs" dxfId="463" priority="284" operator="between">
      <formula>0.71</formula>
      <formula>1</formula>
    </cfRule>
    <cfRule type="cellIs" dxfId="462" priority="285" operator="between">
      <formula>0.5</formula>
      <formula>0.7</formula>
    </cfRule>
    <cfRule type="cellIs" dxfId="461" priority="286" operator="lessThan">
      <formula>0.5</formula>
    </cfRule>
    <cfRule type="cellIs" dxfId="460" priority="287" operator="lessThan">
      <formula>0.5</formula>
    </cfRule>
  </conditionalFormatting>
  <conditionalFormatting sqref="R116:R117">
    <cfRule type="cellIs" dxfId="459" priority="283" operator="greaterThan">
      <formula>0.69</formula>
    </cfRule>
  </conditionalFormatting>
  <conditionalFormatting sqref="D118:N121">
    <cfRule type="cellIs" dxfId="458" priority="271" operator="equal">
      <formula>"A"</formula>
    </cfRule>
    <cfRule type="cellIs" dxfId="457" priority="272" operator="equal">
      <formula>"U"</formula>
    </cfRule>
    <cfRule type="cellIs" dxfId="456" priority="278" operator="equal">
      <formula>"-"</formula>
    </cfRule>
    <cfRule type="cellIs" dxfId="455" priority="279" stopIfTrue="1" operator="between">
      <formula>0.5</formula>
      <formula>0.69</formula>
    </cfRule>
    <cfRule type="cellIs" dxfId="454" priority="280" operator="lessThan">
      <formula>0.5</formula>
    </cfRule>
  </conditionalFormatting>
  <conditionalFormatting sqref="R118:R121">
    <cfRule type="cellIs" dxfId="453" priority="274" operator="between">
      <formula>0.71</formula>
      <formula>1</formula>
    </cfRule>
    <cfRule type="cellIs" dxfId="452" priority="275" operator="between">
      <formula>0.5</formula>
      <formula>0.7</formula>
    </cfRule>
    <cfRule type="cellIs" dxfId="451" priority="276" operator="lessThan">
      <formula>0.5</formula>
    </cfRule>
    <cfRule type="cellIs" dxfId="450" priority="277" operator="lessThan">
      <formula>0.5</formula>
    </cfRule>
  </conditionalFormatting>
  <conditionalFormatting sqref="R118:R121">
    <cfRule type="cellIs" dxfId="449" priority="273" operator="greaterThan">
      <formula>0.69</formula>
    </cfRule>
  </conditionalFormatting>
  <conditionalFormatting sqref="D122:N123">
    <cfRule type="cellIs" dxfId="448" priority="261" operator="equal">
      <formula>"A"</formula>
    </cfRule>
    <cfRule type="cellIs" dxfId="447" priority="262" operator="equal">
      <formula>"U"</formula>
    </cfRule>
    <cfRule type="cellIs" dxfId="446" priority="268" operator="equal">
      <formula>"-"</formula>
    </cfRule>
    <cfRule type="cellIs" dxfId="445" priority="269" stopIfTrue="1" operator="between">
      <formula>0.5</formula>
      <formula>0.69</formula>
    </cfRule>
    <cfRule type="cellIs" dxfId="444" priority="270" operator="lessThan">
      <formula>0.5</formula>
    </cfRule>
  </conditionalFormatting>
  <conditionalFormatting sqref="R122:R123">
    <cfRule type="cellIs" dxfId="443" priority="264" operator="between">
      <formula>0.71</formula>
      <formula>1</formula>
    </cfRule>
    <cfRule type="cellIs" dxfId="442" priority="265" operator="between">
      <formula>0.5</formula>
      <formula>0.7</formula>
    </cfRule>
    <cfRule type="cellIs" dxfId="441" priority="266" operator="lessThan">
      <formula>0.5</formula>
    </cfRule>
    <cfRule type="cellIs" dxfId="440" priority="267" operator="lessThan">
      <formula>0.5</formula>
    </cfRule>
  </conditionalFormatting>
  <conditionalFormatting sqref="R122:R123">
    <cfRule type="cellIs" dxfId="439" priority="263" operator="greaterThan">
      <formula>0.69</formula>
    </cfRule>
  </conditionalFormatting>
  <conditionalFormatting sqref="D124:N129">
    <cfRule type="cellIs" dxfId="438" priority="251" operator="equal">
      <formula>"A"</formula>
    </cfRule>
    <cfRule type="cellIs" dxfId="437" priority="252" operator="equal">
      <formula>"U"</formula>
    </cfRule>
    <cfRule type="cellIs" dxfId="436" priority="258" operator="equal">
      <formula>"-"</formula>
    </cfRule>
    <cfRule type="cellIs" dxfId="435" priority="259" stopIfTrue="1" operator="between">
      <formula>0.5</formula>
      <formula>0.69</formula>
    </cfRule>
    <cfRule type="cellIs" dxfId="434" priority="260" operator="lessThan">
      <formula>0.5</formula>
    </cfRule>
  </conditionalFormatting>
  <conditionalFormatting sqref="R124:R129">
    <cfRule type="cellIs" dxfId="433" priority="254" operator="between">
      <formula>0.71</formula>
      <formula>1</formula>
    </cfRule>
    <cfRule type="cellIs" dxfId="432" priority="255" operator="between">
      <formula>0.5</formula>
      <formula>0.7</formula>
    </cfRule>
    <cfRule type="cellIs" dxfId="431" priority="256" operator="lessThan">
      <formula>0.5</formula>
    </cfRule>
    <cfRule type="cellIs" dxfId="430" priority="257" operator="lessThan">
      <formula>0.5</formula>
    </cfRule>
  </conditionalFormatting>
  <conditionalFormatting sqref="R124:R129">
    <cfRule type="cellIs" dxfId="429" priority="253" operator="greaterThan">
      <formula>0.69</formula>
    </cfRule>
  </conditionalFormatting>
  <conditionalFormatting sqref="D130:N131">
    <cfRule type="cellIs" dxfId="428" priority="241" operator="equal">
      <formula>"A"</formula>
    </cfRule>
    <cfRule type="cellIs" dxfId="427" priority="242" operator="equal">
      <formula>"U"</formula>
    </cfRule>
    <cfRule type="cellIs" dxfId="426" priority="248" operator="equal">
      <formula>"-"</formula>
    </cfRule>
    <cfRule type="cellIs" dxfId="425" priority="249" stopIfTrue="1" operator="between">
      <formula>0.5</formula>
      <formula>0.69</formula>
    </cfRule>
    <cfRule type="cellIs" dxfId="424" priority="250" operator="lessThan">
      <formula>0.5</formula>
    </cfRule>
  </conditionalFormatting>
  <conditionalFormatting sqref="R130:R131">
    <cfRule type="cellIs" dxfId="423" priority="244" operator="between">
      <formula>0.71</formula>
      <formula>1</formula>
    </cfRule>
    <cfRule type="cellIs" dxfId="422" priority="245" operator="between">
      <formula>0.5</formula>
      <formula>0.7</formula>
    </cfRule>
    <cfRule type="cellIs" dxfId="421" priority="246" operator="lessThan">
      <formula>0.5</formula>
    </cfRule>
    <cfRule type="cellIs" dxfId="420" priority="247" operator="lessThan">
      <formula>0.5</formula>
    </cfRule>
  </conditionalFormatting>
  <conditionalFormatting sqref="R130:R131">
    <cfRule type="cellIs" dxfId="419" priority="243" operator="greaterThan">
      <formula>0.69</formula>
    </cfRule>
  </conditionalFormatting>
  <conditionalFormatting sqref="D132:N136">
    <cfRule type="cellIs" dxfId="418" priority="231" operator="equal">
      <formula>"A"</formula>
    </cfRule>
    <cfRule type="cellIs" dxfId="417" priority="232" operator="equal">
      <formula>"U"</formula>
    </cfRule>
    <cfRule type="cellIs" dxfId="416" priority="238" operator="equal">
      <formula>"-"</formula>
    </cfRule>
    <cfRule type="cellIs" dxfId="415" priority="239" stopIfTrue="1" operator="between">
      <formula>0.5</formula>
      <formula>0.69</formula>
    </cfRule>
    <cfRule type="cellIs" dxfId="414" priority="240" operator="lessThan">
      <formula>0.5</formula>
    </cfRule>
  </conditionalFormatting>
  <conditionalFormatting sqref="R132:R136">
    <cfRule type="cellIs" dxfId="413" priority="234" operator="between">
      <formula>0.71</formula>
      <formula>1</formula>
    </cfRule>
    <cfRule type="cellIs" dxfId="412" priority="235" operator="between">
      <formula>0.5</formula>
      <formula>0.7</formula>
    </cfRule>
    <cfRule type="cellIs" dxfId="411" priority="236" operator="lessThan">
      <formula>0.5</formula>
    </cfRule>
    <cfRule type="cellIs" dxfId="410" priority="237" operator="lessThan">
      <formula>0.5</formula>
    </cfRule>
  </conditionalFormatting>
  <conditionalFormatting sqref="R132:R136">
    <cfRule type="cellIs" dxfId="409" priority="233" operator="greaterThan">
      <formula>0.69</formula>
    </cfRule>
  </conditionalFormatting>
  <conditionalFormatting sqref="D137:N140">
    <cfRule type="cellIs" dxfId="408" priority="221" operator="equal">
      <formula>"A"</formula>
    </cfRule>
    <cfRule type="cellIs" dxfId="407" priority="222" operator="equal">
      <formula>"U"</formula>
    </cfRule>
    <cfRule type="cellIs" dxfId="406" priority="228" operator="equal">
      <formula>"-"</formula>
    </cfRule>
    <cfRule type="cellIs" dxfId="405" priority="229" stopIfTrue="1" operator="between">
      <formula>0.5</formula>
      <formula>0.69</formula>
    </cfRule>
    <cfRule type="cellIs" dxfId="404" priority="230" operator="lessThan">
      <formula>0.5</formula>
    </cfRule>
  </conditionalFormatting>
  <conditionalFormatting sqref="R137:R140">
    <cfRule type="cellIs" dxfId="403" priority="224" operator="between">
      <formula>0.71</formula>
      <formula>1</formula>
    </cfRule>
    <cfRule type="cellIs" dxfId="402" priority="225" operator="between">
      <formula>0.5</formula>
      <formula>0.7</formula>
    </cfRule>
    <cfRule type="cellIs" dxfId="401" priority="226" operator="lessThan">
      <formula>0.5</formula>
    </cfRule>
    <cfRule type="cellIs" dxfId="400" priority="227" operator="lessThan">
      <formula>0.5</formula>
    </cfRule>
  </conditionalFormatting>
  <conditionalFormatting sqref="R137:R140">
    <cfRule type="cellIs" dxfId="399" priority="223" operator="greaterThan">
      <formula>0.69</formula>
    </cfRule>
  </conditionalFormatting>
  <conditionalFormatting sqref="D141:N142">
    <cfRule type="cellIs" dxfId="398" priority="211" operator="equal">
      <formula>"A"</formula>
    </cfRule>
    <cfRule type="cellIs" dxfId="397" priority="212" operator="equal">
      <formula>"U"</formula>
    </cfRule>
    <cfRule type="cellIs" dxfId="396" priority="218" operator="equal">
      <formula>"-"</formula>
    </cfRule>
    <cfRule type="cellIs" dxfId="395" priority="219" stopIfTrue="1" operator="between">
      <formula>0.5</formula>
      <formula>0.69</formula>
    </cfRule>
    <cfRule type="cellIs" dxfId="394" priority="220" operator="lessThan">
      <formula>0.5</formula>
    </cfRule>
  </conditionalFormatting>
  <conditionalFormatting sqref="R141:R142">
    <cfRule type="cellIs" dxfId="393" priority="214" operator="between">
      <formula>0.71</formula>
      <formula>1</formula>
    </cfRule>
    <cfRule type="cellIs" dxfId="392" priority="215" operator="between">
      <formula>0.5</formula>
      <formula>0.7</formula>
    </cfRule>
    <cfRule type="cellIs" dxfId="391" priority="216" operator="lessThan">
      <formula>0.5</formula>
    </cfRule>
    <cfRule type="cellIs" dxfId="390" priority="217" operator="lessThan">
      <formula>0.5</formula>
    </cfRule>
  </conditionalFormatting>
  <conditionalFormatting sqref="R141:R142">
    <cfRule type="cellIs" dxfId="389" priority="213" operator="greaterThan">
      <formula>0.69</formula>
    </cfRule>
  </conditionalFormatting>
  <conditionalFormatting sqref="D143:N146">
    <cfRule type="cellIs" dxfId="388" priority="201" operator="equal">
      <formula>"A"</formula>
    </cfRule>
    <cfRule type="cellIs" dxfId="387" priority="202" operator="equal">
      <formula>"U"</formula>
    </cfRule>
    <cfRule type="cellIs" dxfId="386" priority="208" operator="equal">
      <formula>"-"</formula>
    </cfRule>
    <cfRule type="cellIs" dxfId="385" priority="209" stopIfTrue="1" operator="between">
      <formula>0.5</formula>
      <formula>0.69</formula>
    </cfRule>
    <cfRule type="cellIs" dxfId="384" priority="210" operator="lessThan">
      <formula>0.5</formula>
    </cfRule>
  </conditionalFormatting>
  <conditionalFormatting sqref="R143:R146">
    <cfRule type="cellIs" dxfId="383" priority="204" operator="between">
      <formula>0.71</formula>
      <formula>1</formula>
    </cfRule>
    <cfRule type="cellIs" dxfId="382" priority="205" operator="between">
      <formula>0.5</formula>
      <formula>0.7</formula>
    </cfRule>
    <cfRule type="cellIs" dxfId="381" priority="206" operator="lessThan">
      <formula>0.5</formula>
    </cfRule>
    <cfRule type="cellIs" dxfId="380" priority="207" operator="lessThan">
      <formula>0.5</formula>
    </cfRule>
  </conditionalFormatting>
  <conditionalFormatting sqref="R143:R146">
    <cfRule type="cellIs" dxfId="379" priority="203" operator="greaterThan">
      <formula>0.69</formula>
    </cfRule>
  </conditionalFormatting>
  <conditionalFormatting sqref="D147:N148">
    <cfRule type="cellIs" dxfId="378" priority="191" operator="equal">
      <formula>"A"</formula>
    </cfRule>
    <cfRule type="cellIs" dxfId="377" priority="192" operator="equal">
      <formula>"U"</formula>
    </cfRule>
    <cfRule type="cellIs" dxfId="376" priority="198" operator="equal">
      <formula>"-"</formula>
    </cfRule>
    <cfRule type="cellIs" dxfId="375" priority="199" stopIfTrue="1" operator="between">
      <formula>0.5</formula>
      <formula>0.69</formula>
    </cfRule>
    <cfRule type="cellIs" dxfId="374" priority="200" operator="lessThan">
      <formula>0.5</formula>
    </cfRule>
  </conditionalFormatting>
  <conditionalFormatting sqref="R147:R148">
    <cfRule type="cellIs" dxfId="373" priority="194" operator="between">
      <formula>0.71</formula>
      <formula>1</formula>
    </cfRule>
    <cfRule type="cellIs" dxfId="372" priority="195" operator="between">
      <formula>0.5</formula>
      <formula>0.7</formula>
    </cfRule>
    <cfRule type="cellIs" dxfId="371" priority="196" operator="lessThan">
      <formula>0.5</formula>
    </cfRule>
    <cfRule type="cellIs" dxfId="370" priority="197" operator="lessThan">
      <formula>0.5</formula>
    </cfRule>
  </conditionalFormatting>
  <conditionalFormatting sqref="R147:R148">
    <cfRule type="cellIs" dxfId="369" priority="193" operator="greaterThan">
      <formula>0.69</formula>
    </cfRule>
  </conditionalFormatting>
  <conditionalFormatting sqref="D149:N154">
    <cfRule type="cellIs" dxfId="368" priority="181" operator="equal">
      <formula>"A"</formula>
    </cfRule>
    <cfRule type="cellIs" dxfId="367" priority="182" operator="equal">
      <formula>"U"</formula>
    </cfRule>
    <cfRule type="cellIs" dxfId="366" priority="188" operator="equal">
      <formula>"-"</formula>
    </cfRule>
    <cfRule type="cellIs" dxfId="365" priority="189" stopIfTrue="1" operator="between">
      <formula>0.5</formula>
      <formula>0.69</formula>
    </cfRule>
    <cfRule type="cellIs" dxfId="364" priority="190" operator="lessThan">
      <formula>0.5</formula>
    </cfRule>
  </conditionalFormatting>
  <conditionalFormatting sqref="R149:R154">
    <cfRule type="cellIs" dxfId="363" priority="184" operator="between">
      <formula>0.71</formula>
      <formula>1</formula>
    </cfRule>
    <cfRule type="cellIs" dxfId="362" priority="185" operator="between">
      <formula>0.5</formula>
      <formula>0.7</formula>
    </cfRule>
    <cfRule type="cellIs" dxfId="361" priority="186" operator="lessThan">
      <formula>0.5</formula>
    </cfRule>
    <cfRule type="cellIs" dxfId="360" priority="187" operator="lessThan">
      <formula>0.5</formula>
    </cfRule>
  </conditionalFormatting>
  <conditionalFormatting sqref="R149:R154">
    <cfRule type="cellIs" dxfId="359" priority="183" operator="greaterThan">
      <formula>0.69</formula>
    </cfRule>
  </conditionalFormatting>
  <conditionalFormatting sqref="D155:N156">
    <cfRule type="cellIs" dxfId="358" priority="171" operator="equal">
      <formula>"A"</formula>
    </cfRule>
    <cfRule type="cellIs" dxfId="357" priority="172" operator="equal">
      <formula>"U"</formula>
    </cfRule>
    <cfRule type="cellIs" dxfId="356" priority="178" operator="equal">
      <formula>"-"</formula>
    </cfRule>
    <cfRule type="cellIs" dxfId="355" priority="179" stopIfTrue="1" operator="between">
      <formula>0.5</formula>
      <formula>0.69</formula>
    </cfRule>
    <cfRule type="cellIs" dxfId="354" priority="180" operator="lessThan">
      <formula>0.5</formula>
    </cfRule>
  </conditionalFormatting>
  <conditionalFormatting sqref="R155:R156">
    <cfRule type="cellIs" dxfId="353" priority="174" operator="between">
      <formula>0.71</formula>
      <formula>1</formula>
    </cfRule>
    <cfRule type="cellIs" dxfId="352" priority="175" operator="between">
      <formula>0.5</formula>
      <formula>0.7</formula>
    </cfRule>
    <cfRule type="cellIs" dxfId="351" priority="176" operator="lessThan">
      <formula>0.5</formula>
    </cfRule>
    <cfRule type="cellIs" dxfId="350" priority="177" operator="lessThan">
      <formula>0.5</formula>
    </cfRule>
  </conditionalFormatting>
  <conditionalFormatting sqref="R155:R156">
    <cfRule type="cellIs" dxfId="349" priority="173" operator="greaterThan">
      <formula>0.69</formula>
    </cfRule>
  </conditionalFormatting>
  <conditionalFormatting sqref="D157:N161">
    <cfRule type="cellIs" dxfId="348" priority="161" operator="equal">
      <formula>"A"</formula>
    </cfRule>
    <cfRule type="cellIs" dxfId="347" priority="162" operator="equal">
      <formula>"U"</formula>
    </cfRule>
    <cfRule type="cellIs" dxfId="346" priority="168" operator="equal">
      <formula>"-"</formula>
    </cfRule>
    <cfRule type="cellIs" dxfId="345" priority="169" stopIfTrue="1" operator="between">
      <formula>0.5</formula>
      <formula>0.69</formula>
    </cfRule>
    <cfRule type="cellIs" dxfId="344" priority="170" operator="lessThan">
      <formula>0.5</formula>
    </cfRule>
  </conditionalFormatting>
  <conditionalFormatting sqref="R157:R161">
    <cfRule type="cellIs" dxfId="343" priority="164" operator="between">
      <formula>0.71</formula>
      <formula>1</formula>
    </cfRule>
    <cfRule type="cellIs" dxfId="342" priority="165" operator="between">
      <formula>0.5</formula>
      <formula>0.7</formula>
    </cfRule>
    <cfRule type="cellIs" dxfId="341" priority="166" operator="lessThan">
      <formula>0.5</formula>
    </cfRule>
    <cfRule type="cellIs" dxfId="340" priority="167" operator="lessThan">
      <formula>0.5</formula>
    </cfRule>
  </conditionalFormatting>
  <conditionalFormatting sqref="R157:R161">
    <cfRule type="cellIs" dxfId="339" priority="163" operator="greaterThan">
      <formula>0.69</formula>
    </cfRule>
  </conditionalFormatting>
  <conditionalFormatting sqref="D162:N165">
    <cfRule type="cellIs" dxfId="338" priority="151" operator="equal">
      <formula>"A"</formula>
    </cfRule>
    <cfRule type="cellIs" dxfId="337" priority="152" operator="equal">
      <formula>"U"</formula>
    </cfRule>
    <cfRule type="cellIs" dxfId="336" priority="158" operator="equal">
      <formula>"-"</formula>
    </cfRule>
    <cfRule type="cellIs" dxfId="335" priority="159" stopIfTrue="1" operator="between">
      <formula>0.5</formula>
      <formula>0.69</formula>
    </cfRule>
    <cfRule type="cellIs" dxfId="334" priority="160" operator="lessThan">
      <formula>0.5</formula>
    </cfRule>
  </conditionalFormatting>
  <conditionalFormatting sqref="R162:R165">
    <cfRule type="cellIs" dxfId="333" priority="154" operator="between">
      <formula>0.71</formula>
      <formula>1</formula>
    </cfRule>
    <cfRule type="cellIs" dxfId="332" priority="155" operator="between">
      <formula>0.5</formula>
      <formula>0.7</formula>
    </cfRule>
    <cfRule type="cellIs" dxfId="331" priority="156" operator="lessThan">
      <formula>0.5</formula>
    </cfRule>
    <cfRule type="cellIs" dxfId="330" priority="157" operator="lessThan">
      <formula>0.5</formula>
    </cfRule>
  </conditionalFormatting>
  <conditionalFormatting sqref="R162:R165">
    <cfRule type="cellIs" dxfId="329" priority="153" operator="greaterThan">
      <formula>0.69</formula>
    </cfRule>
  </conditionalFormatting>
  <conditionalFormatting sqref="D166:N167">
    <cfRule type="cellIs" dxfId="328" priority="141" operator="equal">
      <formula>"A"</formula>
    </cfRule>
    <cfRule type="cellIs" dxfId="327" priority="142" operator="equal">
      <formula>"U"</formula>
    </cfRule>
    <cfRule type="cellIs" dxfId="326" priority="148" operator="equal">
      <formula>"-"</formula>
    </cfRule>
    <cfRule type="cellIs" dxfId="325" priority="149" stopIfTrue="1" operator="between">
      <formula>0.5</formula>
      <formula>0.69</formula>
    </cfRule>
    <cfRule type="cellIs" dxfId="324" priority="150" operator="lessThan">
      <formula>0.5</formula>
    </cfRule>
  </conditionalFormatting>
  <conditionalFormatting sqref="R166:R167">
    <cfRule type="cellIs" dxfId="323" priority="144" operator="between">
      <formula>0.71</formula>
      <formula>1</formula>
    </cfRule>
    <cfRule type="cellIs" dxfId="322" priority="145" operator="between">
      <formula>0.5</formula>
      <formula>0.7</formula>
    </cfRule>
    <cfRule type="cellIs" dxfId="321" priority="146" operator="lessThan">
      <formula>0.5</formula>
    </cfRule>
    <cfRule type="cellIs" dxfId="320" priority="147" operator="lessThan">
      <formula>0.5</formula>
    </cfRule>
  </conditionalFormatting>
  <conditionalFormatting sqref="R166:R167">
    <cfRule type="cellIs" dxfId="319" priority="143" operator="greaterThan">
      <formula>0.69</formula>
    </cfRule>
  </conditionalFormatting>
  <conditionalFormatting sqref="D168:N171">
    <cfRule type="cellIs" dxfId="318" priority="131" operator="equal">
      <formula>"A"</formula>
    </cfRule>
    <cfRule type="cellIs" dxfId="317" priority="132" operator="equal">
      <formula>"U"</formula>
    </cfRule>
    <cfRule type="cellIs" dxfId="316" priority="138" operator="equal">
      <formula>"-"</formula>
    </cfRule>
    <cfRule type="cellIs" dxfId="315" priority="139" stopIfTrue="1" operator="between">
      <formula>0.5</formula>
      <formula>0.69</formula>
    </cfRule>
    <cfRule type="cellIs" dxfId="314" priority="140" operator="lessThan">
      <formula>0.5</formula>
    </cfRule>
  </conditionalFormatting>
  <conditionalFormatting sqref="R168:R171">
    <cfRule type="cellIs" dxfId="313" priority="134" operator="between">
      <formula>0.71</formula>
      <formula>1</formula>
    </cfRule>
    <cfRule type="cellIs" dxfId="312" priority="135" operator="between">
      <formula>0.5</formula>
      <formula>0.7</formula>
    </cfRule>
    <cfRule type="cellIs" dxfId="311" priority="136" operator="lessThan">
      <formula>0.5</formula>
    </cfRule>
    <cfRule type="cellIs" dxfId="310" priority="137" operator="lessThan">
      <formula>0.5</formula>
    </cfRule>
  </conditionalFormatting>
  <conditionalFormatting sqref="R168:R171">
    <cfRule type="cellIs" dxfId="309" priority="133" operator="greaterThan">
      <formula>0.69</formula>
    </cfRule>
  </conditionalFormatting>
  <conditionalFormatting sqref="D172:N173">
    <cfRule type="cellIs" dxfId="308" priority="121" operator="equal">
      <formula>"A"</formula>
    </cfRule>
    <cfRule type="cellIs" dxfId="307" priority="122" operator="equal">
      <formula>"U"</formula>
    </cfRule>
    <cfRule type="cellIs" dxfId="306" priority="128" operator="equal">
      <formula>"-"</formula>
    </cfRule>
    <cfRule type="cellIs" dxfId="305" priority="129" stopIfTrue="1" operator="between">
      <formula>0.5</formula>
      <formula>0.69</formula>
    </cfRule>
    <cfRule type="cellIs" dxfId="304" priority="130" operator="lessThan">
      <formula>0.5</formula>
    </cfRule>
  </conditionalFormatting>
  <conditionalFormatting sqref="R172:R173">
    <cfRule type="cellIs" dxfId="303" priority="124" operator="between">
      <formula>0.71</formula>
      <formula>1</formula>
    </cfRule>
    <cfRule type="cellIs" dxfId="302" priority="125" operator="between">
      <formula>0.5</formula>
      <formula>0.7</formula>
    </cfRule>
    <cfRule type="cellIs" dxfId="301" priority="126" operator="lessThan">
      <formula>0.5</formula>
    </cfRule>
    <cfRule type="cellIs" dxfId="300" priority="127" operator="lessThan">
      <formula>0.5</formula>
    </cfRule>
  </conditionalFormatting>
  <conditionalFormatting sqref="R172:R173">
    <cfRule type="cellIs" dxfId="299" priority="123" operator="greaterThan">
      <formula>0.69</formula>
    </cfRule>
  </conditionalFormatting>
  <conditionalFormatting sqref="D174:N179">
    <cfRule type="cellIs" dxfId="298" priority="111" operator="equal">
      <formula>"A"</formula>
    </cfRule>
    <cfRule type="cellIs" dxfId="297" priority="112" operator="equal">
      <formula>"U"</formula>
    </cfRule>
    <cfRule type="cellIs" dxfId="296" priority="118" operator="equal">
      <formula>"-"</formula>
    </cfRule>
    <cfRule type="cellIs" dxfId="295" priority="119" stopIfTrue="1" operator="between">
      <formula>0.5</formula>
      <formula>0.69</formula>
    </cfRule>
    <cfRule type="cellIs" dxfId="294" priority="120" operator="lessThan">
      <formula>0.5</formula>
    </cfRule>
  </conditionalFormatting>
  <conditionalFormatting sqref="R174:R179">
    <cfRule type="cellIs" dxfId="293" priority="114" operator="between">
      <formula>0.71</formula>
      <formula>1</formula>
    </cfRule>
    <cfRule type="cellIs" dxfId="292" priority="115" operator="between">
      <formula>0.5</formula>
      <formula>0.7</formula>
    </cfRule>
    <cfRule type="cellIs" dxfId="291" priority="116" operator="lessThan">
      <formula>0.5</formula>
    </cfRule>
    <cfRule type="cellIs" dxfId="290" priority="117" operator="lessThan">
      <formula>0.5</formula>
    </cfRule>
  </conditionalFormatting>
  <conditionalFormatting sqref="R174:R179">
    <cfRule type="cellIs" dxfId="289" priority="113" operator="greaterThan">
      <formula>0.69</formula>
    </cfRule>
  </conditionalFormatting>
  <conditionalFormatting sqref="D180:N181">
    <cfRule type="cellIs" dxfId="288" priority="101" operator="equal">
      <formula>"A"</formula>
    </cfRule>
    <cfRule type="cellIs" dxfId="287" priority="102" operator="equal">
      <formula>"U"</formula>
    </cfRule>
    <cfRule type="cellIs" dxfId="286" priority="108" operator="equal">
      <formula>"-"</formula>
    </cfRule>
    <cfRule type="cellIs" dxfId="285" priority="109" stopIfTrue="1" operator="between">
      <formula>0.5</formula>
      <formula>0.69</formula>
    </cfRule>
    <cfRule type="cellIs" dxfId="284" priority="110" operator="lessThan">
      <formula>0.5</formula>
    </cfRule>
  </conditionalFormatting>
  <conditionalFormatting sqref="R180:R181">
    <cfRule type="cellIs" dxfId="283" priority="104" operator="between">
      <formula>0.71</formula>
      <formula>1</formula>
    </cfRule>
    <cfRule type="cellIs" dxfId="282" priority="105" operator="between">
      <formula>0.5</formula>
      <formula>0.7</formula>
    </cfRule>
    <cfRule type="cellIs" dxfId="281" priority="106" operator="lessThan">
      <formula>0.5</formula>
    </cfRule>
    <cfRule type="cellIs" dxfId="280" priority="107" operator="lessThan">
      <formula>0.5</formula>
    </cfRule>
  </conditionalFormatting>
  <conditionalFormatting sqref="R180:R181">
    <cfRule type="cellIs" dxfId="279" priority="103" operator="greaterThan">
      <formula>0.69</formula>
    </cfRule>
  </conditionalFormatting>
  <conditionalFormatting sqref="D182:N182">
    <cfRule type="cellIs" dxfId="278" priority="91" operator="equal">
      <formula>"A"</formula>
    </cfRule>
    <cfRule type="cellIs" dxfId="277" priority="92" operator="equal">
      <formula>"U"</formula>
    </cfRule>
    <cfRule type="cellIs" dxfId="276" priority="98" operator="equal">
      <formula>"-"</formula>
    </cfRule>
    <cfRule type="cellIs" dxfId="275" priority="99" stopIfTrue="1" operator="between">
      <formula>0.5</formula>
      <formula>0.69</formula>
    </cfRule>
    <cfRule type="cellIs" dxfId="274" priority="100" operator="lessThan">
      <formula>0.5</formula>
    </cfRule>
  </conditionalFormatting>
  <conditionalFormatting sqref="R182">
    <cfRule type="cellIs" dxfId="273" priority="94" operator="between">
      <formula>0.71</formula>
      <formula>1</formula>
    </cfRule>
    <cfRule type="cellIs" dxfId="272" priority="95" operator="between">
      <formula>0.5</formula>
      <formula>0.7</formula>
    </cfRule>
    <cfRule type="cellIs" dxfId="271" priority="96" operator="lessThan">
      <formula>0.5</formula>
    </cfRule>
    <cfRule type="cellIs" dxfId="270" priority="97" operator="lessThan">
      <formula>0.5</formula>
    </cfRule>
  </conditionalFormatting>
  <conditionalFormatting sqref="R182">
    <cfRule type="cellIs" dxfId="269" priority="93" operator="greaterThan">
      <formula>0.69</formula>
    </cfRule>
  </conditionalFormatting>
  <conditionalFormatting sqref="D183:N183">
    <cfRule type="cellIs" dxfId="268" priority="41" operator="equal">
      <formula>"A"</formula>
    </cfRule>
    <cfRule type="cellIs" dxfId="267" priority="42" operator="equal">
      <formula>"U"</formula>
    </cfRule>
    <cfRule type="cellIs" dxfId="266" priority="48" operator="equal">
      <formula>"-"</formula>
    </cfRule>
    <cfRule type="cellIs" dxfId="265" priority="49" stopIfTrue="1" operator="between">
      <formula>0.5</formula>
      <formula>0.69</formula>
    </cfRule>
    <cfRule type="cellIs" dxfId="264" priority="50" operator="lessThan">
      <formula>0.5</formula>
    </cfRule>
  </conditionalFormatting>
  <conditionalFormatting sqref="R183">
    <cfRule type="cellIs" dxfId="263" priority="44" operator="between">
      <formula>0.71</formula>
      <formula>1</formula>
    </cfRule>
    <cfRule type="cellIs" dxfId="262" priority="45" operator="between">
      <formula>0.5</formula>
      <formula>0.7</formula>
    </cfRule>
    <cfRule type="cellIs" dxfId="261" priority="46" operator="lessThan">
      <formula>0.5</formula>
    </cfRule>
    <cfRule type="cellIs" dxfId="260" priority="47" operator="lessThan">
      <formula>0.5</formula>
    </cfRule>
  </conditionalFormatting>
  <conditionalFormatting sqref="R183">
    <cfRule type="cellIs" dxfId="259" priority="43" operator="greaterThan">
      <formula>0.69</formula>
    </cfRule>
  </conditionalFormatting>
  <conditionalFormatting sqref="D184:N187">
    <cfRule type="cellIs" dxfId="258" priority="31" operator="equal">
      <formula>"A"</formula>
    </cfRule>
    <cfRule type="cellIs" dxfId="257" priority="32" operator="equal">
      <formula>"U"</formula>
    </cfRule>
    <cfRule type="cellIs" dxfId="256" priority="38" operator="equal">
      <formula>"-"</formula>
    </cfRule>
    <cfRule type="cellIs" dxfId="255" priority="39" stopIfTrue="1" operator="between">
      <formula>0.5</formula>
      <formula>0.69</formula>
    </cfRule>
    <cfRule type="cellIs" dxfId="254" priority="40" operator="lessThan">
      <formula>0.5</formula>
    </cfRule>
  </conditionalFormatting>
  <conditionalFormatting sqref="R184:R187">
    <cfRule type="cellIs" dxfId="253" priority="34" operator="between">
      <formula>0.71</formula>
      <formula>1</formula>
    </cfRule>
    <cfRule type="cellIs" dxfId="252" priority="35" operator="between">
      <formula>0.5</formula>
      <formula>0.7</formula>
    </cfRule>
    <cfRule type="cellIs" dxfId="251" priority="36" operator="lessThan">
      <formula>0.5</formula>
    </cfRule>
    <cfRule type="cellIs" dxfId="250" priority="37" operator="lessThan">
      <formula>0.5</formula>
    </cfRule>
  </conditionalFormatting>
  <conditionalFormatting sqref="R184:R187">
    <cfRule type="cellIs" dxfId="249" priority="33" operator="greaterThan">
      <formula>0.69</formula>
    </cfRule>
  </conditionalFormatting>
  <conditionalFormatting sqref="D188:N189">
    <cfRule type="cellIs" dxfId="248" priority="21" operator="equal">
      <formula>"A"</formula>
    </cfRule>
    <cfRule type="cellIs" dxfId="247" priority="22" operator="equal">
      <formula>"U"</formula>
    </cfRule>
    <cfRule type="cellIs" dxfId="246" priority="28" operator="equal">
      <formula>"-"</formula>
    </cfRule>
    <cfRule type="cellIs" dxfId="245" priority="29" stopIfTrue="1" operator="between">
      <formula>0.5</formula>
      <formula>0.69</formula>
    </cfRule>
    <cfRule type="cellIs" dxfId="244" priority="30" operator="lessThan">
      <formula>0.5</formula>
    </cfRule>
  </conditionalFormatting>
  <conditionalFormatting sqref="R188:R189">
    <cfRule type="cellIs" dxfId="243" priority="24" operator="between">
      <formula>0.71</formula>
      <formula>1</formula>
    </cfRule>
    <cfRule type="cellIs" dxfId="242" priority="25" operator="between">
      <formula>0.5</formula>
      <formula>0.7</formula>
    </cfRule>
    <cfRule type="cellIs" dxfId="241" priority="26" operator="lessThan">
      <formula>0.5</formula>
    </cfRule>
    <cfRule type="cellIs" dxfId="240" priority="27" operator="lessThan">
      <formula>0.5</formula>
    </cfRule>
  </conditionalFormatting>
  <conditionalFormatting sqref="R188:R189">
    <cfRule type="cellIs" dxfId="239" priority="23" operator="greaterThan">
      <formula>0.69</formula>
    </cfRule>
  </conditionalFormatting>
  <conditionalFormatting sqref="D190:N195">
    <cfRule type="cellIs" dxfId="238" priority="11" operator="equal">
      <formula>"A"</formula>
    </cfRule>
    <cfRule type="cellIs" dxfId="237" priority="12" operator="equal">
      <formula>"U"</formula>
    </cfRule>
    <cfRule type="cellIs" dxfId="236" priority="18" operator="equal">
      <formula>"-"</formula>
    </cfRule>
    <cfRule type="cellIs" dxfId="235" priority="19" stopIfTrue="1" operator="between">
      <formula>0.5</formula>
      <formula>0.69</formula>
    </cfRule>
    <cfRule type="cellIs" dxfId="234" priority="20" operator="lessThan">
      <formula>0.5</formula>
    </cfRule>
  </conditionalFormatting>
  <conditionalFormatting sqref="R190:R195">
    <cfRule type="cellIs" dxfId="233" priority="14" operator="between">
      <formula>0.71</formula>
      <formula>1</formula>
    </cfRule>
    <cfRule type="cellIs" dxfId="232" priority="15" operator="between">
      <formula>0.5</formula>
      <formula>0.7</formula>
    </cfRule>
    <cfRule type="cellIs" dxfId="231" priority="16" operator="lessThan">
      <formula>0.5</formula>
    </cfRule>
    <cfRule type="cellIs" dxfId="230" priority="17" operator="lessThan">
      <formula>0.5</formula>
    </cfRule>
  </conditionalFormatting>
  <conditionalFormatting sqref="R190:R195">
    <cfRule type="cellIs" dxfId="229" priority="13" operator="greaterThan">
      <formula>0.69</formula>
    </cfRule>
  </conditionalFormatting>
  <conditionalFormatting sqref="D196:N197">
    <cfRule type="cellIs" dxfId="228" priority="1" operator="equal">
      <formula>"A"</formula>
    </cfRule>
    <cfRule type="cellIs" dxfId="227" priority="2" operator="equal">
      <formula>"U"</formula>
    </cfRule>
    <cfRule type="cellIs" dxfId="226" priority="8" operator="equal">
      <formula>"-"</formula>
    </cfRule>
    <cfRule type="cellIs" dxfId="225" priority="9" stopIfTrue="1" operator="between">
      <formula>0.5</formula>
      <formula>0.69</formula>
    </cfRule>
    <cfRule type="cellIs" dxfId="224" priority="10" operator="lessThan">
      <formula>0.5</formula>
    </cfRule>
  </conditionalFormatting>
  <conditionalFormatting sqref="R196:R197">
    <cfRule type="cellIs" dxfId="223" priority="4" operator="between">
      <formula>0.71</formula>
      <formula>1</formula>
    </cfRule>
    <cfRule type="cellIs" dxfId="222" priority="5" operator="between">
      <formula>0.5</formula>
      <formula>0.7</formula>
    </cfRule>
    <cfRule type="cellIs" dxfId="221" priority="6" operator="lessThan">
      <formula>0.5</formula>
    </cfRule>
    <cfRule type="cellIs" dxfId="220" priority="7" operator="lessThan">
      <formula>0.5</formula>
    </cfRule>
  </conditionalFormatting>
  <conditionalFormatting sqref="R196:R197">
    <cfRule type="cellIs" dxfId="219" priority="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opLeftCell="A47" workbookViewId="0">
      <selection activeCell="R63" sqref="B19:R63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7.25" customHeight="1" x14ac:dyDescent="0.3">
      <c r="B19" s="55">
        <v>1</v>
      </c>
      <c r="C19" s="119" t="s">
        <v>360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8" customHeight="1" x14ac:dyDescent="0.3">
      <c r="B20" s="55">
        <v>2</v>
      </c>
      <c r="C20" s="119" t="s">
        <v>361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50" si="0">IFERROR(Q20/P20,"-")</f>
        <v>-</v>
      </c>
      <c r="T20" s="24" t="s">
        <v>53</v>
      </c>
      <c r="U20" s="23" t="s">
        <v>54</v>
      </c>
    </row>
    <row r="21" spans="2:21" ht="26.25" customHeight="1" x14ac:dyDescent="0.3">
      <c r="B21" s="55">
        <v>3</v>
      </c>
      <c r="C21" s="119" t="s">
        <v>362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36.75" customHeight="1" x14ac:dyDescent="0.3">
      <c r="B22" s="55">
        <v>4</v>
      </c>
      <c r="C22" s="119" t="s">
        <v>363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48.75" customHeight="1" x14ac:dyDescent="0.3">
      <c r="B23" s="55">
        <v>5</v>
      </c>
      <c r="C23" s="119" t="s">
        <v>364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9"/>
      <c r="U23" s="9"/>
    </row>
    <row r="24" spans="2:21" ht="57" customHeight="1" x14ac:dyDescent="0.3">
      <c r="B24" s="55">
        <v>6</v>
      </c>
      <c r="C24" s="119" t="s">
        <v>365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9"/>
      <c r="U24" s="9"/>
    </row>
    <row r="25" spans="2:21" ht="36.75" customHeight="1" x14ac:dyDescent="0.3">
      <c r="B25" s="55">
        <v>7</v>
      </c>
      <c r="C25" s="119" t="s">
        <v>366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9"/>
      <c r="U25" s="9"/>
    </row>
    <row r="26" spans="2:21" ht="27" customHeight="1" x14ac:dyDescent="0.3">
      <c r="B26" s="55">
        <v>8</v>
      </c>
      <c r="C26" s="119" t="s">
        <v>367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9"/>
      <c r="U26" s="9"/>
    </row>
    <row r="27" spans="2:21" ht="27.75" customHeight="1" x14ac:dyDescent="0.3">
      <c r="B27" s="55">
        <v>9</v>
      </c>
      <c r="C27" s="119" t="s">
        <v>368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37.5" customHeight="1" x14ac:dyDescent="0.3">
      <c r="B28" s="55">
        <v>10</v>
      </c>
      <c r="C28" s="119" t="s">
        <v>369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25.5" customHeight="1" x14ac:dyDescent="0.3">
      <c r="B29" s="55">
        <v>11</v>
      </c>
      <c r="C29" s="119" t="s">
        <v>370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  <c r="T29" s="9"/>
      <c r="U29" s="9"/>
    </row>
    <row r="30" spans="2:21" ht="18" customHeight="1" x14ac:dyDescent="0.3">
      <c r="B30" s="55">
        <v>12</v>
      </c>
      <c r="C30" s="119" t="s">
        <v>371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  <c r="T30" s="9"/>
      <c r="U30" s="9"/>
    </row>
    <row r="31" spans="2:21" ht="15" customHeight="1" x14ac:dyDescent="0.3">
      <c r="B31" s="55">
        <v>13</v>
      </c>
      <c r="C31" s="119" t="s">
        <v>372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  <c r="T31" s="9"/>
      <c r="U31" s="9"/>
    </row>
    <row r="32" spans="2:21" ht="16.5" customHeight="1" x14ac:dyDescent="0.3">
      <c r="B32" s="55">
        <v>14</v>
      </c>
      <c r="C32" s="119" t="s">
        <v>373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  <c r="T32" s="9"/>
      <c r="U32" s="9"/>
    </row>
    <row r="33" spans="2:21" ht="37.5" customHeight="1" x14ac:dyDescent="0.3">
      <c r="B33" s="55">
        <v>15</v>
      </c>
      <c r="C33" s="119" t="s">
        <v>374</v>
      </c>
      <c r="D33" s="56" t="s">
        <v>59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59</v>
      </c>
      <c r="J33" s="30" t="s">
        <v>59</v>
      </c>
      <c r="K33" s="30" t="s">
        <v>59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0"/>
        <v>-</v>
      </c>
      <c r="T33" s="9"/>
      <c r="U33" s="9"/>
    </row>
    <row r="34" spans="2:21" ht="72" customHeight="1" x14ac:dyDescent="0.3">
      <c r="B34" s="55">
        <v>16</v>
      </c>
      <c r="C34" s="119" t="s">
        <v>375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0"/>
        <v>-</v>
      </c>
      <c r="T34" s="9"/>
      <c r="U34" s="9"/>
    </row>
    <row r="35" spans="2:21" ht="39" customHeight="1" x14ac:dyDescent="0.3">
      <c r="B35" s="55">
        <v>17</v>
      </c>
      <c r="C35" s="119" t="s">
        <v>376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0"/>
        <v>-</v>
      </c>
      <c r="T35" s="9"/>
      <c r="U35" s="9"/>
    </row>
    <row r="36" spans="2:21" ht="16.5" customHeight="1" x14ac:dyDescent="0.3">
      <c r="B36" s="55">
        <v>18</v>
      </c>
      <c r="C36" s="119" t="s">
        <v>377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0"/>
        <v>-</v>
      </c>
      <c r="T36" s="9"/>
      <c r="U36" s="9"/>
    </row>
    <row r="37" spans="2:21" ht="36.75" customHeight="1" x14ac:dyDescent="0.3">
      <c r="B37" s="55">
        <v>19</v>
      </c>
      <c r="C37" s="119" t="s">
        <v>378</v>
      </c>
      <c r="D37" s="56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30" t="s">
        <v>59</v>
      </c>
      <c r="J37" s="30" t="s">
        <v>59</v>
      </c>
      <c r="K37" s="30" t="s">
        <v>59</v>
      </c>
      <c r="L37" s="30" t="s">
        <v>59</v>
      </c>
      <c r="M37" s="30" t="s">
        <v>59</v>
      </c>
      <c r="N37" s="30" t="s">
        <v>59</v>
      </c>
      <c r="O37" s="38"/>
      <c r="P37" s="36" t="s">
        <v>59</v>
      </c>
      <c r="Q37" s="36" t="s">
        <v>59</v>
      </c>
      <c r="R37" s="108" t="str">
        <f t="shared" si="0"/>
        <v>-</v>
      </c>
      <c r="T37" s="9"/>
      <c r="U37" s="9"/>
    </row>
    <row r="38" spans="2:21" ht="93" customHeight="1" x14ac:dyDescent="0.3">
      <c r="B38" s="55">
        <v>20</v>
      </c>
      <c r="C38" s="119" t="s">
        <v>379</v>
      </c>
      <c r="D38" s="56" t="s">
        <v>59</v>
      </c>
      <c r="E38" s="30" t="s">
        <v>59</v>
      </c>
      <c r="F38" s="30" t="s">
        <v>59</v>
      </c>
      <c r="G38" s="30" t="s">
        <v>59</v>
      </c>
      <c r="H38" s="30" t="s">
        <v>59</v>
      </c>
      <c r="I38" s="30" t="s">
        <v>59</v>
      </c>
      <c r="J38" s="30" t="s">
        <v>59</v>
      </c>
      <c r="K38" s="30" t="s">
        <v>59</v>
      </c>
      <c r="L38" s="30" t="s">
        <v>59</v>
      </c>
      <c r="M38" s="30" t="s">
        <v>59</v>
      </c>
      <c r="N38" s="30" t="s">
        <v>59</v>
      </c>
      <c r="O38" s="38"/>
      <c r="P38" s="36" t="s">
        <v>59</v>
      </c>
      <c r="Q38" s="36" t="s">
        <v>59</v>
      </c>
      <c r="R38" s="108" t="str">
        <f t="shared" si="0"/>
        <v>-</v>
      </c>
      <c r="T38" s="9"/>
      <c r="U38" s="9"/>
    </row>
    <row r="39" spans="2:21" ht="29.25" customHeight="1" x14ac:dyDescent="0.3">
      <c r="B39" s="55">
        <v>21</v>
      </c>
      <c r="C39" s="119" t="s">
        <v>380</v>
      </c>
      <c r="D39" s="56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0" t="s">
        <v>59</v>
      </c>
      <c r="L39" s="30" t="s">
        <v>59</v>
      </c>
      <c r="M39" s="30" t="s">
        <v>59</v>
      </c>
      <c r="N39" s="30" t="s">
        <v>59</v>
      </c>
      <c r="O39" s="38"/>
      <c r="P39" s="36" t="s">
        <v>59</v>
      </c>
      <c r="Q39" s="36" t="s">
        <v>59</v>
      </c>
      <c r="R39" s="108" t="str">
        <f t="shared" si="0"/>
        <v>-</v>
      </c>
      <c r="T39" s="9"/>
      <c r="U39" s="9"/>
    </row>
    <row r="40" spans="2:21" ht="70.5" customHeight="1" x14ac:dyDescent="0.3">
      <c r="B40" s="55">
        <v>22</v>
      </c>
      <c r="C40" s="119" t="s">
        <v>381</v>
      </c>
      <c r="D40" s="56" t="s">
        <v>59</v>
      </c>
      <c r="E40" s="30" t="s">
        <v>59</v>
      </c>
      <c r="F40" s="30" t="s">
        <v>59</v>
      </c>
      <c r="G40" s="30" t="s">
        <v>59</v>
      </c>
      <c r="H40" s="30" t="s">
        <v>59</v>
      </c>
      <c r="I40" s="30" t="s">
        <v>59</v>
      </c>
      <c r="J40" s="30" t="s">
        <v>59</v>
      </c>
      <c r="K40" s="30" t="s">
        <v>59</v>
      </c>
      <c r="L40" s="30" t="s">
        <v>59</v>
      </c>
      <c r="M40" s="30" t="s">
        <v>59</v>
      </c>
      <c r="N40" s="30" t="s">
        <v>59</v>
      </c>
      <c r="O40" s="38"/>
      <c r="P40" s="36" t="s">
        <v>59</v>
      </c>
      <c r="Q40" s="36" t="s">
        <v>59</v>
      </c>
      <c r="R40" s="108" t="str">
        <f t="shared" si="0"/>
        <v>-</v>
      </c>
      <c r="T40" s="9"/>
      <c r="U40" s="9"/>
    </row>
    <row r="41" spans="2:21" ht="48.75" customHeight="1" x14ac:dyDescent="0.3">
      <c r="B41" s="55">
        <v>23</v>
      </c>
      <c r="C41" s="119" t="s">
        <v>382</v>
      </c>
      <c r="D41" s="56" t="s">
        <v>59</v>
      </c>
      <c r="E41" s="30" t="s">
        <v>59</v>
      </c>
      <c r="F41" s="30" t="s">
        <v>59</v>
      </c>
      <c r="G41" s="30" t="s">
        <v>59</v>
      </c>
      <c r="H41" s="30" t="s">
        <v>59</v>
      </c>
      <c r="I41" s="30" t="s">
        <v>59</v>
      </c>
      <c r="J41" s="30" t="s">
        <v>59</v>
      </c>
      <c r="K41" s="30" t="s">
        <v>59</v>
      </c>
      <c r="L41" s="30" t="s">
        <v>59</v>
      </c>
      <c r="M41" s="30" t="s">
        <v>59</v>
      </c>
      <c r="N41" s="30" t="s">
        <v>59</v>
      </c>
      <c r="O41" s="38"/>
      <c r="P41" s="36" t="s">
        <v>59</v>
      </c>
      <c r="Q41" s="36" t="s">
        <v>59</v>
      </c>
      <c r="R41" s="108" t="str">
        <f t="shared" si="0"/>
        <v>-</v>
      </c>
      <c r="T41" s="9"/>
      <c r="U41" s="9"/>
    </row>
    <row r="42" spans="2:21" ht="25.5" customHeight="1" x14ac:dyDescent="0.3">
      <c r="B42" s="55">
        <v>24</v>
      </c>
      <c r="C42" s="119" t="s">
        <v>383</v>
      </c>
      <c r="D42" s="56" t="s">
        <v>59</v>
      </c>
      <c r="E42" s="30" t="s">
        <v>59</v>
      </c>
      <c r="F42" s="30" t="s">
        <v>59</v>
      </c>
      <c r="G42" s="30" t="s">
        <v>59</v>
      </c>
      <c r="H42" s="30" t="s">
        <v>59</v>
      </c>
      <c r="I42" s="30" t="s">
        <v>59</v>
      </c>
      <c r="J42" s="30" t="s">
        <v>59</v>
      </c>
      <c r="K42" s="30" t="s">
        <v>59</v>
      </c>
      <c r="L42" s="30" t="s">
        <v>59</v>
      </c>
      <c r="M42" s="30" t="s">
        <v>59</v>
      </c>
      <c r="N42" s="30" t="s">
        <v>59</v>
      </c>
      <c r="O42" s="38"/>
      <c r="P42" s="36" t="s">
        <v>59</v>
      </c>
      <c r="Q42" s="36" t="s">
        <v>59</v>
      </c>
      <c r="R42" s="108" t="str">
        <f t="shared" si="0"/>
        <v>-</v>
      </c>
      <c r="T42" s="9"/>
      <c r="U42" s="9"/>
    </row>
    <row r="43" spans="2:21" ht="51" customHeight="1" x14ac:dyDescent="0.3">
      <c r="B43" s="55">
        <v>25</v>
      </c>
      <c r="C43" s="119" t="s">
        <v>384</v>
      </c>
      <c r="D43" s="56" t="s">
        <v>59</v>
      </c>
      <c r="E43" s="30" t="s">
        <v>59</v>
      </c>
      <c r="F43" s="30" t="s">
        <v>59</v>
      </c>
      <c r="G43" s="30" t="s">
        <v>59</v>
      </c>
      <c r="H43" s="30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30" t="s">
        <v>59</v>
      </c>
      <c r="N43" s="30" t="s">
        <v>59</v>
      </c>
      <c r="O43" s="38"/>
      <c r="P43" s="36" t="s">
        <v>59</v>
      </c>
      <c r="Q43" s="36" t="s">
        <v>59</v>
      </c>
      <c r="R43" s="108" t="str">
        <f t="shared" si="0"/>
        <v>-</v>
      </c>
      <c r="T43" s="9"/>
      <c r="U43" s="9"/>
    </row>
    <row r="44" spans="2:21" ht="27" customHeight="1" x14ac:dyDescent="0.3">
      <c r="B44" s="55">
        <v>26</v>
      </c>
      <c r="C44" s="119" t="s">
        <v>385</v>
      </c>
      <c r="D44" s="56" t="s">
        <v>59</v>
      </c>
      <c r="E44" s="30" t="s">
        <v>59</v>
      </c>
      <c r="F44" s="30" t="s">
        <v>59</v>
      </c>
      <c r="G44" s="30" t="s">
        <v>59</v>
      </c>
      <c r="H44" s="30" t="s">
        <v>59</v>
      </c>
      <c r="I44" s="30" t="s">
        <v>59</v>
      </c>
      <c r="J44" s="30" t="s">
        <v>59</v>
      </c>
      <c r="K44" s="30" t="s">
        <v>59</v>
      </c>
      <c r="L44" s="30" t="s">
        <v>59</v>
      </c>
      <c r="M44" s="30" t="s">
        <v>59</v>
      </c>
      <c r="N44" s="30" t="s">
        <v>59</v>
      </c>
      <c r="O44" s="38"/>
      <c r="P44" s="36" t="s">
        <v>59</v>
      </c>
      <c r="Q44" s="36" t="s">
        <v>59</v>
      </c>
      <c r="R44" s="108" t="str">
        <f t="shared" si="0"/>
        <v>-</v>
      </c>
      <c r="T44" s="9"/>
      <c r="U44" s="9"/>
    </row>
    <row r="45" spans="2:21" ht="15.75" customHeight="1" x14ac:dyDescent="0.3">
      <c r="B45" s="55">
        <v>27</v>
      </c>
      <c r="C45" s="119" t="s">
        <v>386</v>
      </c>
      <c r="D45" s="56" t="s">
        <v>59</v>
      </c>
      <c r="E45" s="30" t="s">
        <v>59</v>
      </c>
      <c r="F45" s="30" t="s">
        <v>59</v>
      </c>
      <c r="G45" s="30" t="s">
        <v>59</v>
      </c>
      <c r="H45" s="30" t="s">
        <v>59</v>
      </c>
      <c r="I45" s="30" t="s">
        <v>59</v>
      </c>
      <c r="J45" s="30" t="s">
        <v>59</v>
      </c>
      <c r="K45" s="30" t="s">
        <v>59</v>
      </c>
      <c r="L45" s="30" t="s">
        <v>59</v>
      </c>
      <c r="M45" s="30" t="s">
        <v>59</v>
      </c>
      <c r="N45" s="30" t="s">
        <v>59</v>
      </c>
      <c r="O45" s="38"/>
      <c r="P45" s="36" t="s">
        <v>59</v>
      </c>
      <c r="Q45" s="36" t="s">
        <v>59</v>
      </c>
      <c r="R45" s="108" t="str">
        <f t="shared" si="0"/>
        <v>-</v>
      </c>
      <c r="T45" s="9"/>
      <c r="U45" s="9"/>
    </row>
    <row r="46" spans="2:21" ht="18.75" customHeight="1" x14ac:dyDescent="0.3">
      <c r="B46" s="55">
        <v>28</v>
      </c>
      <c r="C46" s="119" t="s">
        <v>387</v>
      </c>
      <c r="D46" s="56" t="s">
        <v>59</v>
      </c>
      <c r="E46" s="30" t="s">
        <v>59</v>
      </c>
      <c r="F46" s="30" t="s">
        <v>59</v>
      </c>
      <c r="G46" s="30" t="s">
        <v>59</v>
      </c>
      <c r="H46" s="30" t="s">
        <v>59</v>
      </c>
      <c r="I46" s="30" t="s">
        <v>59</v>
      </c>
      <c r="J46" s="30" t="s">
        <v>59</v>
      </c>
      <c r="K46" s="30" t="s">
        <v>59</v>
      </c>
      <c r="L46" s="30" t="s">
        <v>59</v>
      </c>
      <c r="M46" s="30" t="s">
        <v>59</v>
      </c>
      <c r="N46" s="30" t="s">
        <v>59</v>
      </c>
      <c r="O46" s="38"/>
      <c r="P46" s="36" t="s">
        <v>59</v>
      </c>
      <c r="Q46" s="36" t="s">
        <v>59</v>
      </c>
      <c r="R46" s="108" t="str">
        <f t="shared" si="0"/>
        <v>-</v>
      </c>
      <c r="T46" s="9"/>
      <c r="U46" s="9"/>
    </row>
    <row r="47" spans="2:21" ht="16.5" customHeight="1" x14ac:dyDescent="0.3">
      <c r="B47" s="55">
        <v>29</v>
      </c>
      <c r="C47" s="119" t="s">
        <v>388</v>
      </c>
      <c r="D47" s="56" t="s">
        <v>59</v>
      </c>
      <c r="E47" s="30" t="s">
        <v>59</v>
      </c>
      <c r="F47" s="30" t="s">
        <v>59</v>
      </c>
      <c r="G47" s="30" t="s">
        <v>59</v>
      </c>
      <c r="H47" s="30" t="s">
        <v>59</v>
      </c>
      <c r="I47" s="30" t="s">
        <v>59</v>
      </c>
      <c r="J47" s="30" t="s">
        <v>59</v>
      </c>
      <c r="K47" s="30" t="s">
        <v>59</v>
      </c>
      <c r="L47" s="30" t="s">
        <v>59</v>
      </c>
      <c r="M47" s="30" t="s">
        <v>59</v>
      </c>
      <c r="N47" s="30" t="s">
        <v>59</v>
      </c>
      <c r="O47" s="38"/>
      <c r="P47" s="36" t="s">
        <v>59</v>
      </c>
      <c r="Q47" s="36" t="s">
        <v>59</v>
      </c>
      <c r="R47" s="108" t="str">
        <f t="shared" si="0"/>
        <v>-</v>
      </c>
      <c r="T47" s="9"/>
      <c r="U47" s="9"/>
    </row>
    <row r="48" spans="2:21" ht="15" customHeight="1" x14ac:dyDescent="0.3">
      <c r="B48" s="55">
        <v>30</v>
      </c>
      <c r="C48" s="119" t="s">
        <v>389</v>
      </c>
      <c r="D48" s="56" t="s">
        <v>59</v>
      </c>
      <c r="E48" s="30" t="s">
        <v>59</v>
      </c>
      <c r="F48" s="30" t="s">
        <v>59</v>
      </c>
      <c r="G48" s="30" t="s">
        <v>59</v>
      </c>
      <c r="H48" s="30" t="s">
        <v>59</v>
      </c>
      <c r="I48" s="30" t="s">
        <v>59</v>
      </c>
      <c r="J48" s="30" t="s">
        <v>59</v>
      </c>
      <c r="K48" s="30" t="s">
        <v>59</v>
      </c>
      <c r="L48" s="30" t="s">
        <v>59</v>
      </c>
      <c r="M48" s="30" t="s">
        <v>59</v>
      </c>
      <c r="N48" s="30" t="s">
        <v>59</v>
      </c>
      <c r="O48" s="38"/>
      <c r="P48" s="36" t="s">
        <v>59</v>
      </c>
      <c r="Q48" s="36" t="s">
        <v>59</v>
      </c>
      <c r="R48" s="108" t="str">
        <f t="shared" si="0"/>
        <v>-</v>
      </c>
      <c r="T48" s="9"/>
      <c r="U48" s="9"/>
    </row>
    <row r="49" spans="2:19" ht="36" customHeight="1" x14ac:dyDescent="0.3">
      <c r="B49" s="55">
        <v>31</v>
      </c>
      <c r="C49" s="119" t="s">
        <v>390</v>
      </c>
      <c r="D49" s="56" t="s">
        <v>59</v>
      </c>
      <c r="E49" s="30" t="s">
        <v>59</v>
      </c>
      <c r="F49" s="30" t="s">
        <v>59</v>
      </c>
      <c r="G49" s="30" t="s">
        <v>59</v>
      </c>
      <c r="H49" s="30" t="s">
        <v>59</v>
      </c>
      <c r="I49" s="30" t="s">
        <v>59</v>
      </c>
      <c r="J49" s="30" t="s">
        <v>59</v>
      </c>
      <c r="K49" s="30" t="s">
        <v>59</v>
      </c>
      <c r="L49" s="30" t="s">
        <v>59</v>
      </c>
      <c r="M49" s="30" t="s">
        <v>59</v>
      </c>
      <c r="N49" s="30" t="s">
        <v>59</v>
      </c>
      <c r="O49" s="38"/>
      <c r="P49" s="36" t="s">
        <v>59</v>
      </c>
      <c r="Q49" s="36" t="s">
        <v>59</v>
      </c>
      <c r="R49" s="108" t="str">
        <f t="shared" si="0"/>
        <v>-</v>
      </c>
    </row>
    <row r="50" spans="2:19" ht="26.25" customHeight="1" x14ac:dyDescent="0.3">
      <c r="B50" s="55">
        <v>32</v>
      </c>
      <c r="C50" s="119" t="s">
        <v>391</v>
      </c>
      <c r="D50" s="56" t="s">
        <v>59</v>
      </c>
      <c r="E50" s="30" t="s">
        <v>59</v>
      </c>
      <c r="F50" s="30" t="s">
        <v>59</v>
      </c>
      <c r="G50" s="30" t="s">
        <v>59</v>
      </c>
      <c r="H50" s="30" t="s">
        <v>59</v>
      </c>
      <c r="I50" s="30" t="s">
        <v>59</v>
      </c>
      <c r="J50" s="30" t="s">
        <v>59</v>
      </c>
      <c r="K50" s="30" t="s">
        <v>59</v>
      </c>
      <c r="L50" s="30" t="s">
        <v>59</v>
      </c>
      <c r="M50" s="30" t="s">
        <v>59</v>
      </c>
      <c r="N50" s="30" t="s">
        <v>59</v>
      </c>
      <c r="O50" s="38"/>
      <c r="P50" s="36" t="s">
        <v>59</v>
      </c>
      <c r="Q50" s="36" t="s">
        <v>59</v>
      </c>
      <c r="R50" s="108" t="str">
        <f t="shared" si="0"/>
        <v>-</v>
      </c>
    </row>
    <row r="51" spans="2:19" x14ac:dyDescent="0.3">
      <c r="B51" s="29"/>
      <c r="C51" s="57" t="s">
        <v>58</v>
      </c>
      <c r="D51" s="115">
        <f t="shared" ref="D51:N51" si="1">SUM(D19:D50)</f>
        <v>1</v>
      </c>
      <c r="E51" s="115">
        <f t="shared" si="1"/>
        <v>0</v>
      </c>
      <c r="F51" s="115">
        <f t="shared" si="1"/>
        <v>0</v>
      </c>
      <c r="G51" s="115">
        <f t="shared" si="1"/>
        <v>0</v>
      </c>
      <c r="H51" s="115">
        <f t="shared" si="1"/>
        <v>0</v>
      </c>
      <c r="I51" s="115">
        <f t="shared" si="1"/>
        <v>0</v>
      </c>
      <c r="J51" s="115">
        <f t="shared" si="1"/>
        <v>0</v>
      </c>
      <c r="K51" s="115">
        <f t="shared" si="1"/>
        <v>0</v>
      </c>
      <c r="L51" s="115">
        <f t="shared" si="1"/>
        <v>0</v>
      </c>
      <c r="M51" s="115">
        <f t="shared" si="1"/>
        <v>0</v>
      </c>
      <c r="N51" s="115">
        <f t="shared" si="1"/>
        <v>0</v>
      </c>
      <c r="O51" s="45"/>
      <c r="P51" s="28" t="s">
        <v>59</v>
      </c>
      <c r="Q51" s="28" t="s">
        <v>59</v>
      </c>
      <c r="R51" s="116">
        <f>SUM(R19:R50)</f>
        <v>0</v>
      </c>
    </row>
    <row r="52" spans="2:19" x14ac:dyDescent="0.3">
      <c r="B52" s="38"/>
      <c r="C52" s="117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2:19" x14ac:dyDescent="0.3">
      <c r="B53" s="110"/>
      <c r="C53" s="101" t="s">
        <v>0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94"/>
    </row>
    <row r="54" spans="2:19" x14ac:dyDescent="0.3">
      <c r="B54" s="110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95"/>
    </row>
    <row r="55" spans="2:19" x14ac:dyDescent="0.3">
      <c r="B55" s="110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95"/>
    </row>
    <row r="56" spans="2:19" x14ac:dyDescent="0.3">
      <c r="B56" s="110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95"/>
    </row>
    <row r="57" spans="2:19" x14ac:dyDescent="0.3">
      <c r="B57" s="11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95"/>
    </row>
    <row r="58" spans="2:19" x14ac:dyDescent="0.3">
      <c r="B58" s="110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95"/>
    </row>
    <row r="59" spans="2:19" x14ac:dyDescent="0.3">
      <c r="B59" s="11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95"/>
    </row>
    <row r="60" spans="2:19" x14ac:dyDescent="0.3">
      <c r="B60" s="11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95"/>
    </row>
    <row r="61" spans="2:19" x14ac:dyDescent="0.3">
      <c r="B61" s="11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95"/>
    </row>
    <row r="62" spans="2:19" x14ac:dyDescent="0.3">
      <c r="B62" s="11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95"/>
    </row>
    <row r="63" spans="2:19" x14ac:dyDescent="0.3">
      <c r="B63" s="110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95"/>
    </row>
    <row r="64" spans="2:19" x14ac:dyDescent="0.3">
      <c r="B64" s="22"/>
      <c r="C64" s="7" t="s">
        <v>71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9" x14ac:dyDescent="0.3">
      <c r="C65" s="7" t="s">
        <v>72</v>
      </c>
    </row>
    <row r="66" spans="3:19" x14ac:dyDescent="0.3">
      <c r="C66" s="7" t="s">
        <v>73</v>
      </c>
    </row>
    <row r="76" spans="3:19" x14ac:dyDescent="0.3">
      <c r="S76" s="1"/>
    </row>
  </sheetData>
  <sheetProtection algorithmName="SHA-512" hashValue="X8O5Vg1BZR1X1Auk+4kHwsu8YZ9xiIeFKQI1aYiDJLz+GydjM656JXJlskjhBuuk2z8SLYtjFnlgPpxekhERsQ==" saltValue="9ALeYq5yDNyhaHPJl2mpSQ==" spinCount="100000" sheet="1" objects="1" scenarios="1"/>
  <mergeCells count="22">
    <mergeCell ref="T16:T17"/>
    <mergeCell ref="B16:B17"/>
    <mergeCell ref="C16:C17"/>
    <mergeCell ref="D16:D17"/>
    <mergeCell ref="E16:E17"/>
    <mergeCell ref="F16:F17"/>
    <mergeCell ref="U16:U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</mergeCells>
  <conditionalFormatting sqref="C51">
    <cfRule type="expression" dxfId="218" priority="183">
      <formula>COUNT(LEFT(C51,2))&gt;0.5</formula>
    </cfRule>
  </conditionalFormatting>
  <conditionalFormatting sqref="D19:N19 E20:N21 D22:N27 D51:N51">
    <cfRule type="cellIs" dxfId="217" priority="170" operator="equal">
      <formula>"A"</formula>
    </cfRule>
    <cfRule type="cellIs" dxfId="216" priority="171" operator="equal">
      <formula>"U"</formula>
    </cfRule>
    <cfRule type="cellIs" dxfId="215" priority="180" operator="equal">
      <formula>"-"</formula>
    </cfRule>
    <cfRule type="cellIs" dxfId="214" priority="181" stopIfTrue="1" operator="between">
      <formula>0.5</formula>
      <formula>0.69</formula>
    </cfRule>
    <cfRule type="cellIs" dxfId="213" priority="182" operator="lessThan">
      <formula>0.5</formula>
    </cfRule>
  </conditionalFormatting>
  <conditionalFormatting sqref="U19:U20">
    <cfRule type="cellIs" dxfId="212" priority="177" operator="equal">
      <formula>"U"</formula>
    </cfRule>
    <cfRule type="cellIs" dxfId="211" priority="178" operator="equal">
      <formula>"A"</formula>
    </cfRule>
    <cfRule type="cellIs" dxfId="210" priority="179" operator="greaterThan">
      <formula>0.1</formula>
    </cfRule>
  </conditionalFormatting>
  <conditionalFormatting sqref="R19:R27 R51">
    <cfRule type="cellIs" dxfId="209" priority="173" operator="between">
      <formula>0.71</formula>
      <formula>1</formula>
    </cfRule>
    <cfRule type="cellIs" dxfId="208" priority="174" operator="between">
      <formula>0.5</formula>
      <formula>0.7</formula>
    </cfRule>
    <cfRule type="cellIs" dxfId="207" priority="175" operator="lessThan">
      <formula>0.5</formula>
    </cfRule>
    <cfRule type="cellIs" dxfId="206" priority="176" operator="lessThan">
      <formula>0.5</formula>
    </cfRule>
  </conditionalFormatting>
  <conditionalFormatting sqref="R19:R27">
    <cfRule type="cellIs" dxfId="205" priority="172" operator="greaterThan">
      <formula>0.69</formula>
    </cfRule>
  </conditionalFormatting>
  <conditionalFormatting sqref="U21">
    <cfRule type="cellIs" dxfId="204" priority="167" operator="equal">
      <formula>"U"</formula>
    </cfRule>
    <cfRule type="cellIs" dxfId="203" priority="168" operator="equal">
      <formula>"A"</formula>
    </cfRule>
    <cfRule type="cellIs" dxfId="202" priority="169" operator="greaterThan">
      <formula>0.1</formula>
    </cfRule>
  </conditionalFormatting>
  <conditionalFormatting sqref="C19:C50">
    <cfRule type="expression" dxfId="201" priority="166">
      <formula>COUNT(LEFT(C19,2))&gt;0.5</formula>
    </cfRule>
  </conditionalFormatting>
  <conditionalFormatting sqref="D20:D21">
    <cfRule type="cellIs" dxfId="200" priority="161" operator="equal">
      <formula>"A"</formula>
    </cfRule>
    <cfRule type="cellIs" dxfId="199" priority="162" operator="equal">
      <formula>"U"</formula>
    </cfRule>
    <cfRule type="cellIs" dxfId="198" priority="163" operator="equal">
      <formula>"-"</formula>
    </cfRule>
    <cfRule type="cellIs" dxfId="197" priority="164" stopIfTrue="1" operator="between">
      <formula>0.5</formula>
      <formula>0.69</formula>
    </cfRule>
    <cfRule type="cellIs" dxfId="196" priority="165" operator="lessThan">
      <formula>0.5</formula>
    </cfRule>
  </conditionalFormatting>
  <conditionalFormatting sqref="D28:N31">
    <cfRule type="cellIs" dxfId="195" priority="151" operator="equal">
      <formula>"A"</formula>
    </cfRule>
    <cfRule type="cellIs" dxfId="194" priority="152" operator="equal">
      <formula>"U"</formula>
    </cfRule>
    <cfRule type="cellIs" dxfId="193" priority="158" operator="equal">
      <formula>"-"</formula>
    </cfRule>
    <cfRule type="cellIs" dxfId="192" priority="159" stopIfTrue="1" operator="between">
      <formula>0.5</formula>
      <formula>0.69</formula>
    </cfRule>
    <cfRule type="cellIs" dxfId="191" priority="160" operator="lessThan">
      <formula>0.5</formula>
    </cfRule>
  </conditionalFormatting>
  <conditionalFormatting sqref="R28:R31">
    <cfRule type="cellIs" dxfId="190" priority="154" operator="between">
      <formula>0.71</formula>
      <formula>1</formula>
    </cfRule>
    <cfRule type="cellIs" dxfId="189" priority="155" operator="between">
      <formula>0.5</formula>
      <formula>0.7</formula>
    </cfRule>
    <cfRule type="cellIs" dxfId="188" priority="156" operator="lessThan">
      <formula>0.5</formula>
    </cfRule>
    <cfRule type="cellIs" dxfId="187" priority="157" operator="lessThan">
      <formula>0.5</formula>
    </cfRule>
  </conditionalFormatting>
  <conditionalFormatting sqref="R28:R31">
    <cfRule type="cellIs" dxfId="186" priority="153" operator="greaterThan">
      <formula>0.69</formula>
    </cfRule>
  </conditionalFormatting>
  <conditionalFormatting sqref="D32:N33">
    <cfRule type="cellIs" dxfId="185" priority="141" operator="equal">
      <formula>"A"</formula>
    </cfRule>
    <cfRule type="cellIs" dxfId="184" priority="142" operator="equal">
      <formula>"U"</formula>
    </cfRule>
    <cfRule type="cellIs" dxfId="183" priority="148" operator="equal">
      <formula>"-"</formula>
    </cfRule>
    <cfRule type="cellIs" dxfId="182" priority="149" stopIfTrue="1" operator="between">
      <formula>0.5</formula>
      <formula>0.69</formula>
    </cfRule>
    <cfRule type="cellIs" dxfId="181" priority="150" operator="lessThan">
      <formula>0.5</formula>
    </cfRule>
  </conditionalFormatting>
  <conditionalFormatting sqref="R32:R33">
    <cfRule type="cellIs" dxfId="180" priority="144" operator="between">
      <formula>0.71</formula>
      <formula>1</formula>
    </cfRule>
    <cfRule type="cellIs" dxfId="179" priority="145" operator="between">
      <formula>0.5</formula>
      <formula>0.7</formula>
    </cfRule>
    <cfRule type="cellIs" dxfId="178" priority="146" operator="lessThan">
      <formula>0.5</formula>
    </cfRule>
    <cfRule type="cellIs" dxfId="177" priority="147" operator="lessThan">
      <formula>0.5</formula>
    </cfRule>
  </conditionalFormatting>
  <conditionalFormatting sqref="R32:R33">
    <cfRule type="cellIs" dxfId="176" priority="143" operator="greaterThan">
      <formula>0.69</formula>
    </cfRule>
  </conditionalFormatting>
  <conditionalFormatting sqref="D34:N37">
    <cfRule type="cellIs" dxfId="175" priority="131" operator="equal">
      <formula>"A"</formula>
    </cfRule>
    <cfRule type="cellIs" dxfId="174" priority="132" operator="equal">
      <formula>"U"</formula>
    </cfRule>
    <cfRule type="cellIs" dxfId="173" priority="138" operator="equal">
      <formula>"-"</formula>
    </cfRule>
    <cfRule type="cellIs" dxfId="172" priority="139" stopIfTrue="1" operator="between">
      <formula>0.5</formula>
      <formula>0.69</formula>
    </cfRule>
    <cfRule type="cellIs" dxfId="171" priority="140" operator="lessThan">
      <formula>0.5</formula>
    </cfRule>
  </conditionalFormatting>
  <conditionalFormatting sqref="R34:R37">
    <cfRule type="cellIs" dxfId="170" priority="134" operator="between">
      <formula>0.71</formula>
      <formula>1</formula>
    </cfRule>
    <cfRule type="cellIs" dxfId="169" priority="135" operator="between">
      <formula>0.5</formula>
      <formula>0.7</formula>
    </cfRule>
    <cfRule type="cellIs" dxfId="168" priority="136" operator="lessThan">
      <formula>0.5</formula>
    </cfRule>
    <cfRule type="cellIs" dxfId="167" priority="137" operator="lessThan">
      <formula>0.5</formula>
    </cfRule>
  </conditionalFormatting>
  <conditionalFormatting sqref="R34:R37">
    <cfRule type="cellIs" dxfId="166" priority="133" operator="greaterThan">
      <formula>0.69</formula>
    </cfRule>
  </conditionalFormatting>
  <conditionalFormatting sqref="D38:N39">
    <cfRule type="cellIs" dxfId="165" priority="121" operator="equal">
      <formula>"A"</formula>
    </cfRule>
    <cfRule type="cellIs" dxfId="164" priority="122" operator="equal">
      <formula>"U"</formula>
    </cfRule>
    <cfRule type="cellIs" dxfId="163" priority="128" operator="equal">
      <formula>"-"</formula>
    </cfRule>
    <cfRule type="cellIs" dxfId="162" priority="129" stopIfTrue="1" operator="between">
      <formula>0.5</formula>
      <formula>0.69</formula>
    </cfRule>
    <cfRule type="cellIs" dxfId="161" priority="130" operator="lessThan">
      <formula>0.5</formula>
    </cfRule>
  </conditionalFormatting>
  <conditionalFormatting sqref="R38:R39">
    <cfRule type="cellIs" dxfId="160" priority="124" operator="between">
      <formula>0.71</formula>
      <formula>1</formula>
    </cfRule>
    <cfRule type="cellIs" dxfId="159" priority="125" operator="between">
      <formula>0.5</formula>
      <formula>0.7</formula>
    </cfRule>
    <cfRule type="cellIs" dxfId="158" priority="126" operator="lessThan">
      <formula>0.5</formula>
    </cfRule>
    <cfRule type="cellIs" dxfId="157" priority="127" operator="lessThan">
      <formula>0.5</formula>
    </cfRule>
  </conditionalFormatting>
  <conditionalFormatting sqref="R38:R39">
    <cfRule type="cellIs" dxfId="156" priority="123" operator="greaterThan">
      <formula>0.69</formula>
    </cfRule>
  </conditionalFormatting>
  <conditionalFormatting sqref="D40:N45">
    <cfRule type="cellIs" dxfId="155" priority="111" operator="equal">
      <formula>"A"</formula>
    </cfRule>
    <cfRule type="cellIs" dxfId="154" priority="112" operator="equal">
      <formula>"U"</formula>
    </cfRule>
    <cfRule type="cellIs" dxfId="153" priority="118" operator="equal">
      <formula>"-"</formula>
    </cfRule>
    <cfRule type="cellIs" dxfId="152" priority="119" stopIfTrue="1" operator="between">
      <formula>0.5</formula>
      <formula>0.69</formula>
    </cfRule>
    <cfRule type="cellIs" dxfId="151" priority="120" operator="lessThan">
      <formula>0.5</formula>
    </cfRule>
  </conditionalFormatting>
  <conditionalFormatting sqref="R40:R45">
    <cfRule type="cellIs" dxfId="150" priority="114" operator="between">
      <formula>0.71</formula>
      <formula>1</formula>
    </cfRule>
    <cfRule type="cellIs" dxfId="149" priority="115" operator="between">
      <formula>0.5</formula>
      <formula>0.7</formula>
    </cfRule>
    <cfRule type="cellIs" dxfId="148" priority="116" operator="lessThan">
      <formula>0.5</formula>
    </cfRule>
    <cfRule type="cellIs" dxfId="147" priority="117" operator="lessThan">
      <formula>0.5</formula>
    </cfRule>
  </conditionalFormatting>
  <conditionalFormatting sqref="R40:R45">
    <cfRule type="cellIs" dxfId="146" priority="113" operator="greaterThan">
      <formula>0.69</formula>
    </cfRule>
  </conditionalFormatting>
  <conditionalFormatting sqref="D46:N48">
    <cfRule type="cellIs" dxfId="145" priority="101" operator="equal">
      <formula>"A"</formula>
    </cfRule>
    <cfRule type="cellIs" dxfId="144" priority="102" operator="equal">
      <formula>"U"</formula>
    </cfRule>
    <cfRule type="cellIs" dxfId="143" priority="108" operator="equal">
      <formula>"-"</formula>
    </cfRule>
    <cfRule type="cellIs" dxfId="142" priority="109" stopIfTrue="1" operator="between">
      <formula>0.5</formula>
      <formula>0.69</formula>
    </cfRule>
    <cfRule type="cellIs" dxfId="141" priority="110" operator="lessThan">
      <formula>0.5</formula>
    </cfRule>
  </conditionalFormatting>
  <conditionalFormatting sqref="R46:R48">
    <cfRule type="cellIs" dxfId="140" priority="104" operator="between">
      <formula>0.71</formula>
      <formula>1</formula>
    </cfRule>
    <cfRule type="cellIs" dxfId="139" priority="105" operator="between">
      <formula>0.5</formula>
      <formula>0.7</formula>
    </cfRule>
    <cfRule type="cellIs" dxfId="138" priority="106" operator="lessThan">
      <formula>0.5</formula>
    </cfRule>
    <cfRule type="cellIs" dxfId="137" priority="107" operator="lessThan">
      <formula>0.5</formula>
    </cfRule>
  </conditionalFormatting>
  <conditionalFormatting sqref="R46:R48">
    <cfRule type="cellIs" dxfId="136" priority="103" operator="greaterThan">
      <formula>0.69</formula>
    </cfRule>
  </conditionalFormatting>
  <conditionalFormatting sqref="D49:N50">
    <cfRule type="cellIs" dxfId="135" priority="91" operator="equal">
      <formula>"A"</formula>
    </cfRule>
    <cfRule type="cellIs" dxfId="134" priority="92" operator="equal">
      <formula>"U"</formula>
    </cfRule>
    <cfRule type="cellIs" dxfId="133" priority="98" operator="equal">
      <formula>"-"</formula>
    </cfRule>
    <cfRule type="cellIs" dxfId="132" priority="99" stopIfTrue="1" operator="between">
      <formula>0.5</formula>
      <formula>0.69</formula>
    </cfRule>
    <cfRule type="cellIs" dxfId="131" priority="100" operator="lessThan">
      <formula>0.5</formula>
    </cfRule>
  </conditionalFormatting>
  <conditionalFormatting sqref="R49:R50">
    <cfRule type="cellIs" dxfId="130" priority="94" operator="between">
      <formula>0.71</formula>
      <formula>1</formula>
    </cfRule>
    <cfRule type="cellIs" dxfId="129" priority="95" operator="between">
      <formula>0.5</formula>
      <formula>0.7</formula>
    </cfRule>
    <cfRule type="cellIs" dxfId="128" priority="96" operator="lessThan">
      <formula>0.5</formula>
    </cfRule>
    <cfRule type="cellIs" dxfId="127" priority="97" operator="lessThan">
      <formula>0.5</formula>
    </cfRule>
  </conditionalFormatting>
  <conditionalFormatting sqref="R49:R50">
    <cfRule type="cellIs" dxfId="126" priority="9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opLeftCell="A52" workbookViewId="0">
      <selection activeCell="R67" sqref="B19:R67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8" customHeight="1" x14ac:dyDescent="0.3">
      <c r="B19" s="55">
        <v>1</v>
      </c>
      <c r="C19" s="119" t="s">
        <v>393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5" customHeight="1" x14ac:dyDescent="0.3">
      <c r="B20" s="55">
        <v>2</v>
      </c>
      <c r="C20" s="119" t="s">
        <v>394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54" si="0">IFERROR(Q20/P20,"-")</f>
        <v>-</v>
      </c>
      <c r="T20" s="24" t="s">
        <v>53</v>
      </c>
      <c r="U20" s="23" t="s">
        <v>54</v>
      </c>
    </row>
    <row r="21" spans="2:21" ht="24" customHeight="1" x14ac:dyDescent="0.3">
      <c r="B21" s="55">
        <v>3</v>
      </c>
      <c r="C21" s="119" t="s">
        <v>395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36" customHeight="1" x14ac:dyDescent="0.3">
      <c r="B22" s="55">
        <v>4</v>
      </c>
      <c r="C22" s="119" t="s">
        <v>396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18" customHeight="1" x14ac:dyDescent="0.3">
      <c r="B23" s="55">
        <v>5</v>
      </c>
      <c r="C23" s="119" t="s">
        <v>397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9"/>
      <c r="U23" s="9"/>
    </row>
    <row r="24" spans="2:21" ht="24.75" customHeight="1" x14ac:dyDescent="0.3">
      <c r="B24" s="55">
        <v>6</v>
      </c>
      <c r="C24" s="119" t="s">
        <v>398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  <c r="T24" s="9"/>
      <c r="U24" s="9"/>
    </row>
    <row r="25" spans="2:21" ht="47.25" customHeight="1" x14ac:dyDescent="0.3">
      <c r="B25" s="55">
        <v>7</v>
      </c>
      <c r="C25" s="119" t="s">
        <v>399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9"/>
      <c r="U25" s="9"/>
    </row>
    <row r="26" spans="2:21" ht="17.25" customHeight="1" x14ac:dyDescent="0.3">
      <c r="B26" s="55">
        <v>8</v>
      </c>
      <c r="C26" s="119" t="s">
        <v>400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9"/>
      <c r="U26" s="9"/>
    </row>
    <row r="27" spans="2:21" ht="60.75" customHeight="1" x14ac:dyDescent="0.3">
      <c r="B27" s="55">
        <v>9</v>
      </c>
      <c r="C27" s="119" t="s">
        <v>401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  <c r="T27" s="9"/>
      <c r="U27" s="9"/>
    </row>
    <row r="28" spans="2:21" ht="14.25" customHeight="1" x14ac:dyDescent="0.3">
      <c r="B28" s="55">
        <v>10</v>
      </c>
      <c r="C28" s="119" t="s">
        <v>402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  <c r="T28" s="9"/>
      <c r="U28" s="9"/>
    </row>
    <row r="29" spans="2:21" ht="15" customHeight="1" x14ac:dyDescent="0.3">
      <c r="B29" s="55">
        <v>11</v>
      </c>
      <c r="C29" s="119" t="s">
        <v>403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  <c r="T29" s="9"/>
      <c r="U29" s="9"/>
    </row>
    <row r="30" spans="2:21" ht="57.75" customHeight="1" x14ac:dyDescent="0.3">
      <c r="B30" s="55">
        <v>12</v>
      </c>
      <c r="C30" s="119" t="s">
        <v>404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si="0"/>
        <v>-</v>
      </c>
      <c r="T30" s="9"/>
      <c r="U30" s="9"/>
    </row>
    <row r="31" spans="2:21" ht="26.25" customHeight="1" x14ac:dyDescent="0.3">
      <c r="B31" s="55">
        <v>13</v>
      </c>
      <c r="C31" s="119" t="s">
        <v>405</v>
      </c>
      <c r="D31" s="56" t="s">
        <v>59</v>
      </c>
      <c r="E31" s="30" t="s">
        <v>59</v>
      </c>
      <c r="F31" s="30" t="s">
        <v>59</v>
      </c>
      <c r="G31" s="30" t="s">
        <v>59</v>
      </c>
      <c r="H31" s="30" t="s">
        <v>59</v>
      </c>
      <c r="I31" s="30" t="s">
        <v>59</v>
      </c>
      <c r="J31" s="30" t="s">
        <v>59</v>
      </c>
      <c r="K31" s="30" t="s">
        <v>59</v>
      </c>
      <c r="L31" s="30" t="s">
        <v>59</v>
      </c>
      <c r="M31" s="30" t="s">
        <v>59</v>
      </c>
      <c r="N31" s="30" t="s">
        <v>59</v>
      </c>
      <c r="O31" s="38"/>
      <c r="P31" s="36" t="s">
        <v>59</v>
      </c>
      <c r="Q31" s="36" t="s">
        <v>59</v>
      </c>
      <c r="R31" s="108" t="str">
        <f t="shared" si="0"/>
        <v>-</v>
      </c>
      <c r="T31" s="9"/>
      <c r="U31" s="9"/>
    </row>
    <row r="32" spans="2:21" ht="16.5" customHeight="1" x14ac:dyDescent="0.3">
      <c r="B32" s="55">
        <v>14</v>
      </c>
      <c r="C32" s="119" t="s">
        <v>406</v>
      </c>
      <c r="D32" s="56" t="s">
        <v>59</v>
      </c>
      <c r="E32" s="30" t="s">
        <v>59</v>
      </c>
      <c r="F32" s="30" t="s">
        <v>59</v>
      </c>
      <c r="G32" s="30" t="s">
        <v>59</v>
      </c>
      <c r="H32" s="30" t="s">
        <v>59</v>
      </c>
      <c r="I32" s="30" t="s">
        <v>59</v>
      </c>
      <c r="J32" s="30" t="s">
        <v>59</v>
      </c>
      <c r="K32" s="30" t="s">
        <v>59</v>
      </c>
      <c r="L32" s="30" t="s">
        <v>59</v>
      </c>
      <c r="M32" s="30" t="s">
        <v>59</v>
      </c>
      <c r="N32" s="30" t="s">
        <v>59</v>
      </c>
      <c r="O32" s="38"/>
      <c r="P32" s="36" t="s">
        <v>59</v>
      </c>
      <c r="Q32" s="36" t="s">
        <v>59</v>
      </c>
      <c r="R32" s="108" t="str">
        <f t="shared" si="0"/>
        <v>-</v>
      </c>
      <c r="T32" s="9"/>
      <c r="U32" s="9"/>
    </row>
    <row r="33" spans="2:21" ht="35.25" customHeight="1" x14ac:dyDescent="0.3">
      <c r="B33" s="55">
        <v>15</v>
      </c>
      <c r="C33" s="119" t="s">
        <v>407</v>
      </c>
      <c r="D33" s="56" t="s">
        <v>59</v>
      </c>
      <c r="E33" s="30" t="s">
        <v>59</v>
      </c>
      <c r="F33" s="30" t="s">
        <v>59</v>
      </c>
      <c r="G33" s="30" t="s">
        <v>59</v>
      </c>
      <c r="H33" s="30" t="s">
        <v>59</v>
      </c>
      <c r="I33" s="30" t="s">
        <v>59</v>
      </c>
      <c r="J33" s="30" t="s">
        <v>59</v>
      </c>
      <c r="K33" s="30" t="s">
        <v>59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0"/>
        <v>-</v>
      </c>
      <c r="T33" s="9"/>
      <c r="U33" s="9"/>
    </row>
    <row r="34" spans="2:21" ht="37.5" customHeight="1" x14ac:dyDescent="0.3">
      <c r="B34" s="55">
        <v>16</v>
      </c>
      <c r="C34" s="119" t="s">
        <v>408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0"/>
        <v>-</v>
      </c>
      <c r="T34" s="9"/>
      <c r="U34" s="9"/>
    </row>
    <row r="35" spans="2:21" ht="15" customHeight="1" x14ac:dyDescent="0.3">
      <c r="B35" s="55">
        <v>17</v>
      </c>
      <c r="C35" s="119" t="s">
        <v>409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0"/>
        <v>-</v>
      </c>
      <c r="T35" s="9"/>
      <c r="U35" s="9"/>
    </row>
    <row r="36" spans="2:21" ht="14.25" customHeight="1" x14ac:dyDescent="0.3">
      <c r="B36" s="55">
        <v>18</v>
      </c>
      <c r="C36" s="119" t="s">
        <v>201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0"/>
        <v>-</v>
      </c>
      <c r="T36" s="9"/>
      <c r="U36" s="9"/>
    </row>
    <row r="37" spans="2:21" ht="27" customHeight="1" x14ac:dyDescent="0.3">
      <c r="B37" s="55">
        <v>19</v>
      </c>
      <c r="C37" s="119" t="s">
        <v>410</v>
      </c>
      <c r="D37" s="56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30" t="s">
        <v>59</v>
      </c>
      <c r="J37" s="30" t="s">
        <v>59</v>
      </c>
      <c r="K37" s="30" t="s">
        <v>59</v>
      </c>
      <c r="L37" s="30" t="s">
        <v>59</v>
      </c>
      <c r="M37" s="30" t="s">
        <v>59</v>
      </c>
      <c r="N37" s="30" t="s">
        <v>59</v>
      </c>
      <c r="O37" s="38"/>
      <c r="P37" s="36" t="s">
        <v>59</v>
      </c>
      <c r="Q37" s="36" t="s">
        <v>59</v>
      </c>
      <c r="R37" s="108" t="str">
        <f t="shared" si="0"/>
        <v>-</v>
      </c>
      <c r="T37" s="9"/>
      <c r="U37" s="9"/>
    </row>
    <row r="38" spans="2:21" ht="48" customHeight="1" x14ac:dyDescent="0.3">
      <c r="B38" s="55">
        <v>20</v>
      </c>
      <c r="C38" s="119" t="s">
        <v>411</v>
      </c>
      <c r="D38" s="56" t="s">
        <v>59</v>
      </c>
      <c r="E38" s="30" t="s">
        <v>59</v>
      </c>
      <c r="F38" s="30" t="s">
        <v>59</v>
      </c>
      <c r="G38" s="30" t="s">
        <v>59</v>
      </c>
      <c r="H38" s="30" t="s">
        <v>59</v>
      </c>
      <c r="I38" s="30" t="s">
        <v>59</v>
      </c>
      <c r="J38" s="30" t="s">
        <v>59</v>
      </c>
      <c r="K38" s="30" t="s">
        <v>59</v>
      </c>
      <c r="L38" s="30" t="s">
        <v>59</v>
      </c>
      <c r="M38" s="30" t="s">
        <v>59</v>
      </c>
      <c r="N38" s="30" t="s">
        <v>59</v>
      </c>
      <c r="O38" s="38"/>
      <c r="P38" s="36" t="s">
        <v>59</v>
      </c>
      <c r="Q38" s="36" t="s">
        <v>59</v>
      </c>
      <c r="R38" s="108" t="str">
        <f t="shared" si="0"/>
        <v>-</v>
      </c>
      <c r="T38" s="9"/>
      <c r="U38" s="9"/>
    </row>
    <row r="39" spans="2:21" ht="16.5" customHeight="1" x14ac:dyDescent="0.3">
      <c r="B39" s="55">
        <v>21</v>
      </c>
      <c r="C39" s="119" t="s">
        <v>412</v>
      </c>
      <c r="D39" s="56" t="s">
        <v>59</v>
      </c>
      <c r="E39" s="30" t="s">
        <v>59</v>
      </c>
      <c r="F39" s="30" t="s">
        <v>59</v>
      </c>
      <c r="G39" s="30" t="s">
        <v>59</v>
      </c>
      <c r="H39" s="30" t="s">
        <v>59</v>
      </c>
      <c r="I39" s="30" t="s">
        <v>59</v>
      </c>
      <c r="J39" s="30" t="s">
        <v>59</v>
      </c>
      <c r="K39" s="30" t="s">
        <v>59</v>
      </c>
      <c r="L39" s="30" t="s">
        <v>59</v>
      </c>
      <c r="M39" s="30" t="s">
        <v>59</v>
      </c>
      <c r="N39" s="30" t="s">
        <v>59</v>
      </c>
      <c r="O39" s="38"/>
      <c r="P39" s="36" t="s">
        <v>59</v>
      </c>
      <c r="Q39" s="36" t="s">
        <v>59</v>
      </c>
      <c r="R39" s="108" t="str">
        <f t="shared" si="0"/>
        <v>-</v>
      </c>
      <c r="T39" s="9"/>
      <c r="U39" s="9"/>
    </row>
    <row r="40" spans="2:21" ht="61.5" customHeight="1" x14ac:dyDescent="0.3">
      <c r="B40" s="55">
        <v>22</v>
      </c>
      <c r="C40" s="119" t="s">
        <v>413</v>
      </c>
      <c r="D40" s="56" t="s">
        <v>59</v>
      </c>
      <c r="E40" s="30" t="s">
        <v>59</v>
      </c>
      <c r="F40" s="30" t="s">
        <v>59</v>
      </c>
      <c r="G40" s="30" t="s">
        <v>59</v>
      </c>
      <c r="H40" s="30" t="s">
        <v>59</v>
      </c>
      <c r="I40" s="30" t="s">
        <v>59</v>
      </c>
      <c r="J40" s="30" t="s">
        <v>59</v>
      </c>
      <c r="K40" s="30" t="s">
        <v>59</v>
      </c>
      <c r="L40" s="30" t="s">
        <v>59</v>
      </c>
      <c r="M40" s="30" t="s">
        <v>59</v>
      </c>
      <c r="N40" s="30" t="s">
        <v>59</v>
      </c>
      <c r="O40" s="38"/>
      <c r="P40" s="36" t="s">
        <v>59</v>
      </c>
      <c r="Q40" s="36" t="s">
        <v>59</v>
      </c>
      <c r="R40" s="108" t="str">
        <f t="shared" si="0"/>
        <v>-</v>
      </c>
      <c r="T40" s="9"/>
      <c r="U40" s="9"/>
    </row>
    <row r="41" spans="2:21" ht="39" customHeight="1" x14ac:dyDescent="0.3">
      <c r="B41" s="55">
        <v>23</v>
      </c>
      <c r="C41" s="119" t="s">
        <v>414</v>
      </c>
      <c r="D41" s="56" t="s">
        <v>59</v>
      </c>
      <c r="E41" s="30" t="s">
        <v>59</v>
      </c>
      <c r="F41" s="30" t="s">
        <v>59</v>
      </c>
      <c r="G41" s="30" t="s">
        <v>59</v>
      </c>
      <c r="H41" s="30" t="s">
        <v>59</v>
      </c>
      <c r="I41" s="30" t="s">
        <v>59</v>
      </c>
      <c r="J41" s="30" t="s">
        <v>59</v>
      </c>
      <c r="K41" s="30" t="s">
        <v>59</v>
      </c>
      <c r="L41" s="30" t="s">
        <v>59</v>
      </c>
      <c r="M41" s="30" t="s">
        <v>59</v>
      </c>
      <c r="N41" s="30" t="s">
        <v>59</v>
      </c>
      <c r="O41" s="38"/>
      <c r="P41" s="36" t="s">
        <v>59</v>
      </c>
      <c r="Q41" s="36" t="s">
        <v>59</v>
      </c>
      <c r="R41" s="108" t="str">
        <f t="shared" si="0"/>
        <v>-</v>
      </c>
      <c r="T41" s="9"/>
      <c r="U41" s="9"/>
    </row>
    <row r="42" spans="2:21" ht="48.75" customHeight="1" x14ac:dyDescent="0.3">
      <c r="B42" s="55">
        <v>24</v>
      </c>
      <c r="C42" s="119" t="s">
        <v>415</v>
      </c>
      <c r="D42" s="56" t="s">
        <v>59</v>
      </c>
      <c r="E42" s="30" t="s">
        <v>59</v>
      </c>
      <c r="F42" s="30" t="s">
        <v>59</v>
      </c>
      <c r="G42" s="30" t="s">
        <v>59</v>
      </c>
      <c r="H42" s="30" t="s">
        <v>59</v>
      </c>
      <c r="I42" s="30" t="s">
        <v>59</v>
      </c>
      <c r="J42" s="30" t="s">
        <v>59</v>
      </c>
      <c r="K42" s="30" t="s">
        <v>59</v>
      </c>
      <c r="L42" s="30" t="s">
        <v>59</v>
      </c>
      <c r="M42" s="30" t="s">
        <v>59</v>
      </c>
      <c r="N42" s="30" t="s">
        <v>59</v>
      </c>
      <c r="O42" s="38"/>
      <c r="P42" s="36" t="s">
        <v>59</v>
      </c>
      <c r="Q42" s="36" t="s">
        <v>59</v>
      </c>
      <c r="R42" s="108" t="str">
        <f t="shared" si="0"/>
        <v>-</v>
      </c>
      <c r="T42" s="9"/>
      <c r="U42" s="9"/>
    </row>
    <row r="43" spans="2:21" ht="24.75" customHeight="1" x14ac:dyDescent="0.3">
      <c r="B43" s="55">
        <v>25</v>
      </c>
      <c r="C43" s="119" t="s">
        <v>416</v>
      </c>
      <c r="D43" s="56" t="s">
        <v>59</v>
      </c>
      <c r="E43" s="30" t="s">
        <v>59</v>
      </c>
      <c r="F43" s="30" t="s">
        <v>59</v>
      </c>
      <c r="G43" s="30" t="s">
        <v>59</v>
      </c>
      <c r="H43" s="30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30" t="s">
        <v>59</v>
      </c>
      <c r="N43" s="30" t="s">
        <v>59</v>
      </c>
      <c r="O43" s="38"/>
      <c r="P43" s="36" t="s">
        <v>59</v>
      </c>
      <c r="Q43" s="36" t="s">
        <v>59</v>
      </c>
      <c r="R43" s="108" t="str">
        <f t="shared" si="0"/>
        <v>-</v>
      </c>
      <c r="T43" s="9"/>
      <c r="U43" s="9"/>
    </row>
    <row r="44" spans="2:21" ht="60" customHeight="1" x14ac:dyDescent="0.3">
      <c r="B44" s="55">
        <v>26</v>
      </c>
      <c r="C44" s="119" t="s">
        <v>417</v>
      </c>
      <c r="D44" s="56" t="s">
        <v>59</v>
      </c>
      <c r="E44" s="30" t="s">
        <v>59</v>
      </c>
      <c r="F44" s="30" t="s">
        <v>59</v>
      </c>
      <c r="G44" s="30" t="s">
        <v>59</v>
      </c>
      <c r="H44" s="30" t="s">
        <v>59</v>
      </c>
      <c r="I44" s="30" t="s">
        <v>59</v>
      </c>
      <c r="J44" s="30" t="s">
        <v>59</v>
      </c>
      <c r="K44" s="30" t="s">
        <v>59</v>
      </c>
      <c r="L44" s="30" t="s">
        <v>59</v>
      </c>
      <c r="M44" s="30" t="s">
        <v>59</v>
      </c>
      <c r="N44" s="30" t="s">
        <v>59</v>
      </c>
      <c r="O44" s="38"/>
      <c r="P44" s="36" t="s">
        <v>59</v>
      </c>
      <c r="Q44" s="36" t="s">
        <v>59</v>
      </c>
      <c r="R44" s="108" t="str">
        <f t="shared" si="0"/>
        <v>-</v>
      </c>
      <c r="T44" s="9"/>
      <c r="U44" s="9"/>
    </row>
    <row r="45" spans="2:21" ht="38.25" customHeight="1" x14ac:dyDescent="0.3">
      <c r="B45" s="55">
        <v>27</v>
      </c>
      <c r="C45" s="119" t="s">
        <v>418</v>
      </c>
      <c r="D45" s="56" t="s">
        <v>59</v>
      </c>
      <c r="E45" s="30" t="s">
        <v>59</v>
      </c>
      <c r="F45" s="30" t="s">
        <v>59</v>
      </c>
      <c r="G45" s="30" t="s">
        <v>59</v>
      </c>
      <c r="H45" s="30" t="s">
        <v>59</v>
      </c>
      <c r="I45" s="30" t="s">
        <v>59</v>
      </c>
      <c r="J45" s="30" t="s">
        <v>59</v>
      </c>
      <c r="K45" s="30" t="s">
        <v>59</v>
      </c>
      <c r="L45" s="30" t="s">
        <v>59</v>
      </c>
      <c r="M45" s="30" t="s">
        <v>59</v>
      </c>
      <c r="N45" s="30" t="s">
        <v>59</v>
      </c>
      <c r="O45" s="38"/>
      <c r="P45" s="36" t="s">
        <v>59</v>
      </c>
      <c r="Q45" s="36" t="s">
        <v>59</v>
      </c>
      <c r="R45" s="108" t="str">
        <f t="shared" si="0"/>
        <v>-</v>
      </c>
      <c r="T45" s="9"/>
      <c r="U45" s="9"/>
    </row>
    <row r="46" spans="2:21" ht="27.75" customHeight="1" x14ac:dyDescent="0.3">
      <c r="B46" s="55">
        <v>28</v>
      </c>
      <c r="C46" s="119" t="s">
        <v>419</v>
      </c>
      <c r="D46" s="56" t="s">
        <v>59</v>
      </c>
      <c r="E46" s="30" t="s">
        <v>59</v>
      </c>
      <c r="F46" s="30" t="s">
        <v>59</v>
      </c>
      <c r="G46" s="30" t="s">
        <v>59</v>
      </c>
      <c r="H46" s="30" t="s">
        <v>59</v>
      </c>
      <c r="I46" s="30" t="s">
        <v>59</v>
      </c>
      <c r="J46" s="30" t="s">
        <v>59</v>
      </c>
      <c r="K46" s="30" t="s">
        <v>59</v>
      </c>
      <c r="L46" s="30" t="s">
        <v>59</v>
      </c>
      <c r="M46" s="30" t="s">
        <v>59</v>
      </c>
      <c r="N46" s="30" t="s">
        <v>59</v>
      </c>
      <c r="O46" s="38"/>
      <c r="P46" s="36" t="s">
        <v>59</v>
      </c>
      <c r="Q46" s="36" t="s">
        <v>59</v>
      </c>
      <c r="R46" s="108" t="str">
        <f t="shared" si="0"/>
        <v>-</v>
      </c>
      <c r="T46" s="9"/>
      <c r="U46" s="9"/>
    </row>
    <row r="47" spans="2:21" ht="26.25" customHeight="1" x14ac:dyDescent="0.3">
      <c r="B47" s="55">
        <v>29</v>
      </c>
      <c r="C47" s="119" t="s">
        <v>420</v>
      </c>
      <c r="D47" s="56" t="s">
        <v>59</v>
      </c>
      <c r="E47" s="30" t="s">
        <v>59</v>
      </c>
      <c r="F47" s="30" t="s">
        <v>59</v>
      </c>
      <c r="G47" s="30" t="s">
        <v>59</v>
      </c>
      <c r="H47" s="30" t="s">
        <v>59</v>
      </c>
      <c r="I47" s="30" t="s">
        <v>59</v>
      </c>
      <c r="J47" s="30" t="s">
        <v>59</v>
      </c>
      <c r="K47" s="30" t="s">
        <v>59</v>
      </c>
      <c r="L47" s="30" t="s">
        <v>59</v>
      </c>
      <c r="M47" s="30" t="s">
        <v>59</v>
      </c>
      <c r="N47" s="30" t="s">
        <v>59</v>
      </c>
      <c r="O47" s="38"/>
      <c r="P47" s="36" t="s">
        <v>59</v>
      </c>
      <c r="Q47" s="36" t="s">
        <v>59</v>
      </c>
      <c r="R47" s="108" t="str">
        <f t="shared" si="0"/>
        <v>-</v>
      </c>
      <c r="T47" s="9"/>
      <c r="U47" s="9"/>
    </row>
    <row r="48" spans="2:21" ht="84" customHeight="1" x14ac:dyDescent="0.3">
      <c r="B48" s="55">
        <v>30</v>
      </c>
      <c r="C48" s="119" t="s">
        <v>421</v>
      </c>
      <c r="D48" s="56" t="s">
        <v>59</v>
      </c>
      <c r="E48" s="30" t="s">
        <v>59</v>
      </c>
      <c r="F48" s="30" t="s">
        <v>59</v>
      </c>
      <c r="G48" s="30" t="s">
        <v>59</v>
      </c>
      <c r="H48" s="30" t="s">
        <v>59</v>
      </c>
      <c r="I48" s="30" t="s">
        <v>59</v>
      </c>
      <c r="J48" s="30" t="s">
        <v>59</v>
      </c>
      <c r="K48" s="30" t="s">
        <v>59</v>
      </c>
      <c r="L48" s="30" t="s">
        <v>59</v>
      </c>
      <c r="M48" s="30" t="s">
        <v>59</v>
      </c>
      <c r="N48" s="30" t="s">
        <v>59</v>
      </c>
      <c r="O48" s="38"/>
      <c r="P48" s="36" t="s">
        <v>59</v>
      </c>
      <c r="Q48" s="36" t="s">
        <v>59</v>
      </c>
      <c r="R48" s="108" t="str">
        <f t="shared" si="0"/>
        <v>-</v>
      </c>
      <c r="T48" s="9"/>
      <c r="U48" s="9"/>
    </row>
    <row r="49" spans="2:21" ht="18" customHeight="1" x14ac:dyDescent="0.3">
      <c r="B49" s="55">
        <v>31</v>
      </c>
      <c r="C49" s="119" t="s">
        <v>422</v>
      </c>
      <c r="D49" s="56" t="s">
        <v>59</v>
      </c>
      <c r="E49" s="30" t="s">
        <v>59</v>
      </c>
      <c r="F49" s="30" t="s">
        <v>59</v>
      </c>
      <c r="G49" s="30" t="s">
        <v>59</v>
      </c>
      <c r="H49" s="30" t="s">
        <v>59</v>
      </c>
      <c r="I49" s="30" t="s">
        <v>59</v>
      </c>
      <c r="J49" s="30" t="s">
        <v>59</v>
      </c>
      <c r="K49" s="30" t="s">
        <v>59</v>
      </c>
      <c r="L49" s="30" t="s">
        <v>59</v>
      </c>
      <c r="M49" s="30" t="s">
        <v>59</v>
      </c>
      <c r="N49" s="30" t="s">
        <v>59</v>
      </c>
      <c r="O49" s="38"/>
      <c r="P49" s="36" t="s">
        <v>59</v>
      </c>
      <c r="Q49" s="36" t="s">
        <v>59</v>
      </c>
      <c r="R49" s="108" t="str">
        <f t="shared" si="0"/>
        <v>-</v>
      </c>
      <c r="T49" s="9"/>
      <c r="U49" s="9"/>
    </row>
    <row r="50" spans="2:21" ht="38.25" customHeight="1" x14ac:dyDescent="0.3">
      <c r="B50" s="55">
        <v>32</v>
      </c>
      <c r="C50" s="119" t="s">
        <v>423</v>
      </c>
      <c r="D50" s="56" t="s">
        <v>59</v>
      </c>
      <c r="E50" s="30" t="s">
        <v>59</v>
      </c>
      <c r="F50" s="30" t="s">
        <v>59</v>
      </c>
      <c r="G50" s="30" t="s">
        <v>59</v>
      </c>
      <c r="H50" s="30" t="s">
        <v>59</v>
      </c>
      <c r="I50" s="30" t="s">
        <v>59</v>
      </c>
      <c r="J50" s="30" t="s">
        <v>59</v>
      </c>
      <c r="K50" s="30" t="s">
        <v>59</v>
      </c>
      <c r="L50" s="30" t="s">
        <v>59</v>
      </c>
      <c r="M50" s="30" t="s">
        <v>59</v>
      </c>
      <c r="N50" s="30" t="s">
        <v>59</v>
      </c>
      <c r="O50" s="38"/>
      <c r="P50" s="36" t="s">
        <v>59</v>
      </c>
      <c r="Q50" s="36" t="s">
        <v>59</v>
      </c>
      <c r="R50" s="108" t="str">
        <f t="shared" si="0"/>
        <v>-</v>
      </c>
      <c r="T50" s="9"/>
      <c r="U50" s="9"/>
    </row>
    <row r="51" spans="2:21" ht="37.5" customHeight="1" x14ac:dyDescent="0.3">
      <c r="B51" s="55">
        <v>33</v>
      </c>
      <c r="C51" s="119" t="s">
        <v>424</v>
      </c>
      <c r="D51" s="56" t="s">
        <v>59</v>
      </c>
      <c r="E51" s="30" t="s">
        <v>59</v>
      </c>
      <c r="F51" s="30" t="s">
        <v>59</v>
      </c>
      <c r="G51" s="30" t="s">
        <v>59</v>
      </c>
      <c r="H51" s="30" t="s">
        <v>59</v>
      </c>
      <c r="I51" s="30" t="s">
        <v>59</v>
      </c>
      <c r="J51" s="30" t="s">
        <v>59</v>
      </c>
      <c r="K51" s="30" t="s">
        <v>59</v>
      </c>
      <c r="L51" s="30" t="s">
        <v>59</v>
      </c>
      <c r="M51" s="30" t="s">
        <v>59</v>
      </c>
      <c r="N51" s="30" t="s">
        <v>59</v>
      </c>
      <c r="O51" s="38"/>
      <c r="P51" s="36" t="s">
        <v>59</v>
      </c>
      <c r="Q51" s="36" t="s">
        <v>59</v>
      </c>
      <c r="R51" s="108" t="str">
        <f t="shared" si="0"/>
        <v>-</v>
      </c>
      <c r="T51" s="9"/>
      <c r="U51" s="9"/>
    </row>
    <row r="52" spans="2:21" ht="39.75" customHeight="1" x14ac:dyDescent="0.3">
      <c r="B52" s="55">
        <v>34</v>
      </c>
      <c r="C52" s="119" t="s">
        <v>425</v>
      </c>
      <c r="D52" s="56" t="s">
        <v>59</v>
      </c>
      <c r="E52" s="30" t="s">
        <v>59</v>
      </c>
      <c r="F52" s="30" t="s">
        <v>59</v>
      </c>
      <c r="G52" s="30" t="s">
        <v>59</v>
      </c>
      <c r="H52" s="30" t="s">
        <v>59</v>
      </c>
      <c r="I52" s="30" t="s">
        <v>59</v>
      </c>
      <c r="J52" s="30" t="s">
        <v>59</v>
      </c>
      <c r="K52" s="30" t="s">
        <v>59</v>
      </c>
      <c r="L52" s="30" t="s">
        <v>59</v>
      </c>
      <c r="M52" s="30" t="s">
        <v>59</v>
      </c>
      <c r="N52" s="30" t="s">
        <v>59</v>
      </c>
      <c r="O52" s="38"/>
      <c r="P52" s="36" t="s">
        <v>59</v>
      </c>
      <c r="Q52" s="36" t="s">
        <v>59</v>
      </c>
      <c r="R52" s="108" t="str">
        <f t="shared" si="0"/>
        <v>-</v>
      </c>
    </row>
    <row r="53" spans="2:21" ht="27" customHeight="1" x14ac:dyDescent="0.3">
      <c r="B53" s="55">
        <v>35</v>
      </c>
      <c r="C53" s="119" t="s">
        <v>391</v>
      </c>
      <c r="D53" s="56" t="s">
        <v>59</v>
      </c>
      <c r="E53" s="30" t="s">
        <v>59</v>
      </c>
      <c r="F53" s="30" t="s">
        <v>59</v>
      </c>
      <c r="G53" s="30" t="s">
        <v>59</v>
      </c>
      <c r="H53" s="30" t="s">
        <v>59</v>
      </c>
      <c r="I53" s="30" t="s">
        <v>59</v>
      </c>
      <c r="J53" s="30" t="s">
        <v>59</v>
      </c>
      <c r="K53" s="30" t="s">
        <v>59</v>
      </c>
      <c r="L53" s="30" t="s">
        <v>59</v>
      </c>
      <c r="M53" s="30" t="s">
        <v>59</v>
      </c>
      <c r="N53" s="30" t="s">
        <v>59</v>
      </c>
      <c r="O53" s="38"/>
      <c r="P53" s="36" t="s">
        <v>59</v>
      </c>
      <c r="Q53" s="36" t="s">
        <v>59</v>
      </c>
      <c r="R53" s="108" t="str">
        <f t="shared" si="0"/>
        <v>-</v>
      </c>
    </row>
    <row r="54" spans="2:21" ht="37.5" customHeight="1" x14ac:dyDescent="0.3">
      <c r="B54" s="55">
        <v>36</v>
      </c>
      <c r="C54" s="119" t="s">
        <v>426</v>
      </c>
      <c r="D54" s="56" t="s">
        <v>59</v>
      </c>
      <c r="E54" s="30" t="s">
        <v>59</v>
      </c>
      <c r="F54" s="30" t="s">
        <v>59</v>
      </c>
      <c r="G54" s="30" t="s">
        <v>59</v>
      </c>
      <c r="H54" s="30" t="s">
        <v>59</v>
      </c>
      <c r="I54" s="30" t="s">
        <v>59</v>
      </c>
      <c r="J54" s="30" t="s">
        <v>59</v>
      </c>
      <c r="K54" s="30" t="s">
        <v>59</v>
      </c>
      <c r="L54" s="30" t="s">
        <v>59</v>
      </c>
      <c r="M54" s="30" t="s">
        <v>59</v>
      </c>
      <c r="N54" s="30" t="s">
        <v>59</v>
      </c>
      <c r="O54" s="38"/>
      <c r="P54" s="36" t="s">
        <v>59</v>
      </c>
      <c r="Q54" s="36" t="s">
        <v>59</v>
      </c>
      <c r="R54" s="108" t="str">
        <f t="shared" si="0"/>
        <v>-</v>
      </c>
    </row>
    <row r="55" spans="2:21" x14ac:dyDescent="0.3">
      <c r="B55" s="29"/>
      <c r="C55" s="57" t="s">
        <v>58</v>
      </c>
      <c r="D55" s="115">
        <f t="shared" ref="D55:N55" si="1">SUM(D19:D54)</f>
        <v>1</v>
      </c>
      <c r="E55" s="115">
        <f t="shared" si="1"/>
        <v>0</v>
      </c>
      <c r="F55" s="115">
        <f t="shared" si="1"/>
        <v>0</v>
      </c>
      <c r="G55" s="115">
        <f t="shared" si="1"/>
        <v>0</v>
      </c>
      <c r="H55" s="115">
        <f t="shared" si="1"/>
        <v>0</v>
      </c>
      <c r="I55" s="115">
        <f t="shared" si="1"/>
        <v>0</v>
      </c>
      <c r="J55" s="115">
        <f t="shared" si="1"/>
        <v>0</v>
      </c>
      <c r="K55" s="115">
        <f t="shared" si="1"/>
        <v>0</v>
      </c>
      <c r="L55" s="115">
        <f t="shared" si="1"/>
        <v>0</v>
      </c>
      <c r="M55" s="115">
        <f t="shared" si="1"/>
        <v>0</v>
      </c>
      <c r="N55" s="115">
        <f t="shared" si="1"/>
        <v>0</v>
      </c>
      <c r="O55" s="45"/>
      <c r="P55" s="28" t="s">
        <v>59</v>
      </c>
      <c r="Q55" s="28" t="s">
        <v>59</v>
      </c>
      <c r="R55" s="116">
        <f>SUM(R19:R54)</f>
        <v>0</v>
      </c>
    </row>
    <row r="56" spans="2:21" x14ac:dyDescent="0.3">
      <c r="B56" s="38"/>
      <c r="C56" s="117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2:21" x14ac:dyDescent="0.3">
      <c r="B57" s="110"/>
      <c r="C57" s="101" t="s">
        <v>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94"/>
    </row>
    <row r="58" spans="2:21" x14ac:dyDescent="0.3">
      <c r="B58" s="110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95"/>
    </row>
    <row r="59" spans="2:21" x14ac:dyDescent="0.3">
      <c r="B59" s="11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95"/>
    </row>
    <row r="60" spans="2:21" x14ac:dyDescent="0.3">
      <c r="B60" s="110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95"/>
    </row>
    <row r="61" spans="2:21" x14ac:dyDescent="0.3">
      <c r="B61" s="110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95"/>
    </row>
    <row r="62" spans="2:21" x14ac:dyDescent="0.3">
      <c r="B62" s="11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95"/>
    </row>
    <row r="63" spans="2:21" x14ac:dyDescent="0.3">
      <c r="B63" s="110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95"/>
    </row>
    <row r="64" spans="2:21" x14ac:dyDescent="0.3">
      <c r="B64" s="110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95"/>
    </row>
    <row r="65" spans="2:19" x14ac:dyDescent="0.3">
      <c r="B65" s="11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95"/>
    </row>
    <row r="66" spans="2:19" x14ac:dyDescent="0.3">
      <c r="B66" s="110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95"/>
    </row>
    <row r="67" spans="2:19" x14ac:dyDescent="0.3">
      <c r="B67" s="110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95"/>
    </row>
    <row r="68" spans="2:19" x14ac:dyDescent="0.3">
      <c r="B68" s="22"/>
      <c r="C68" s="7" t="s">
        <v>71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9" x14ac:dyDescent="0.3">
      <c r="C69" s="7" t="s">
        <v>72</v>
      </c>
    </row>
    <row r="70" spans="2:19" x14ac:dyDescent="0.3">
      <c r="C70" s="7" t="s">
        <v>73</v>
      </c>
    </row>
    <row r="80" spans="2:19" x14ac:dyDescent="0.3">
      <c r="S80" s="1"/>
    </row>
  </sheetData>
  <sheetProtection algorithmName="SHA-512" hashValue="lTc1IJFu4fqjLJmgvxQ7B0LXT54l7Q44S9IjgXRKHk9j6IgC4Riq7864XRGzxnOWhoZ2DWF4J12xzK51RZoe5A==" saltValue="87gloZsTDu3Ui369dtzOQA==" spinCount="100000" sheet="1" objects="1" scenarios="1"/>
  <mergeCells count="22">
    <mergeCell ref="T16:T17"/>
    <mergeCell ref="B16:B17"/>
    <mergeCell ref="C16:C17"/>
    <mergeCell ref="D16:D17"/>
    <mergeCell ref="E16:E17"/>
    <mergeCell ref="F16:F17"/>
    <mergeCell ref="U16:U17"/>
    <mergeCell ref="M16:M17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</mergeCells>
  <conditionalFormatting sqref="C55">
    <cfRule type="expression" dxfId="125" priority="173">
      <formula>COUNT(LEFT(C55,2))&gt;0.5</formula>
    </cfRule>
  </conditionalFormatting>
  <conditionalFormatting sqref="D19:N19 E20:N21 D22:N27 D55:N55">
    <cfRule type="cellIs" dxfId="124" priority="160" operator="equal">
      <formula>"A"</formula>
    </cfRule>
    <cfRule type="cellIs" dxfId="123" priority="161" operator="equal">
      <formula>"U"</formula>
    </cfRule>
    <cfRule type="cellIs" dxfId="122" priority="170" operator="equal">
      <formula>"-"</formula>
    </cfRule>
    <cfRule type="cellIs" dxfId="121" priority="171" stopIfTrue="1" operator="between">
      <formula>0.5</formula>
      <formula>0.69</formula>
    </cfRule>
    <cfRule type="cellIs" dxfId="120" priority="172" operator="lessThan">
      <formula>0.5</formula>
    </cfRule>
  </conditionalFormatting>
  <conditionalFormatting sqref="U19:U20">
    <cfRule type="cellIs" dxfId="119" priority="167" operator="equal">
      <formula>"U"</formula>
    </cfRule>
    <cfRule type="cellIs" dxfId="118" priority="168" operator="equal">
      <formula>"A"</formula>
    </cfRule>
    <cfRule type="cellIs" dxfId="117" priority="169" operator="greaterThan">
      <formula>0.1</formula>
    </cfRule>
  </conditionalFormatting>
  <conditionalFormatting sqref="R19:R27 R55">
    <cfRule type="cellIs" dxfId="116" priority="163" operator="between">
      <formula>0.71</formula>
      <formula>1</formula>
    </cfRule>
    <cfRule type="cellIs" dxfId="115" priority="164" operator="between">
      <formula>0.5</formula>
      <formula>0.7</formula>
    </cfRule>
    <cfRule type="cellIs" dxfId="114" priority="165" operator="lessThan">
      <formula>0.5</formula>
    </cfRule>
    <cfRule type="cellIs" dxfId="113" priority="166" operator="lessThan">
      <formula>0.5</formula>
    </cfRule>
  </conditionalFormatting>
  <conditionalFormatting sqref="R19:R27">
    <cfRule type="cellIs" dxfId="112" priority="162" operator="greaterThan">
      <formula>0.69</formula>
    </cfRule>
  </conditionalFormatting>
  <conditionalFormatting sqref="U21">
    <cfRule type="cellIs" dxfId="111" priority="157" operator="equal">
      <formula>"U"</formula>
    </cfRule>
    <cfRule type="cellIs" dxfId="110" priority="158" operator="equal">
      <formula>"A"</formula>
    </cfRule>
    <cfRule type="cellIs" dxfId="109" priority="159" operator="greaterThan">
      <formula>0.1</formula>
    </cfRule>
  </conditionalFormatting>
  <conditionalFormatting sqref="C19:C54">
    <cfRule type="expression" dxfId="108" priority="156">
      <formula>COUNT(LEFT(C19,2))&gt;0.5</formula>
    </cfRule>
  </conditionalFormatting>
  <conditionalFormatting sqref="D20:D21">
    <cfRule type="cellIs" dxfId="107" priority="151" operator="equal">
      <formula>"A"</formula>
    </cfRule>
    <cfRule type="cellIs" dxfId="106" priority="152" operator="equal">
      <formula>"U"</formula>
    </cfRule>
    <cfRule type="cellIs" dxfId="105" priority="153" operator="equal">
      <formula>"-"</formula>
    </cfRule>
    <cfRule type="cellIs" dxfId="104" priority="154" stopIfTrue="1" operator="between">
      <formula>0.5</formula>
      <formula>0.69</formula>
    </cfRule>
    <cfRule type="cellIs" dxfId="103" priority="155" operator="lessThan">
      <formula>0.5</formula>
    </cfRule>
  </conditionalFormatting>
  <conditionalFormatting sqref="D28:N31">
    <cfRule type="cellIs" dxfId="102" priority="141" operator="equal">
      <formula>"A"</formula>
    </cfRule>
    <cfRule type="cellIs" dxfId="101" priority="142" operator="equal">
      <formula>"U"</formula>
    </cfRule>
    <cfRule type="cellIs" dxfId="100" priority="148" operator="equal">
      <formula>"-"</formula>
    </cfRule>
    <cfRule type="cellIs" dxfId="99" priority="149" stopIfTrue="1" operator="between">
      <formula>0.5</formula>
      <formula>0.69</formula>
    </cfRule>
    <cfRule type="cellIs" dxfId="98" priority="150" operator="lessThan">
      <formula>0.5</formula>
    </cfRule>
  </conditionalFormatting>
  <conditionalFormatting sqref="R28:R31">
    <cfRule type="cellIs" dxfId="97" priority="144" operator="between">
      <formula>0.71</formula>
      <formula>1</formula>
    </cfRule>
    <cfRule type="cellIs" dxfId="96" priority="145" operator="between">
      <formula>0.5</formula>
      <formula>0.7</formula>
    </cfRule>
    <cfRule type="cellIs" dxfId="95" priority="146" operator="lessThan">
      <formula>0.5</formula>
    </cfRule>
    <cfRule type="cellIs" dxfId="94" priority="147" operator="lessThan">
      <formula>0.5</formula>
    </cfRule>
  </conditionalFormatting>
  <conditionalFormatting sqref="R28:R31">
    <cfRule type="cellIs" dxfId="93" priority="143" operator="greaterThan">
      <formula>0.69</formula>
    </cfRule>
  </conditionalFormatting>
  <conditionalFormatting sqref="D32:N33">
    <cfRule type="cellIs" dxfId="92" priority="131" operator="equal">
      <formula>"A"</formula>
    </cfRule>
    <cfRule type="cellIs" dxfId="91" priority="132" operator="equal">
      <formula>"U"</formula>
    </cfRule>
    <cfRule type="cellIs" dxfId="90" priority="138" operator="equal">
      <formula>"-"</formula>
    </cfRule>
    <cfRule type="cellIs" dxfId="89" priority="139" stopIfTrue="1" operator="between">
      <formula>0.5</formula>
      <formula>0.69</formula>
    </cfRule>
    <cfRule type="cellIs" dxfId="88" priority="140" operator="lessThan">
      <formula>0.5</formula>
    </cfRule>
  </conditionalFormatting>
  <conditionalFormatting sqref="R32:R33">
    <cfRule type="cellIs" dxfId="87" priority="134" operator="between">
      <formula>0.71</formula>
      <formula>1</formula>
    </cfRule>
    <cfRule type="cellIs" dxfId="86" priority="135" operator="between">
      <formula>0.5</formula>
      <formula>0.7</formula>
    </cfRule>
    <cfRule type="cellIs" dxfId="85" priority="136" operator="lessThan">
      <formula>0.5</formula>
    </cfRule>
    <cfRule type="cellIs" dxfId="84" priority="137" operator="lessThan">
      <formula>0.5</formula>
    </cfRule>
  </conditionalFormatting>
  <conditionalFormatting sqref="R32:R33">
    <cfRule type="cellIs" dxfId="83" priority="133" operator="greaterThan">
      <formula>0.69</formula>
    </cfRule>
  </conditionalFormatting>
  <conditionalFormatting sqref="D34:N37">
    <cfRule type="cellIs" dxfId="82" priority="121" operator="equal">
      <formula>"A"</formula>
    </cfRule>
    <cfRule type="cellIs" dxfId="81" priority="122" operator="equal">
      <formula>"U"</formula>
    </cfRule>
    <cfRule type="cellIs" dxfId="80" priority="128" operator="equal">
      <formula>"-"</formula>
    </cfRule>
    <cfRule type="cellIs" dxfId="79" priority="129" stopIfTrue="1" operator="between">
      <formula>0.5</formula>
      <formula>0.69</formula>
    </cfRule>
    <cfRule type="cellIs" dxfId="78" priority="130" operator="lessThan">
      <formula>0.5</formula>
    </cfRule>
  </conditionalFormatting>
  <conditionalFormatting sqref="R34:R37">
    <cfRule type="cellIs" dxfId="77" priority="124" operator="between">
      <formula>0.71</formula>
      <formula>1</formula>
    </cfRule>
    <cfRule type="cellIs" dxfId="76" priority="125" operator="between">
      <formula>0.5</formula>
      <formula>0.7</formula>
    </cfRule>
    <cfRule type="cellIs" dxfId="75" priority="126" operator="lessThan">
      <formula>0.5</formula>
    </cfRule>
    <cfRule type="cellIs" dxfId="74" priority="127" operator="lessThan">
      <formula>0.5</formula>
    </cfRule>
  </conditionalFormatting>
  <conditionalFormatting sqref="R34:R37">
    <cfRule type="cellIs" dxfId="73" priority="123" operator="greaterThan">
      <formula>0.69</formula>
    </cfRule>
  </conditionalFormatting>
  <conditionalFormatting sqref="D38:N39">
    <cfRule type="cellIs" dxfId="72" priority="111" operator="equal">
      <formula>"A"</formula>
    </cfRule>
    <cfRule type="cellIs" dxfId="71" priority="112" operator="equal">
      <formula>"U"</formula>
    </cfRule>
    <cfRule type="cellIs" dxfId="70" priority="118" operator="equal">
      <formula>"-"</formula>
    </cfRule>
    <cfRule type="cellIs" dxfId="69" priority="119" stopIfTrue="1" operator="between">
      <formula>0.5</formula>
      <formula>0.69</formula>
    </cfRule>
    <cfRule type="cellIs" dxfId="68" priority="120" operator="lessThan">
      <formula>0.5</formula>
    </cfRule>
  </conditionalFormatting>
  <conditionalFormatting sqref="R38:R39">
    <cfRule type="cellIs" dxfId="67" priority="114" operator="between">
      <formula>0.71</formula>
      <formula>1</formula>
    </cfRule>
    <cfRule type="cellIs" dxfId="66" priority="115" operator="between">
      <formula>0.5</formula>
      <formula>0.7</formula>
    </cfRule>
    <cfRule type="cellIs" dxfId="65" priority="116" operator="lessThan">
      <formula>0.5</formula>
    </cfRule>
    <cfRule type="cellIs" dxfId="64" priority="117" operator="lessThan">
      <formula>0.5</formula>
    </cfRule>
  </conditionalFormatting>
  <conditionalFormatting sqref="R38:R39">
    <cfRule type="cellIs" dxfId="63" priority="113" operator="greaterThan">
      <formula>0.69</formula>
    </cfRule>
  </conditionalFormatting>
  <conditionalFormatting sqref="D40:N45">
    <cfRule type="cellIs" dxfId="62" priority="101" operator="equal">
      <formula>"A"</formula>
    </cfRule>
    <cfRule type="cellIs" dxfId="61" priority="102" operator="equal">
      <formula>"U"</formula>
    </cfRule>
    <cfRule type="cellIs" dxfId="60" priority="108" operator="equal">
      <formula>"-"</formula>
    </cfRule>
    <cfRule type="cellIs" dxfId="59" priority="109" stopIfTrue="1" operator="between">
      <formula>0.5</formula>
      <formula>0.69</formula>
    </cfRule>
    <cfRule type="cellIs" dxfId="58" priority="110" operator="lessThan">
      <formula>0.5</formula>
    </cfRule>
  </conditionalFormatting>
  <conditionalFormatting sqref="R40:R45">
    <cfRule type="cellIs" dxfId="57" priority="104" operator="between">
      <formula>0.71</formula>
      <formula>1</formula>
    </cfRule>
    <cfRule type="cellIs" dxfId="56" priority="105" operator="between">
      <formula>0.5</formula>
      <formula>0.7</formula>
    </cfRule>
    <cfRule type="cellIs" dxfId="55" priority="106" operator="lessThan">
      <formula>0.5</formula>
    </cfRule>
    <cfRule type="cellIs" dxfId="54" priority="107" operator="lessThan">
      <formula>0.5</formula>
    </cfRule>
  </conditionalFormatting>
  <conditionalFormatting sqref="R40:R45">
    <cfRule type="cellIs" dxfId="53" priority="103" operator="greaterThan">
      <formula>0.69</formula>
    </cfRule>
  </conditionalFormatting>
  <conditionalFormatting sqref="D46:N48">
    <cfRule type="cellIs" dxfId="52" priority="91" operator="equal">
      <formula>"A"</formula>
    </cfRule>
    <cfRule type="cellIs" dxfId="51" priority="92" operator="equal">
      <formula>"U"</formula>
    </cfRule>
    <cfRule type="cellIs" dxfId="50" priority="98" operator="equal">
      <formula>"-"</formula>
    </cfRule>
    <cfRule type="cellIs" dxfId="49" priority="99" stopIfTrue="1" operator="between">
      <formula>0.5</formula>
      <formula>0.69</formula>
    </cfRule>
    <cfRule type="cellIs" dxfId="48" priority="100" operator="lessThan">
      <formula>0.5</formula>
    </cfRule>
  </conditionalFormatting>
  <conditionalFormatting sqref="R46:R48">
    <cfRule type="cellIs" dxfId="47" priority="94" operator="between">
      <formula>0.71</formula>
      <formula>1</formula>
    </cfRule>
    <cfRule type="cellIs" dxfId="46" priority="95" operator="between">
      <formula>0.5</formula>
      <formula>0.7</formula>
    </cfRule>
    <cfRule type="cellIs" dxfId="45" priority="96" operator="lessThan">
      <formula>0.5</formula>
    </cfRule>
    <cfRule type="cellIs" dxfId="44" priority="97" operator="lessThan">
      <formula>0.5</formula>
    </cfRule>
  </conditionalFormatting>
  <conditionalFormatting sqref="R46:R48">
    <cfRule type="cellIs" dxfId="43" priority="93" operator="greaterThan">
      <formula>0.69</formula>
    </cfRule>
  </conditionalFormatting>
  <conditionalFormatting sqref="D49:N50">
    <cfRule type="cellIs" dxfId="42" priority="81" operator="equal">
      <formula>"A"</formula>
    </cfRule>
    <cfRule type="cellIs" dxfId="41" priority="82" operator="equal">
      <formula>"U"</formula>
    </cfRule>
    <cfRule type="cellIs" dxfId="40" priority="88" operator="equal">
      <formula>"-"</formula>
    </cfRule>
    <cfRule type="cellIs" dxfId="39" priority="89" stopIfTrue="1" operator="between">
      <formula>0.5</formula>
      <formula>0.69</formula>
    </cfRule>
    <cfRule type="cellIs" dxfId="38" priority="90" operator="lessThan">
      <formula>0.5</formula>
    </cfRule>
  </conditionalFormatting>
  <conditionalFormatting sqref="R49:R50">
    <cfRule type="cellIs" dxfId="37" priority="84" operator="between">
      <formula>0.71</formula>
      <formula>1</formula>
    </cfRule>
    <cfRule type="cellIs" dxfId="36" priority="85" operator="between">
      <formula>0.5</formula>
      <formula>0.7</formula>
    </cfRule>
    <cfRule type="cellIs" dxfId="35" priority="86" operator="lessThan">
      <formula>0.5</formula>
    </cfRule>
    <cfRule type="cellIs" dxfId="34" priority="87" operator="lessThan">
      <formula>0.5</formula>
    </cfRule>
  </conditionalFormatting>
  <conditionalFormatting sqref="R49:R50">
    <cfRule type="cellIs" dxfId="33" priority="83" operator="greaterThan">
      <formula>0.69</formula>
    </cfRule>
  </conditionalFormatting>
  <conditionalFormatting sqref="D51:N54">
    <cfRule type="cellIs" dxfId="32" priority="71" operator="equal">
      <formula>"A"</formula>
    </cfRule>
    <cfRule type="cellIs" dxfId="31" priority="72" operator="equal">
      <formula>"U"</formula>
    </cfRule>
    <cfRule type="cellIs" dxfId="30" priority="78" operator="equal">
      <formula>"-"</formula>
    </cfRule>
    <cfRule type="cellIs" dxfId="29" priority="79" stopIfTrue="1" operator="between">
      <formula>0.5</formula>
      <formula>0.69</formula>
    </cfRule>
    <cfRule type="cellIs" dxfId="28" priority="80" operator="lessThan">
      <formula>0.5</formula>
    </cfRule>
  </conditionalFormatting>
  <conditionalFormatting sqref="R51:R54">
    <cfRule type="cellIs" dxfId="27" priority="74" operator="between">
      <formula>0.71</formula>
      <formula>1</formula>
    </cfRule>
    <cfRule type="cellIs" dxfId="26" priority="75" operator="between">
      <formula>0.5</formula>
      <formula>0.7</formula>
    </cfRule>
    <cfRule type="cellIs" dxfId="25" priority="76" operator="lessThan">
      <formula>0.5</formula>
    </cfRule>
    <cfRule type="cellIs" dxfId="24" priority="77" operator="lessThan">
      <formula>0.5</formula>
    </cfRule>
  </conditionalFormatting>
  <conditionalFormatting sqref="R51:R54">
    <cfRule type="cellIs" dxfId="23" priority="7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37" workbookViewId="0"/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37.5" customHeight="1" x14ac:dyDescent="0.3">
      <c r="B19" s="55">
        <v>1</v>
      </c>
      <c r="C19" s="119" t="s">
        <v>427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7.25" customHeight="1" x14ac:dyDescent="0.3">
      <c r="B20" s="55">
        <v>2</v>
      </c>
      <c r="C20" s="119" t="s">
        <v>428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27" si="0">IFERROR(Q20/P20,"-")</f>
        <v>-</v>
      </c>
      <c r="T20" s="24" t="s">
        <v>53</v>
      </c>
      <c r="U20" s="23" t="s">
        <v>54</v>
      </c>
    </row>
    <row r="21" spans="2:21" ht="18" customHeight="1" x14ac:dyDescent="0.3">
      <c r="B21" s="55">
        <v>3</v>
      </c>
      <c r="C21" s="119" t="s">
        <v>429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37.5" customHeight="1" x14ac:dyDescent="0.3">
      <c r="B22" s="55">
        <v>4</v>
      </c>
      <c r="C22" s="119" t="s">
        <v>430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26.25" customHeight="1" x14ac:dyDescent="0.3">
      <c r="B23" s="55">
        <v>5</v>
      </c>
      <c r="C23" s="119" t="s">
        <v>431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9"/>
      <c r="U23" s="9"/>
    </row>
    <row r="24" spans="2:21" ht="25.5" customHeight="1" x14ac:dyDescent="0.3">
      <c r="B24" s="55">
        <v>6</v>
      </c>
      <c r="C24" s="119" t="s">
        <v>432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</row>
    <row r="25" spans="2:21" ht="72" customHeight="1" x14ac:dyDescent="0.3">
      <c r="B25" s="55">
        <v>7</v>
      </c>
      <c r="C25" s="119" t="s">
        <v>433</v>
      </c>
      <c r="D25" s="56" t="s">
        <v>59</v>
      </c>
      <c r="E25" s="30" t="s">
        <v>59</v>
      </c>
      <c r="F25" s="30" t="s">
        <v>59</v>
      </c>
      <c r="G25" s="30" t="s">
        <v>59</v>
      </c>
      <c r="H25" s="30" t="s">
        <v>59</v>
      </c>
      <c r="I25" s="30" t="s">
        <v>59</v>
      </c>
      <c r="J25" s="30" t="s">
        <v>59</v>
      </c>
      <c r="K25" s="30" t="s">
        <v>59</v>
      </c>
      <c r="L25" s="30" t="s">
        <v>59</v>
      </c>
      <c r="M25" s="30" t="s">
        <v>59</v>
      </c>
      <c r="N25" s="30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</row>
    <row r="26" spans="2:21" ht="37.5" customHeight="1" x14ac:dyDescent="0.3">
      <c r="B26" s="55">
        <v>8</v>
      </c>
      <c r="C26" s="119" t="s">
        <v>434</v>
      </c>
      <c r="D26" s="56" t="s">
        <v>59</v>
      </c>
      <c r="E26" s="30" t="s">
        <v>59</v>
      </c>
      <c r="F26" s="30" t="s">
        <v>59</v>
      </c>
      <c r="G26" s="30" t="s">
        <v>59</v>
      </c>
      <c r="H26" s="30" t="s">
        <v>59</v>
      </c>
      <c r="I26" s="30" t="s">
        <v>59</v>
      </c>
      <c r="J26" s="30" t="s">
        <v>59</v>
      </c>
      <c r="K26" s="30" t="s">
        <v>59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</row>
    <row r="27" spans="2:21" ht="29.25" customHeight="1" x14ac:dyDescent="0.3">
      <c r="B27" s="55">
        <v>9</v>
      </c>
      <c r="C27" s="119" t="s">
        <v>435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</row>
    <row r="28" spans="2:21" x14ac:dyDescent="0.3">
      <c r="B28" s="29"/>
      <c r="C28" s="57" t="s">
        <v>58</v>
      </c>
      <c r="D28" s="115">
        <f t="shared" ref="D28:N28" si="1">SUM(D19:D27)</f>
        <v>1</v>
      </c>
      <c r="E28" s="115">
        <f t="shared" si="1"/>
        <v>0</v>
      </c>
      <c r="F28" s="115">
        <f t="shared" si="1"/>
        <v>0</v>
      </c>
      <c r="G28" s="115">
        <f t="shared" si="1"/>
        <v>0</v>
      </c>
      <c r="H28" s="115">
        <f t="shared" si="1"/>
        <v>0</v>
      </c>
      <c r="I28" s="115">
        <f t="shared" si="1"/>
        <v>0</v>
      </c>
      <c r="J28" s="115">
        <f t="shared" si="1"/>
        <v>0</v>
      </c>
      <c r="K28" s="115">
        <f t="shared" si="1"/>
        <v>0</v>
      </c>
      <c r="L28" s="115">
        <f t="shared" si="1"/>
        <v>0</v>
      </c>
      <c r="M28" s="115">
        <f t="shared" si="1"/>
        <v>0</v>
      </c>
      <c r="N28" s="115">
        <f t="shared" si="1"/>
        <v>0</v>
      </c>
      <c r="O28" s="45"/>
      <c r="P28" s="28" t="s">
        <v>59</v>
      </c>
      <c r="Q28" s="28" t="s">
        <v>59</v>
      </c>
      <c r="R28" s="116">
        <f>SUM(R19:R27)</f>
        <v>0</v>
      </c>
    </row>
    <row r="29" spans="2:21" x14ac:dyDescent="0.3">
      <c r="B29" s="38"/>
      <c r="C29" s="11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2:21" x14ac:dyDescent="0.3">
      <c r="B30" s="110"/>
      <c r="C30" s="101" t="s">
        <v>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94"/>
    </row>
    <row r="31" spans="2:21" x14ac:dyDescent="0.3">
      <c r="B31" s="110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95"/>
    </row>
    <row r="32" spans="2:21" x14ac:dyDescent="0.3">
      <c r="B32" s="11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95"/>
    </row>
    <row r="33" spans="2:19" x14ac:dyDescent="0.3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95"/>
    </row>
    <row r="34" spans="2:19" x14ac:dyDescent="0.3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95"/>
    </row>
    <row r="35" spans="2:19" x14ac:dyDescent="0.3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95"/>
    </row>
    <row r="36" spans="2:19" x14ac:dyDescent="0.3">
      <c r="B36" s="11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95"/>
    </row>
    <row r="37" spans="2:19" x14ac:dyDescent="0.3">
      <c r="B37" s="110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95"/>
    </row>
    <row r="38" spans="2:19" x14ac:dyDescent="0.3">
      <c r="B38" s="110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95"/>
    </row>
    <row r="39" spans="2:19" x14ac:dyDescent="0.3">
      <c r="B39" s="110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95"/>
    </row>
    <row r="40" spans="2:19" x14ac:dyDescent="0.3">
      <c r="B40" s="110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95"/>
    </row>
    <row r="41" spans="2:19" x14ac:dyDescent="0.3">
      <c r="B41" s="22"/>
      <c r="C41" s="7" t="s">
        <v>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9" x14ac:dyDescent="0.3">
      <c r="C42" s="7" t="s">
        <v>72</v>
      </c>
    </row>
    <row r="43" spans="2:19" x14ac:dyDescent="0.3">
      <c r="C43" s="7" t="s">
        <v>73</v>
      </c>
    </row>
    <row r="53" spans="19:19" x14ac:dyDescent="0.3">
      <c r="S53" s="1"/>
    </row>
  </sheetData>
  <sheetProtection algorithmName="SHA-512" hashValue="lSM5R1FQLR5CoWejgzjL4XNUpPnoUvoWgiMk9lAnx/PDxqy0IC/meaOoelT0mERIiAR9g/Wh/ei4ZZTie/Q8LA==" saltValue="AANmDgC2d0cNgwhDR2Dixg==" spinCount="100000" sheet="1" objects="1" scenarios="1"/>
  <mergeCells count="22">
    <mergeCell ref="T16:T17"/>
    <mergeCell ref="M16:M17"/>
    <mergeCell ref="N16:N17"/>
    <mergeCell ref="P16:P17"/>
    <mergeCell ref="Q16:Q17"/>
    <mergeCell ref="R16:R17"/>
    <mergeCell ref="D15:H15"/>
    <mergeCell ref="I15:N15"/>
    <mergeCell ref="P15:R15"/>
    <mergeCell ref="T15:U15"/>
    <mergeCell ref="B16:B17"/>
    <mergeCell ref="C16:C17"/>
    <mergeCell ref="D16:D17"/>
    <mergeCell ref="E16:E17"/>
    <mergeCell ref="F16:F17"/>
    <mergeCell ref="G16:G17"/>
    <mergeCell ref="U16:U17"/>
    <mergeCell ref="H16:H17"/>
    <mergeCell ref="I16:I17"/>
    <mergeCell ref="J16:J17"/>
    <mergeCell ref="K16:K17"/>
    <mergeCell ref="L16:L17"/>
  </mergeCells>
  <conditionalFormatting sqref="C28">
    <cfRule type="expression" dxfId="22" priority="513">
      <formula>COUNT(LEFT(C28,2))&gt;0.5</formula>
    </cfRule>
  </conditionalFormatting>
  <conditionalFormatting sqref="D19:N19 E20:N21 D22:N28">
    <cfRule type="cellIs" dxfId="21" priority="500" operator="equal">
      <formula>"A"</formula>
    </cfRule>
    <cfRule type="cellIs" dxfId="20" priority="501" operator="equal">
      <formula>"U"</formula>
    </cfRule>
    <cfRule type="cellIs" dxfId="19" priority="510" operator="equal">
      <formula>"-"</formula>
    </cfRule>
    <cfRule type="cellIs" dxfId="18" priority="511" stopIfTrue="1" operator="between">
      <formula>0.5</formula>
      <formula>0.69</formula>
    </cfRule>
    <cfRule type="cellIs" dxfId="17" priority="512" operator="lessThan">
      <formula>0.5</formula>
    </cfRule>
  </conditionalFormatting>
  <conditionalFormatting sqref="U19:U20">
    <cfRule type="cellIs" dxfId="16" priority="507" operator="equal">
      <formula>"U"</formula>
    </cfRule>
    <cfRule type="cellIs" dxfId="15" priority="508" operator="equal">
      <formula>"A"</formula>
    </cfRule>
    <cfRule type="cellIs" dxfId="14" priority="509" operator="greaterThan">
      <formula>0.1</formula>
    </cfRule>
  </conditionalFormatting>
  <conditionalFormatting sqref="R19:R28">
    <cfRule type="cellIs" dxfId="13" priority="503" operator="between">
      <formula>0.71</formula>
      <formula>1</formula>
    </cfRule>
    <cfRule type="cellIs" dxfId="12" priority="504" operator="between">
      <formula>0.5</formula>
      <formula>0.7</formula>
    </cfRule>
    <cfRule type="cellIs" dxfId="11" priority="505" operator="lessThan">
      <formula>0.5</formula>
    </cfRule>
    <cfRule type="cellIs" dxfId="10" priority="506" operator="lessThan">
      <formula>0.5</formula>
    </cfRule>
  </conditionalFormatting>
  <conditionalFormatting sqref="R19:R27">
    <cfRule type="cellIs" dxfId="9" priority="502" operator="greaterThan">
      <formula>0.69</formula>
    </cfRule>
  </conditionalFormatting>
  <conditionalFormatting sqref="U21">
    <cfRule type="cellIs" dxfId="8" priority="497" operator="equal">
      <formula>"U"</formula>
    </cfRule>
    <cfRule type="cellIs" dxfId="7" priority="498" operator="equal">
      <formula>"A"</formula>
    </cfRule>
    <cfRule type="cellIs" dxfId="6" priority="499" operator="greaterThan">
      <formula>0.1</formula>
    </cfRule>
  </conditionalFormatting>
  <conditionalFormatting sqref="C19:C27">
    <cfRule type="expression" dxfId="5" priority="496">
      <formula>COUNT(LEFT(C19,2))&gt;0.5</formula>
    </cfRule>
  </conditionalFormatting>
  <conditionalFormatting sqref="D20:D21">
    <cfRule type="cellIs" dxfId="4" priority="491" operator="equal">
      <formula>"A"</formula>
    </cfRule>
    <cfRule type="cellIs" dxfId="3" priority="492" operator="equal">
      <formula>"U"</formula>
    </cfRule>
    <cfRule type="cellIs" dxfId="2" priority="493" operator="equal">
      <formula>"-"</formula>
    </cfRule>
    <cfRule type="cellIs" dxfId="1" priority="494" stopIfTrue="1" operator="between">
      <formula>0.5</formula>
      <formula>0.69</formula>
    </cfRule>
    <cfRule type="cellIs" dxfId="0" priority="495" operator="lessThan">
      <formula>0.5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9"/>
  <sheetViews>
    <sheetView topLeftCell="A16" zoomScaleNormal="100" workbookViewId="0"/>
  </sheetViews>
  <sheetFormatPr defaultColWidth="9.109375" defaultRowHeight="14.4" x14ac:dyDescent="0.3"/>
  <cols>
    <col min="1" max="1" width="2.88671875" style="2" customWidth="1"/>
    <col min="2" max="2" width="34.33203125" style="2" customWidth="1"/>
    <col min="3" max="3" width="4.44140625" style="2" customWidth="1"/>
    <col min="4" max="7" width="9.109375" style="2"/>
    <col min="8" max="8" width="15.5546875" style="2" customWidth="1"/>
    <col min="9" max="16384" width="9.109375" style="2"/>
  </cols>
  <sheetData>
    <row r="6" spans="1:10" x14ac:dyDescent="0.3">
      <c r="A6" s="1"/>
      <c r="B6" s="1"/>
      <c r="C6" s="1"/>
      <c r="D6" s="14"/>
      <c r="E6" s="14"/>
      <c r="F6" s="1"/>
      <c r="G6" s="1"/>
      <c r="H6" s="1"/>
      <c r="I6" s="1"/>
      <c r="J6" s="1"/>
    </row>
    <row r="7" spans="1:10" ht="24.6" x14ac:dyDescent="0.3">
      <c r="A7" s="3"/>
      <c r="B7" s="13" t="s">
        <v>19</v>
      </c>
      <c r="C7" s="3"/>
      <c r="D7" s="3"/>
      <c r="E7" s="3"/>
      <c r="F7" s="3"/>
      <c r="G7" s="3"/>
      <c r="H7" s="3"/>
      <c r="I7" s="3"/>
      <c r="J7" s="3"/>
    </row>
    <row r="8" spans="1:10" ht="15" customHeight="1" x14ac:dyDescent="0.3">
      <c r="A8" s="1"/>
      <c r="B8" s="130" t="s">
        <v>446</v>
      </c>
      <c r="C8" s="131"/>
      <c r="D8" s="131"/>
      <c r="E8" s="131"/>
      <c r="F8" s="131"/>
      <c r="G8" s="131"/>
      <c r="H8" s="131"/>
      <c r="J8" s="3"/>
    </row>
    <row r="9" spans="1:10" ht="15" customHeight="1" x14ac:dyDescent="0.3">
      <c r="A9" s="1"/>
      <c r="B9" s="131"/>
      <c r="C9" s="131"/>
      <c r="D9" s="131"/>
      <c r="E9" s="131"/>
      <c r="F9" s="131"/>
      <c r="G9" s="131"/>
      <c r="H9" s="131"/>
      <c r="I9" s="1"/>
      <c r="J9" s="3"/>
    </row>
    <row r="10" spans="1:10" ht="15" customHeight="1" x14ac:dyDescent="0.3">
      <c r="A10" s="1"/>
      <c r="B10" s="131"/>
      <c r="C10" s="131"/>
      <c r="D10" s="131"/>
      <c r="E10" s="131"/>
      <c r="F10" s="131"/>
      <c r="G10" s="131"/>
      <c r="H10" s="131"/>
      <c r="I10" s="1"/>
      <c r="J10" s="5"/>
    </row>
    <row r="11" spans="1:10" x14ac:dyDescent="0.3">
      <c r="A11" s="6"/>
      <c r="B11" s="7"/>
      <c r="C11" s="1"/>
      <c r="D11" s="1"/>
      <c r="E11" s="1"/>
      <c r="F11" s="1"/>
      <c r="G11" s="1"/>
      <c r="H11" s="1"/>
      <c r="I11" s="7"/>
      <c r="J11" s="132"/>
    </row>
    <row r="12" spans="1:10" ht="15.6" x14ac:dyDescent="0.3">
      <c r="A12" s="6"/>
      <c r="B12" s="10" t="s">
        <v>20</v>
      </c>
      <c r="C12" s="120" t="s">
        <v>436</v>
      </c>
      <c r="D12" s="121"/>
      <c r="E12" s="121"/>
      <c r="F12" s="121"/>
      <c r="G12" s="121"/>
      <c r="H12" s="121"/>
      <c r="I12" s="7"/>
      <c r="J12" s="132"/>
    </row>
    <row r="13" spans="1:10" ht="15.6" x14ac:dyDescent="0.3">
      <c r="A13" s="7"/>
      <c r="B13" s="11" t="s">
        <v>21</v>
      </c>
      <c r="C13" s="120" t="s">
        <v>437</v>
      </c>
      <c r="D13" s="121"/>
      <c r="E13" s="121"/>
      <c r="F13" s="121"/>
      <c r="G13" s="121"/>
      <c r="H13" s="121"/>
      <c r="I13" s="7"/>
      <c r="J13" s="132"/>
    </row>
    <row r="14" spans="1:10" ht="15.6" x14ac:dyDescent="0.3">
      <c r="A14" s="7"/>
      <c r="B14" s="11" t="s">
        <v>22</v>
      </c>
      <c r="C14" s="120" t="s">
        <v>438</v>
      </c>
      <c r="D14" s="121"/>
      <c r="E14" s="121"/>
      <c r="F14" s="121"/>
      <c r="G14" s="121"/>
      <c r="H14" s="121"/>
      <c r="I14" s="7"/>
      <c r="J14" s="132"/>
    </row>
    <row r="15" spans="1:10" ht="15.6" x14ac:dyDescent="0.3">
      <c r="A15" s="7"/>
      <c r="B15" s="11" t="s">
        <v>23</v>
      </c>
      <c r="C15" s="133" t="s">
        <v>392</v>
      </c>
      <c r="D15" s="134"/>
      <c r="E15" s="134"/>
      <c r="F15" s="134"/>
      <c r="G15" s="134"/>
      <c r="H15" s="134"/>
      <c r="I15" s="7"/>
      <c r="J15" s="132"/>
    </row>
    <row r="16" spans="1:10" ht="16.5" customHeight="1" x14ac:dyDescent="0.3">
      <c r="A16" s="7"/>
      <c r="B16" s="11" t="s">
        <v>24</v>
      </c>
      <c r="C16" s="135" t="s">
        <v>439</v>
      </c>
      <c r="D16" s="136"/>
      <c r="E16" s="136"/>
      <c r="F16" s="136"/>
      <c r="G16" s="136"/>
      <c r="H16" s="136"/>
      <c r="I16" s="7"/>
      <c r="J16" s="132"/>
    </row>
    <row r="17" spans="1:10" ht="16.5" customHeight="1" x14ac:dyDescent="0.3">
      <c r="A17" s="7"/>
      <c r="B17" s="11" t="s">
        <v>25</v>
      </c>
      <c r="C17" s="120" t="s">
        <v>440</v>
      </c>
      <c r="D17" s="121"/>
      <c r="E17" s="121"/>
      <c r="F17" s="121"/>
      <c r="G17" s="121"/>
      <c r="H17" s="121"/>
      <c r="I17" s="1"/>
      <c r="J17" s="1"/>
    </row>
    <row r="18" spans="1:10" ht="15.6" x14ac:dyDescent="0.3">
      <c r="A18" s="7"/>
      <c r="B18" s="11" t="s">
        <v>26</v>
      </c>
      <c r="C18" s="122" t="s">
        <v>441</v>
      </c>
      <c r="D18" s="123"/>
      <c r="E18" s="123"/>
      <c r="F18" s="123"/>
      <c r="G18" s="123"/>
      <c r="H18" s="123"/>
      <c r="I18" s="1"/>
      <c r="J18" s="1"/>
    </row>
    <row r="19" spans="1:10" ht="15.6" x14ac:dyDescent="0.3">
      <c r="A19" s="7"/>
      <c r="B19" s="11" t="s">
        <v>27</v>
      </c>
      <c r="C19" s="16" t="s">
        <v>442</v>
      </c>
      <c r="D19" s="15"/>
      <c r="E19" s="15"/>
      <c r="F19" s="15"/>
      <c r="G19" s="15"/>
      <c r="H19" s="15"/>
      <c r="I19" s="1"/>
      <c r="J19" s="1"/>
    </row>
    <row r="20" spans="1:10" ht="15.6" x14ac:dyDescent="0.3">
      <c r="A20" s="7"/>
      <c r="B20" s="11" t="s">
        <v>28</v>
      </c>
      <c r="C20" s="124" t="s">
        <v>443</v>
      </c>
      <c r="D20" s="125"/>
      <c r="E20" s="125"/>
      <c r="F20" s="125"/>
      <c r="G20" s="125"/>
      <c r="H20" s="125"/>
      <c r="I20" s="1"/>
      <c r="J20" s="1"/>
    </row>
    <row r="21" spans="1:10" ht="15.6" x14ac:dyDescent="0.3">
      <c r="A21" s="7"/>
      <c r="B21" s="11" t="s">
        <v>29</v>
      </c>
      <c r="C21" s="126" t="s">
        <v>444</v>
      </c>
      <c r="D21" s="127"/>
      <c r="E21" s="127"/>
      <c r="F21" s="127"/>
      <c r="G21" s="127"/>
      <c r="H21" s="127"/>
      <c r="I21" s="1"/>
      <c r="J21" s="1"/>
    </row>
    <row r="22" spans="1:10" ht="15.6" x14ac:dyDescent="0.3">
      <c r="A22" s="7"/>
      <c r="B22" s="12" t="s">
        <v>30</v>
      </c>
      <c r="C22" s="128" t="s">
        <v>445</v>
      </c>
      <c r="D22" s="129"/>
      <c r="E22" s="129"/>
      <c r="F22" s="129"/>
      <c r="G22" s="129"/>
      <c r="H22" s="129"/>
      <c r="I22" s="1"/>
      <c r="J22" s="1"/>
    </row>
    <row r="23" spans="1:10" x14ac:dyDescent="0.3">
      <c r="A23" s="7"/>
      <c r="B23" s="1"/>
      <c r="C23" s="1"/>
      <c r="D23" s="1"/>
      <c r="E23" s="1"/>
      <c r="F23" s="1"/>
      <c r="G23" s="1"/>
      <c r="H23" s="1"/>
      <c r="I23" s="7"/>
      <c r="J23" s="7"/>
    </row>
    <row r="24" spans="1:10" x14ac:dyDescent="0.3">
      <c r="A24" s="7"/>
      <c r="B24" s="8" t="s">
        <v>0</v>
      </c>
      <c r="C24" s="9"/>
      <c r="D24" s="9"/>
      <c r="E24" s="9"/>
      <c r="F24" s="1"/>
      <c r="G24" s="1"/>
      <c r="H24" s="1"/>
      <c r="I24" s="7"/>
      <c r="J24" s="7"/>
    </row>
    <row r="25" spans="1:10" x14ac:dyDescent="0.3">
      <c r="A25" s="7"/>
      <c r="B25" s="84"/>
      <c r="C25" s="85"/>
      <c r="D25" s="85"/>
      <c r="E25" s="85"/>
      <c r="F25" s="85"/>
      <c r="G25" s="85"/>
      <c r="H25" s="86"/>
      <c r="I25" s="7"/>
      <c r="J25" s="7"/>
    </row>
    <row r="26" spans="1:10" x14ac:dyDescent="0.3">
      <c r="A26" s="7"/>
      <c r="B26" s="49"/>
      <c r="C26" s="50"/>
      <c r="D26" s="50"/>
      <c r="E26" s="50"/>
      <c r="F26" s="50"/>
      <c r="G26" s="50"/>
      <c r="H26" s="51"/>
      <c r="I26" s="7"/>
      <c r="J26" s="7"/>
    </row>
    <row r="27" spans="1:10" x14ac:dyDescent="0.3">
      <c r="A27" s="7"/>
      <c r="B27" s="49"/>
      <c r="C27" s="50"/>
      <c r="D27" s="50"/>
      <c r="E27" s="50"/>
      <c r="F27" s="50"/>
      <c r="G27" s="50"/>
      <c r="H27" s="51"/>
      <c r="I27" s="7"/>
      <c r="J27" s="7"/>
    </row>
    <row r="28" spans="1:10" x14ac:dyDescent="0.3">
      <c r="A28" s="7"/>
      <c r="B28" s="49"/>
      <c r="C28" s="50"/>
      <c r="D28" s="50"/>
      <c r="E28" s="50"/>
      <c r="F28" s="50"/>
      <c r="G28" s="50"/>
      <c r="H28" s="51"/>
      <c r="I28" s="1"/>
      <c r="J28" s="1"/>
    </row>
    <row r="29" spans="1:10" x14ac:dyDescent="0.3">
      <c r="A29" s="7"/>
      <c r="B29" s="87"/>
      <c r="C29" s="88"/>
      <c r="D29" s="88"/>
      <c r="E29" s="88"/>
      <c r="F29" s="88"/>
      <c r="G29" s="88"/>
      <c r="H29" s="89"/>
      <c r="I29" s="1"/>
      <c r="J29" s="1"/>
    </row>
    <row r="30" spans="1:10" x14ac:dyDescent="0.3">
      <c r="A30" s="7"/>
      <c r="B30" s="87"/>
      <c r="C30" s="88"/>
      <c r="D30" s="88"/>
      <c r="E30" s="88"/>
      <c r="F30" s="88"/>
      <c r="G30" s="88"/>
      <c r="H30" s="89"/>
      <c r="I30" s="1"/>
      <c r="J30" s="1"/>
    </row>
    <row r="31" spans="1:10" x14ac:dyDescent="0.3">
      <c r="A31" s="7"/>
      <c r="B31" s="87"/>
      <c r="C31" s="88"/>
      <c r="D31" s="88"/>
      <c r="E31" s="88"/>
      <c r="F31" s="88"/>
      <c r="G31" s="88"/>
      <c r="H31" s="89"/>
      <c r="I31" s="1"/>
      <c r="J31" s="1"/>
    </row>
    <row r="32" spans="1:10" x14ac:dyDescent="0.3">
      <c r="A32" s="7"/>
      <c r="B32" s="87"/>
      <c r="C32" s="88"/>
      <c r="D32" s="88"/>
      <c r="E32" s="88"/>
      <c r="F32" s="88"/>
      <c r="G32" s="88"/>
      <c r="H32" s="89"/>
      <c r="I32" s="1"/>
      <c r="J32" s="1"/>
    </row>
    <row r="33" spans="1:10" x14ac:dyDescent="0.3">
      <c r="A33" s="7"/>
      <c r="B33" s="87"/>
      <c r="C33" s="88"/>
      <c r="D33" s="88"/>
      <c r="E33" s="88"/>
      <c r="F33" s="88"/>
      <c r="G33" s="88"/>
      <c r="H33" s="89"/>
      <c r="I33" s="1"/>
      <c r="J33" s="1"/>
    </row>
    <row r="34" spans="1:10" x14ac:dyDescent="0.3">
      <c r="A34" s="7"/>
      <c r="B34" s="87"/>
      <c r="C34" s="88"/>
      <c r="D34" s="88"/>
      <c r="E34" s="88"/>
      <c r="F34" s="88"/>
      <c r="G34" s="88"/>
      <c r="H34" s="89"/>
      <c r="I34" s="1"/>
      <c r="J34" s="1"/>
    </row>
    <row r="35" spans="1:10" x14ac:dyDescent="0.3">
      <c r="A35" s="7"/>
      <c r="B35" s="90"/>
      <c r="C35" s="91"/>
      <c r="D35" s="91"/>
      <c r="E35" s="91"/>
      <c r="F35" s="91"/>
      <c r="G35" s="91"/>
      <c r="H35" s="92"/>
      <c r="I35" s="1"/>
      <c r="J35" s="1"/>
    </row>
    <row r="36" spans="1:10" x14ac:dyDescent="0.3">
      <c r="A36" s="7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7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7"/>
      <c r="B39" s="1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cDs8ZSWmBug4cSdQ7VsTOzMPFgc0yYZ5dNf1OOMlp0Ak4E2rKYzz1phq8GJG59PGE/2wD3l7/ZR2Ej9u+kHGow==" saltValue="a/waxcJ7SDykQgyqG/4u0g==" spinCount="100000" sheet="1" objects="1" scenarios="1"/>
  <mergeCells count="12">
    <mergeCell ref="B8:H10"/>
    <mergeCell ref="J11:J16"/>
    <mergeCell ref="C12:H12"/>
    <mergeCell ref="C13:H13"/>
    <mergeCell ref="C14:H14"/>
    <mergeCell ref="C15:H15"/>
    <mergeCell ref="C16:H16"/>
    <mergeCell ref="C17:H17"/>
    <mergeCell ref="C18:H18"/>
    <mergeCell ref="C20:H20"/>
    <mergeCell ref="C21:H21"/>
    <mergeCell ref="C22:H22"/>
  </mergeCells>
  <hyperlinks>
    <hyperlink ref="C15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50"/>
  <sheetViews>
    <sheetView workbookViewId="0"/>
  </sheetViews>
  <sheetFormatPr defaultColWidth="9.109375" defaultRowHeight="14.4" x14ac:dyDescent="0.3"/>
  <cols>
    <col min="1" max="1" width="2.88671875" style="2" customWidth="1"/>
    <col min="2" max="2" width="9.109375" style="2"/>
    <col min="3" max="3" width="43.44140625" style="2" customWidth="1"/>
    <col min="4" max="7" width="9.109375" style="2"/>
    <col min="8" max="8" width="9.109375" style="2" customWidth="1"/>
    <col min="9" max="9" width="1.109375" style="2" customWidth="1"/>
    <col min="10" max="18" width="9.109375" style="2"/>
    <col min="19" max="19" width="0.88671875" style="2" customWidth="1"/>
    <col min="20" max="20" width="13.109375" style="2" customWidth="1"/>
    <col min="21" max="16384" width="9.109375" style="2"/>
  </cols>
  <sheetData>
    <row r="6" spans="2:22" ht="24.6" x14ac:dyDescent="0.3">
      <c r="B6" s="150"/>
      <c r="C6" s="150"/>
      <c r="D6" s="66"/>
      <c r="E6" s="66"/>
      <c r="F6" s="66"/>
      <c r="G6" s="66"/>
      <c r="H6" s="6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8"/>
    </row>
    <row r="7" spans="2:22" x14ac:dyDescent="0.3">
      <c r="B7" s="151" t="s">
        <v>31</v>
      </c>
      <c r="C7" s="152"/>
      <c r="D7" s="156" t="s">
        <v>32</v>
      </c>
      <c r="E7" s="156"/>
      <c r="F7" s="156"/>
      <c r="G7" s="156"/>
      <c r="H7" s="157"/>
      <c r="I7" s="67"/>
      <c r="J7" s="144" t="s">
        <v>0</v>
      </c>
      <c r="K7" s="144"/>
      <c r="L7" s="144"/>
      <c r="M7" s="144"/>
      <c r="N7" s="144"/>
      <c r="O7" s="144"/>
      <c r="P7" s="144"/>
      <c r="Q7" s="144"/>
      <c r="R7" s="144"/>
      <c r="T7" s="69" t="s">
        <v>35</v>
      </c>
      <c r="U7" s="70"/>
    </row>
    <row r="8" spans="2:22" x14ac:dyDescent="0.3">
      <c r="B8" s="153" t="s">
        <v>75</v>
      </c>
      <c r="C8" s="154" t="s">
        <v>37</v>
      </c>
      <c r="D8" s="142" t="s">
        <v>63</v>
      </c>
      <c r="E8" s="142" t="s">
        <v>38</v>
      </c>
      <c r="F8" s="142" t="s">
        <v>64</v>
      </c>
      <c r="G8" s="142" t="s">
        <v>65</v>
      </c>
      <c r="H8" s="146" t="s">
        <v>66</v>
      </c>
      <c r="I8" s="27"/>
      <c r="J8" s="145"/>
      <c r="K8" s="145"/>
      <c r="L8" s="145"/>
      <c r="M8" s="145"/>
      <c r="N8" s="145"/>
      <c r="O8" s="145"/>
      <c r="P8" s="145"/>
      <c r="Q8" s="145"/>
      <c r="R8" s="145"/>
      <c r="T8" s="68" t="s">
        <v>47</v>
      </c>
      <c r="U8" s="32" t="s">
        <v>48</v>
      </c>
    </row>
    <row r="9" spans="2:22" x14ac:dyDescent="0.3">
      <c r="B9" s="153"/>
      <c r="C9" s="155"/>
      <c r="D9" s="143"/>
      <c r="E9" s="143"/>
      <c r="F9" s="143"/>
      <c r="G9" s="142"/>
      <c r="H9" s="147"/>
      <c r="I9" s="27"/>
      <c r="J9" s="145"/>
      <c r="K9" s="145"/>
      <c r="L9" s="145"/>
      <c r="M9" s="145"/>
      <c r="N9" s="145"/>
      <c r="O9" s="145"/>
      <c r="P9" s="145"/>
      <c r="Q9" s="145"/>
      <c r="R9" s="145"/>
      <c r="T9" s="68" t="s">
        <v>44</v>
      </c>
      <c r="U9" s="32" t="s">
        <v>45</v>
      </c>
    </row>
    <row r="10" spans="2:22" x14ac:dyDescent="0.3">
      <c r="B10" s="7"/>
      <c r="C10" s="20" t="s">
        <v>49</v>
      </c>
      <c r="D10" s="7"/>
      <c r="E10" s="7"/>
      <c r="F10" s="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T10" s="20"/>
      <c r="U10" s="20"/>
    </row>
    <row r="11" spans="2:22" x14ac:dyDescent="0.3">
      <c r="B11" s="104" t="s">
        <v>18</v>
      </c>
      <c r="C11" s="61" t="s">
        <v>59</v>
      </c>
      <c r="D11" s="34" t="s">
        <v>51</v>
      </c>
      <c r="E11" s="34" t="s">
        <v>54</v>
      </c>
      <c r="F11" s="34">
        <v>1</v>
      </c>
      <c r="G11" s="34">
        <v>1</v>
      </c>
      <c r="H11" s="34">
        <v>1</v>
      </c>
      <c r="I11" s="62"/>
      <c r="J11" s="141"/>
      <c r="K11" s="141"/>
      <c r="L11" s="141"/>
      <c r="M11" s="141"/>
      <c r="N11" s="141"/>
      <c r="O11" s="141"/>
      <c r="P11" s="141"/>
      <c r="Q11" s="141"/>
      <c r="R11" s="141"/>
      <c r="T11" s="24" t="s">
        <v>50</v>
      </c>
      <c r="U11" s="23" t="s">
        <v>51</v>
      </c>
    </row>
    <row r="12" spans="2:22" x14ac:dyDescent="0.3">
      <c r="B12" s="104" t="s">
        <v>17</v>
      </c>
      <c r="C12" s="61" t="s">
        <v>59</v>
      </c>
      <c r="D12" s="34" t="s">
        <v>59</v>
      </c>
      <c r="E12" s="34" t="s">
        <v>59</v>
      </c>
      <c r="F12" s="34" t="s">
        <v>59</v>
      </c>
      <c r="G12" s="64" t="s">
        <v>59</v>
      </c>
      <c r="H12" s="34" t="s">
        <v>59</v>
      </c>
      <c r="I12" s="62"/>
      <c r="J12" s="141"/>
      <c r="K12" s="141"/>
      <c r="L12" s="141"/>
      <c r="M12" s="141"/>
      <c r="N12" s="141"/>
      <c r="O12" s="141"/>
      <c r="P12" s="141"/>
      <c r="Q12" s="141"/>
      <c r="R12" s="141"/>
      <c r="T12" s="24" t="s">
        <v>53</v>
      </c>
      <c r="U12" s="23" t="s">
        <v>54</v>
      </c>
    </row>
    <row r="13" spans="2:22" ht="13.5" customHeight="1" x14ac:dyDescent="0.3">
      <c r="B13" s="104" t="s">
        <v>16</v>
      </c>
      <c r="C13" s="61" t="s">
        <v>59</v>
      </c>
      <c r="D13" s="34" t="s">
        <v>59</v>
      </c>
      <c r="E13" s="34" t="s">
        <v>59</v>
      </c>
      <c r="F13" s="34" t="s">
        <v>59</v>
      </c>
      <c r="G13" s="64" t="s">
        <v>59</v>
      </c>
      <c r="H13" s="34" t="s">
        <v>59</v>
      </c>
      <c r="I13" s="62"/>
      <c r="J13" s="141"/>
      <c r="K13" s="141"/>
      <c r="L13" s="141"/>
      <c r="M13" s="141"/>
      <c r="N13" s="141"/>
      <c r="O13" s="141"/>
      <c r="P13" s="141"/>
      <c r="Q13" s="141"/>
      <c r="R13" s="141"/>
      <c r="T13" s="24" t="s">
        <v>55</v>
      </c>
      <c r="U13" s="23">
        <v>1</v>
      </c>
    </row>
    <row r="14" spans="2:22" x14ac:dyDescent="0.3">
      <c r="B14" s="104" t="s">
        <v>15</v>
      </c>
      <c r="C14" s="61" t="s">
        <v>59</v>
      </c>
      <c r="D14" s="34" t="s">
        <v>59</v>
      </c>
      <c r="E14" s="34" t="s">
        <v>59</v>
      </c>
      <c r="F14" s="34" t="s">
        <v>59</v>
      </c>
      <c r="G14" s="64" t="s">
        <v>59</v>
      </c>
      <c r="H14" s="34" t="s">
        <v>59</v>
      </c>
      <c r="I14" s="62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2:22" x14ac:dyDescent="0.3">
      <c r="B15" s="104" t="s">
        <v>14</v>
      </c>
      <c r="C15" s="61" t="s">
        <v>59</v>
      </c>
      <c r="D15" s="34" t="s">
        <v>59</v>
      </c>
      <c r="E15" s="34" t="s">
        <v>59</v>
      </c>
      <c r="F15" s="34" t="s">
        <v>59</v>
      </c>
      <c r="G15" s="64" t="s">
        <v>59</v>
      </c>
      <c r="H15" s="34" t="s">
        <v>59</v>
      </c>
      <c r="I15" s="62"/>
      <c r="J15" s="137"/>
      <c r="K15" s="138"/>
      <c r="L15" s="138"/>
      <c r="M15" s="138"/>
      <c r="N15" s="138"/>
      <c r="O15" s="138"/>
      <c r="P15" s="138"/>
      <c r="Q15" s="138"/>
      <c r="R15" s="139"/>
      <c r="U15" s="9"/>
      <c r="V15" s="9"/>
    </row>
    <row r="16" spans="2:22" ht="15.6" x14ac:dyDescent="0.3">
      <c r="B16" s="104" t="s">
        <v>13</v>
      </c>
      <c r="C16" s="61" t="s">
        <v>59</v>
      </c>
      <c r="D16" s="34" t="s">
        <v>59</v>
      </c>
      <c r="E16" s="34" t="s">
        <v>59</v>
      </c>
      <c r="F16" s="34" t="s">
        <v>59</v>
      </c>
      <c r="G16" s="65" t="s">
        <v>59</v>
      </c>
      <c r="H16" s="34" t="s">
        <v>59</v>
      </c>
      <c r="I16" s="62"/>
      <c r="J16" s="137"/>
      <c r="K16" s="138"/>
      <c r="L16" s="138"/>
      <c r="M16" s="138"/>
      <c r="N16" s="138"/>
      <c r="O16" s="138"/>
      <c r="P16" s="138"/>
      <c r="Q16" s="138"/>
      <c r="R16" s="139"/>
      <c r="U16" s="140"/>
      <c r="V16" s="140"/>
    </row>
    <row r="17" spans="2:22" ht="15" customHeight="1" x14ac:dyDescent="0.3">
      <c r="B17" s="104" t="s">
        <v>12</v>
      </c>
      <c r="C17" s="61" t="s">
        <v>59</v>
      </c>
      <c r="D17" s="34" t="s">
        <v>59</v>
      </c>
      <c r="E17" s="34" t="s">
        <v>59</v>
      </c>
      <c r="F17" s="34" t="s">
        <v>59</v>
      </c>
      <c r="G17" s="65" t="s">
        <v>59</v>
      </c>
      <c r="H17" s="34" t="s">
        <v>59</v>
      </c>
      <c r="I17" s="62"/>
      <c r="J17" s="137"/>
      <c r="K17" s="138"/>
      <c r="L17" s="138"/>
      <c r="M17" s="138"/>
      <c r="N17" s="138"/>
      <c r="O17" s="138"/>
      <c r="P17" s="138"/>
      <c r="Q17" s="138"/>
      <c r="R17" s="139"/>
      <c r="U17" s="59"/>
      <c r="V17" s="59"/>
    </row>
    <row r="18" spans="2:22" x14ac:dyDescent="0.3">
      <c r="B18" s="104" t="s">
        <v>11</v>
      </c>
      <c r="C18" s="61" t="s">
        <v>59</v>
      </c>
      <c r="D18" s="34" t="s">
        <v>59</v>
      </c>
      <c r="E18" s="34" t="s">
        <v>59</v>
      </c>
      <c r="F18" s="34" t="s">
        <v>59</v>
      </c>
      <c r="G18" s="65" t="s">
        <v>59</v>
      </c>
      <c r="H18" s="34" t="s">
        <v>59</v>
      </c>
      <c r="I18" s="62"/>
      <c r="J18" s="137"/>
      <c r="K18" s="138"/>
      <c r="L18" s="138"/>
      <c r="M18" s="138"/>
      <c r="N18" s="138"/>
      <c r="O18" s="138"/>
      <c r="P18" s="138"/>
      <c r="Q18" s="138"/>
      <c r="R18" s="139"/>
      <c r="U18" s="59"/>
      <c r="V18" s="59"/>
    </row>
    <row r="19" spans="2:22" x14ac:dyDescent="0.3">
      <c r="B19" s="104" t="s">
        <v>10</v>
      </c>
      <c r="C19" s="61" t="s">
        <v>59</v>
      </c>
      <c r="D19" s="34" t="s">
        <v>59</v>
      </c>
      <c r="E19" s="34" t="s">
        <v>59</v>
      </c>
      <c r="F19" s="34" t="s">
        <v>59</v>
      </c>
      <c r="G19" s="65" t="s">
        <v>59</v>
      </c>
      <c r="H19" s="34" t="s">
        <v>59</v>
      </c>
      <c r="I19" s="62"/>
      <c r="J19" s="137"/>
      <c r="K19" s="138"/>
      <c r="L19" s="138"/>
      <c r="M19" s="138"/>
      <c r="N19" s="138"/>
      <c r="O19" s="138"/>
      <c r="P19" s="138"/>
      <c r="Q19" s="138"/>
      <c r="R19" s="139"/>
      <c r="U19" s="59"/>
      <c r="V19" s="59"/>
    </row>
    <row r="20" spans="2:22" x14ac:dyDescent="0.3">
      <c r="B20" s="104" t="s">
        <v>9</v>
      </c>
      <c r="C20" s="61" t="s">
        <v>59</v>
      </c>
      <c r="D20" s="34" t="s">
        <v>59</v>
      </c>
      <c r="E20" s="34" t="s">
        <v>59</v>
      </c>
      <c r="F20" s="34" t="s">
        <v>59</v>
      </c>
      <c r="G20" s="65" t="s">
        <v>59</v>
      </c>
      <c r="H20" s="34" t="s">
        <v>59</v>
      </c>
      <c r="I20" s="62"/>
      <c r="J20" s="137"/>
      <c r="K20" s="138"/>
      <c r="L20" s="138"/>
      <c r="M20" s="138"/>
      <c r="N20" s="138"/>
      <c r="O20" s="138"/>
      <c r="P20" s="138"/>
      <c r="Q20" s="138"/>
      <c r="R20" s="139"/>
      <c r="U20" s="59"/>
      <c r="V20" s="59"/>
    </row>
    <row r="21" spans="2:22" x14ac:dyDescent="0.3">
      <c r="B21" s="104" t="s">
        <v>8</v>
      </c>
      <c r="C21" s="61" t="s">
        <v>59</v>
      </c>
      <c r="D21" s="34" t="s">
        <v>59</v>
      </c>
      <c r="E21" s="34" t="s">
        <v>59</v>
      </c>
      <c r="F21" s="34" t="s">
        <v>59</v>
      </c>
      <c r="G21" s="65" t="s">
        <v>59</v>
      </c>
      <c r="H21" s="34" t="s">
        <v>59</v>
      </c>
      <c r="I21" s="62"/>
      <c r="J21" s="137"/>
      <c r="K21" s="138"/>
      <c r="L21" s="138"/>
      <c r="M21" s="138"/>
      <c r="N21" s="138"/>
      <c r="O21" s="138"/>
      <c r="P21" s="138"/>
      <c r="Q21" s="138"/>
      <c r="R21" s="139"/>
      <c r="U21" s="59"/>
      <c r="V21" s="59"/>
    </row>
    <row r="22" spans="2:22" x14ac:dyDescent="0.3">
      <c r="B22" s="104" t="s">
        <v>7</v>
      </c>
      <c r="C22" s="61" t="s">
        <v>59</v>
      </c>
      <c r="D22" s="34" t="s">
        <v>59</v>
      </c>
      <c r="E22" s="34" t="s">
        <v>59</v>
      </c>
      <c r="F22" s="34" t="s">
        <v>59</v>
      </c>
      <c r="G22" s="65" t="s">
        <v>59</v>
      </c>
      <c r="H22" s="34" t="s">
        <v>59</v>
      </c>
      <c r="I22" s="62"/>
      <c r="J22" s="137"/>
      <c r="K22" s="138"/>
      <c r="L22" s="138"/>
      <c r="M22" s="138"/>
      <c r="N22" s="138"/>
      <c r="O22" s="138"/>
      <c r="P22" s="138"/>
      <c r="Q22" s="138"/>
      <c r="R22" s="139"/>
      <c r="U22" s="59"/>
      <c r="V22" s="59"/>
    </row>
    <row r="23" spans="2:22" x14ac:dyDescent="0.3">
      <c r="B23" s="104" t="s">
        <v>6</v>
      </c>
      <c r="C23" s="61" t="s">
        <v>59</v>
      </c>
      <c r="D23" s="34" t="s">
        <v>59</v>
      </c>
      <c r="E23" s="34" t="s">
        <v>59</v>
      </c>
      <c r="F23" s="34" t="s">
        <v>59</v>
      </c>
      <c r="G23" s="65" t="s">
        <v>59</v>
      </c>
      <c r="H23" s="34" t="s">
        <v>59</v>
      </c>
      <c r="I23" s="62"/>
      <c r="J23" s="137"/>
      <c r="K23" s="138"/>
      <c r="L23" s="138"/>
      <c r="M23" s="138"/>
      <c r="N23" s="138"/>
      <c r="O23" s="138"/>
      <c r="P23" s="138"/>
      <c r="Q23" s="138"/>
      <c r="R23" s="139"/>
      <c r="S23" s="1"/>
      <c r="T23" s="1"/>
      <c r="U23" s="59"/>
      <c r="V23" s="59"/>
    </row>
    <row r="24" spans="2:22" x14ac:dyDescent="0.3">
      <c r="B24" s="104" t="s">
        <v>5</v>
      </c>
      <c r="C24" s="61" t="s">
        <v>59</v>
      </c>
      <c r="D24" s="34" t="s">
        <v>59</v>
      </c>
      <c r="E24" s="34" t="s">
        <v>59</v>
      </c>
      <c r="F24" s="34" t="s">
        <v>59</v>
      </c>
      <c r="G24" s="65" t="s">
        <v>59</v>
      </c>
      <c r="H24" s="34" t="s">
        <v>59</v>
      </c>
      <c r="I24" s="62"/>
      <c r="J24" s="137"/>
      <c r="K24" s="138"/>
      <c r="L24" s="138"/>
      <c r="M24" s="138"/>
      <c r="N24" s="138"/>
      <c r="O24" s="138"/>
      <c r="P24" s="138"/>
      <c r="Q24" s="138"/>
      <c r="R24" s="139"/>
      <c r="S24" s="5"/>
      <c r="T24" s="9"/>
    </row>
    <row r="25" spans="2:22" x14ac:dyDescent="0.3">
      <c r="B25" s="104" t="s">
        <v>4</v>
      </c>
      <c r="C25" s="61" t="s">
        <v>59</v>
      </c>
      <c r="D25" s="34" t="s">
        <v>59</v>
      </c>
      <c r="E25" s="34" t="s">
        <v>59</v>
      </c>
      <c r="F25" s="34" t="s">
        <v>59</v>
      </c>
      <c r="G25" s="65" t="s">
        <v>59</v>
      </c>
      <c r="H25" s="34" t="s">
        <v>59</v>
      </c>
      <c r="I25" s="62"/>
      <c r="J25" s="137"/>
      <c r="K25" s="138"/>
      <c r="L25" s="138"/>
      <c r="M25" s="138"/>
      <c r="N25" s="138"/>
      <c r="O25" s="138"/>
      <c r="P25" s="138"/>
      <c r="Q25" s="138"/>
      <c r="R25" s="139"/>
      <c r="S25" s="132"/>
      <c r="T25" s="132"/>
    </row>
    <row r="26" spans="2:22" x14ac:dyDescent="0.3">
      <c r="B26" s="104" t="s">
        <v>3</v>
      </c>
      <c r="C26" s="61" t="s">
        <v>59</v>
      </c>
      <c r="D26" s="34" t="s">
        <v>59</v>
      </c>
      <c r="E26" s="34" t="s">
        <v>59</v>
      </c>
      <c r="F26" s="34" t="s">
        <v>59</v>
      </c>
      <c r="G26" s="65" t="s">
        <v>59</v>
      </c>
      <c r="H26" s="34" t="s">
        <v>59</v>
      </c>
      <c r="I26" s="62"/>
      <c r="J26" s="137"/>
      <c r="K26" s="138"/>
      <c r="L26" s="138"/>
      <c r="M26" s="138"/>
      <c r="N26" s="138"/>
      <c r="O26" s="138"/>
      <c r="P26" s="138"/>
      <c r="Q26" s="138"/>
      <c r="R26" s="139"/>
      <c r="S26" s="132"/>
      <c r="T26" s="132"/>
    </row>
    <row r="27" spans="2:22" x14ac:dyDescent="0.3">
      <c r="B27" s="104" t="s">
        <v>2</v>
      </c>
      <c r="C27" s="61" t="s">
        <v>59</v>
      </c>
      <c r="D27" s="34" t="s">
        <v>59</v>
      </c>
      <c r="E27" s="34" t="s">
        <v>59</v>
      </c>
      <c r="F27" s="34" t="s">
        <v>59</v>
      </c>
      <c r="G27" s="65" t="s">
        <v>59</v>
      </c>
      <c r="H27" s="34" t="s">
        <v>59</v>
      </c>
      <c r="I27" s="62"/>
      <c r="J27" s="137"/>
      <c r="K27" s="138"/>
      <c r="L27" s="138"/>
      <c r="M27" s="138"/>
      <c r="N27" s="138"/>
      <c r="O27" s="138"/>
      <c r="P27" s="138"/>
      <c r="Q27" s="138"/>
      <c r="R27" s="139"/>
      <c r="S27" s="132"/>
      <c r="T27" s="132"/>
    </row>
    <row r="28" spans="2:22" x14ac:dyDescent="0.3">
      <c r="B28" s="105" t="s">
        <v>1</v>
      </c>
      <c r="C28" s="61" t="s">
        <v>59</v>
      </c>
      <c r="D28" s="34" t="s">
        <v>59</v>
      </c>
      <c r="E28" s="34" t="s">
        <v>59</v>
      </c>
      <c r="F28" s="34" t="s">
        <v>59</v>
      </c>
      <c r="G28" s="65" t="s">
        <v>59</v>
      </c>
      <c r="H28" s="34" t="s">
        <v>59</v>
      </c>
      <c r="I28" s="62"/>
      <c r="J28" s="149"/>
      <c r="K28" s="149"/>
      <c r="L28" s="149"/>
      <c r="M28" s="149"/>
      <c r="N28" s="149"/>
      <c r="O28" s="149"/>
      <c r="P28" s="149"/>
      <c r="Q28" s="149"/>
      <c r="R28" s="149"/>
      <c r="S28" s="132"/>
      <c r="T28" s="132"/>
    </row>
    <row r="29" spans="2:22" x14ac:dyDescent="0.3">
      <c r="B29" s="106" t="s">
        <v>77</v>
      </c>
      <c r="C29" s="76"/>
      <c r="D29" s="34" t="s">
        <v>59</v>
      </c>
      <c r="E29" s="34" t="s">
        <v>59</v>
      </c>
      <c r="F29" s="34" t="s">
        <v>59</v>
      </c>
      <c r="G29" s="65" t="s">
        <v>59</v>
      </c>
      <c r="H29" s="34" t="s">
        <v>59</v>
      </c>
      <c r="I29" s="62"/>
      <c r="J29" s="137"/>
      <c r="K29" s="138"/>
      <c r="L29" s="138"/>
      <c r="M29" s="138"/>
      <c r="N29" s="138"/>
      <c r="O29" s="138"/>
      <c r="P29" s="138"/>
      <c r="Q29" s="138"/>
      <c r="R29" s="139"/>
      <c r="S29" s="132"/>
      <c r="T29" s="132"/>
    </row>
    <row r="30" spans="2:22" x14ac:dyDescent="0.3">
      <c r="B30" s="106" t="s">
        <v>76</v>
      </c>
      <c r="C30" s="76"/>
      <c r="D30" s="34" t="s">
        <v>59</v>
      </c>
      <c r="E30" s="34" t="s">
        <v>59</v>
      </c>
      <c r="F30" s="34" t="s">
        <v>59</v>
      </c>
      <c r="G30" s="65" t="s">
        <v>59</v>
      </c>
      <c r="H30" s="34" t="s">
        <v>59</v>
      </c>
      <c r="I30" s="62"/>
      <c r="J30" s="137"/>
      <c r="K30" s="138"/>
      <c r="L30" s="138"/>
      <c r="M30" s="138"/>
      <c r="N30" s="138"/>
      <c r="O30" s="138"/>
      <c r="P30" s="138"/>
      <c r="Q30" s="138"/>
      <c r="R30" s="139"/>
      <c r="S30" s="132"/>
      <c r="T30" s="132"/>
    </row>
    <row r="31" spans="2:22" x14ac:dyDescent="0.3">
      <c r="B31" s="106" t="s">
        <v>78</v>
      </c>
      <c r="C31" s="76"/>
      <c r="D31" s="34" t="s">
        <v>59</v>
      </c>
      <c r="E31" s="34" t="s">
        <v>59</v>
      </c>
      <c r="F31" s="34" t="s">
        <v>59</v>
      </c>
      <c r="G31" s="65" t="s">
        <v>59</v>
      </c>
      <c r="H31" s="34" t="s">
        <v>59</v>
      </c>
      <c r="I31" s="62"/>
      <c r="J31" s="137"/>
      <c r="K31" s="138"/>
      <c r="L31" s="138"/>
      <c r="M31" s="138"/>
      <c r="N31" s="138"/>
      <c r="O31" s="138"/>
      <c r="P31" s="138"/>
      <c r="Q31" s="138"/>
      <c r="R31" s="139"/>
      <c r="S31" s="132"/>
      <c r="T31" s="132"/>
    </row>
    <row r="32" spans="2:22" x14ac:dyDescent="0.3">
      <c r="B32" s="106" t="s">
        <v>79</v>
      </c>
      <c r="C32" s="76"/>
      <c r="D32" s="34" t="s">
        <v>59</v>
      </c>
      <c r="E32" s="34" t="s">
        <v>59</v>
      </c>
      <c r="F32" s="34" t="s">
        <v>59</v>
      </c>
      <c r="G32" s="65" t="s">
        <v>59</v>
      </c>
      <c r="H32" s="34" t="s">
        <v>59</v>
      </c>
      <c r="I32" s="62"/>
      <c r="J32" s="137"/>
      <c r="K32" s="138"/>
      <c r="L32" s="138"/>
      <c r="M32" s="138"/>
      <c r="N32" s="138"/>
      <c r="O32" s="138"/>
      <c r="P32" s="138"/>
      <c r="Q32" s="138"/>
      <c r="R32" s="139"/>
      <c r="S32" s="132"/>
      <c r="T32" s="132"/>
    </row>
    <row r="33" spans="2:20" x14ac:dyDescent="0.3">
      <c r="B33" s="106" t="s">
        <v>80</v>
      </c>
      <c r="C33" s="76"/>
      <c r="D33" s="34" t="s">
        <v>59</v>
      </c>
      <c r="E33" s="34" t="s">
        <v>59</v>
      </c>
      <c r="F33" s="34" t="s">
        <v>59</v>
      </c>
      <c r="G33" s="65" t="s">
        <v>59</v>
      </c>
      <c r="H33" s="34" t="s">
        <v>59</v>
      </c>
      <c r="I33" s="62"/>
      <c r="J33" s="137"/>
      <c r="K33" s="138"/>
      <c r="L33" s="138"/>
      <c r="M33" s="138"/>
      <c r="N33" s="138"/>
      <c r="O33" s="138"/>
      <c r="P33" s="138"/>
      <c r="Q33" s="138"/>
      <c r="R33" s="139"/>
      <c r="S33" s="132"/>
      <c r="T33" s="132"/>
    </row>
    <row r="34" spans="2:20" x14ac:dyDescent="0.3">
      <c r="B34" s="106" t="s">
        <v>81</v>
      </c>
      <c r="C34" s="76"/>
      <c r="D34" s="34" t="s">
        <v>59</v>
      </c>
      <c r="E34" s="34" t="s">
        <v>59</v>
      </c>
      <c r="F34" s="34" t="s">
        <v>59</v>
      </c>
      <c r="G34" s="65" t="s">
        <v>59</v>
      </c>
      <c r="H34" s="34" t="s">
        <v>59</v>
      </c>
      <c r="I34" s="62"/>
      <c r="J34" s="137"/>
      <c r="K34" s="138"/>
      <c r="L34" s="138"/>
      <c r="M34" s="138"/>
      <c r="N34" s="138"/>
      <c r="O34" s="138"/>
      <c r="P34" s="138"/>
      <c r="Q34" s="138"/>
      <c r="R34" s="139"/>
      <c r="S34" s="132"/>
      <c r="T34" s="132"/>
    </row>
    <row r="35" spans="2:20" x14ac:dyDescent="0.3">
      <c r="B35" s="72"/>
      <c r="C35" s="73" t="s">
        <v>58</v>
      </c>
      <c r="D35" s="74">
        <f>SUBTOTAL(109,TabelaA[Coluna3])</f>
        <v>0</v>
      </c>
      <c r="E35" s="74">
        <f>SUBTOTAL(109,TabelaA[Coluna4])</f>
        <v>0</v>
      </c>
      <c r="F35" s="74">
        <f>SUBTOTAL(109,TabelaA[Coluna5])</f>
        <v>1</v>
      </c>
      <c r="G35" s="75">
        <f>SUBTOTAL(109,TabelaA[Coluna6])</f>
        <v>1</v>
      </c>
      <c r="H35" s="74">
        <f>SUBTOTAL(109,TabelaA[Coluna7])</f>
        <v>1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132"/>
      <c r="T35" s="132"/>
    </row>
    <row r="36" spans="2:20" x14ac:dyDescent="0.3">
      <c r="B36" s="22"/>
      <c r="C36" s="20"/>
      <c r="D36" s="20"/>
      <c r="E36" s="20"/>
      <c r="F36" s="20"/>
      <c r="G36" s="20"/>
      <c r="H36" s="20"/>
      <c r="I36" s="20"/>
      <c r="J36" s="20"/>
      <c r="K36" s="7"/>
      <c r="L36" s="7"/>
      <c r="M36" s="7"/>
      <c r="N36" s="7"/>
      <c r="O36" s="7"/>
      <c r="P36" s="7"/>
      <c r="Q36" s="7"/>
      <c r="R36" s="7"/>
      <c r="S36" s="9"/>
      <c r="T36" s="9"/>
    </row>
    <row r="37" spans="2:20" x14ac:dyDescent="0.3">
      <c r="B37" s="22"/>
      <c r="C37" s="148"/>
      <c r="D37" s="148"/>
      <c r="E37" s="148"/>
      <c r="F37" s="148"/>
      <c r="G37" s="148"/>
      <c r="H37" s="148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9"/>
      <c r="T37" s="9"/>
    </row>
    <row r="38" spans="2:20" x14ac:dyDescent="0.3">
      <c r="B38" s="22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"/>
      <c r="T38" s="9"/>
    </row>
    <row r="39" spans="2:20" x14ac:dyDescent="0.3">
      <c r="B39" s="22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9"/>
      <c r="T39" s="9"/>
    </row>
    <row r="40" spans="2:20" x14ac:dyDescent="0.3">
      <c r="B40" s="22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9"/>
      <c r="T40" s="9"/>
    </row>
    <row r="41" spans="2:20" x14ac:dyDescent="0.3">
      <c r="B41" s="22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"/>
      <c r="T41" s="9"/>
    </row>
    <row r="42" spans="2:20" x14ac:dyDescent="0.3">
      <c r="B42" s="22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9"/>
      <c r="T42" s="9"/>
    </row>
    <row r="43" spans="2:20" x14ac:dyDescent="0.3">
      <c r="B43" s="2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9"/>
      <c r="T43" s="9"/>
    </row>
    <row r="44" spans="2:20" x14ac:dyDescent="0.3">
      <c r="B44" s="2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9"/>
      <c r="T44" s="9"/>
    </row>
    <row r="45" spans="2:20" x14ac:dyDescent="0.3">
      <c r="B45" s="22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9"/>
      <c r="T45" s="9"/>
    </row>
    <row r="46" spans="2:20" x14ac:dyDescent="0.3">
      <c r="B46" s="22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9"/>
      <c r="T46" s="9"/>
    </row>
    <row r="47" spans="2:20" x14ac:dyDescent="0.3">
      <c r="B47" s="22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9"/>
      <c r="T47" s="9"/>
    </row>
    <row r="48" spans="2:20" x14ac:dyDescent="0.3"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9"/>
      <c r="T48" s="9"/>
    </row>
    <row r="49" spans="2:20" x14ac:dyDescent="0.3">
      <c r="B49" s="22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9"/>
      <c r="T49" s="9"/>
    </row>
    <row r="50" spans="2:20" x14ac:dyDescent="0.3">
      <c r="B50" s="60"/>
      <c r="C50" s="60"/>
      <c r="D50" s="60"/>
      <c r="E50" s="60"/>
      <c r="F50" s="60"/>
      <c r="G50" s="60"/>
      <c r="H50" s="60"/>
      <c r="I50" s="60"/>
      <c r="J50" s="60"/>
    </row>
  </sheetData>
  <sheetProtection algorithmName="SHA-512" hashValue="2/B4q/EBvBMlvqWU6bfAS9qkgEGfZ09KsXmjqMtXj5eFe5QtWMfDFMe3YpFBfgeWAoeKdkllSeXdNxhz9O3umA==" saltValue="1MzoGhJzaM7GSmweCpw/Ag==" spinCount="100000" sheet="1" objects="1" scenarios="1"/>
  <mergeCells count="38">
    <mergeCell ref="B6:C6"/>
    <mergeCell ref="B7:C7"/>
    <mergeCell ref="B8:B9"/>
    <mergeCell ref="C8:C9"/>
    <mergeCell ref="D8:D9"/>
    <mergeCell ref="D7:H7"/>
    <mergeCell ref="C37:H37"/>
    <mergeCell ref="J17:R17"/>
    <mergeCell ref="J34:R34"/>
    <mergeCell ref="J19:R19"/>
    <mergeCell ref="J20:R20"/>
    <mergeCell ref="J21:R21"/>
    <mergeCell ref="J22:R22"/>
    <mergeCell ref="J28:R28"/>
    <mergeCell ref="J27:R27"/>
    <mergeCell ref="J26:R26"/>
    <mergeCell ref="J25:R25"/>
    <mergeCell ref="J24:R24"/>
    <mergeCell ref="J33:R33"/>
    <mergeCell ref="J23:R23"/>
    <mergeCell ref="J29:R29"/>
    <mergeCell ref="J30:R30"/>
    <mergeCell ref="J13:R13"/>
    <mergeCell ref="J14:R14"/>
    <mergeCell ref="J15:R15"/>
    <mergeCell ref="J16:R16"/>
    <mergeCell ref="E8:E9"/>
    <mergeCell ref="F8:F9"/>
    <mergeCell ref="J7:R9"/>
    <mergeCell ref="J11:R11"/>
    <mergeCell ref="J12:R12"/>
    <mergeCell ref="H8:H9"/>
    <mergeCell ref="G8:G9"/>
    <mergeCell ref="J31:R31"/>
    <mergeCell ref="J32:R32"/>
    <mergeCell ref="U16:V16"/>
    <mergeCell ref="J18:R18"/>
    <mergeCell ref="S25:T35"/>
  </mergeCells>
  <conditionalFormatting sqref="V15 U11:U13">
    <cfRule type="cellIs" dxfId="1243" priority="10" operator="equal">
      <formula>"U"</formula>
    </cfRule>
    <cfRule type="cellIs" dxfId="1242" priority="11" operator="equal">
      <formula>"A"</formula>
    </cfRule>
    <cfRule type="cellIs" dxfId="1241" priority="12" operator="greaterThan">
      <formula>0.1</formula>
    </cfRule>
  </conditionalFormatting>
  <conditionalFormatting sqref="I29:J33 D29:H34 D11:J28">
    <cfRule type="cellIs" dxfId="1240" priority="19" operator="equal">
      <formula>"A"</formula>
    </cfRule>
    <cfRule type="cellIs" dxfId="1239" priority="20" operator="equal">
      <formula>U</formula>
    </cfRule>
    <cfRule type="cellIs" dxfId="1238" priority="21" operator="notEqual">
      <formula>0</formula>
    </cfRule>
  </conditionalFormatting>
  <conditionalFormatting sqref="D11:H34">
    <cfRule type="cellIs" dxfId="1237" priority="1" operator="equal">
      <formula>"U"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45"/>
  <sheetViews>
    <sheetView topLeftCell="A31" workbookViewId="0">
      <selection activeCell="G25" sqref="G25"/>
    </sheetView>
  </sheetViews>
  <sheetFormatPr defaultColWidth="9.109375" defaultRowHeight="14.4" x14ac:dyDescent="0.3"/>
  <cols>
    <col min="1" max="1" width="2.88671875" style="2" customWidth="1"/>
    <col min="2" max="2" width="9.109375" style="2"/>
    <col min="3" max="3" width="43.44140625" style="2" customWidth="1"/>
    <col min="4" max="15" width="9.109375" style="2"/>
    <col min="16" max="16" width="2.6640625" style="2" customWidth="1"/>
    <col min="17" max="18" width="9.109375" style="2"/>
    <col min="19" max="19" width="11" style="2" customWidth="1"/>
    <col min="20" max="20" width="2.33203125" style="2" customWidth="1"/>
    <col min="21" max="21" width="13.44140625" style="2" customWidth="1"/>
    <col min="22" max="22" width="10.88671875" style="2" customWidth="1"/>
    <col min="23" max="16384" width="9.109375" style="2"/>
  </cols>
  <sheetData>
    <row r="12" spans="2:22" ht="18" customHeight="1" x14ac:dyDescent="0.3">
      <c r="B12" s="150"/>
      <c r="C12" s="15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7"/>
      <c r="T12" s="3"/>
      <c r="U12" s="3"/>
      <c r="V12" s="18"/>
    </row>
    <row r="13" spans="2:22" x14ac:dyDescent="0.3">
      <c r="B13" s="151" t="s">
        <v>31</v>
      </c>
      <c r="C13" s="151"/>
      <c r="D13" s="169" t="s">
        <v>32</v>
      </c>
      <c r="E13" s="169"/>
      <c r="F13" s="169"/>
      <c r="G13" s="169"/>
      <c r="H13" s="169"/>
      <c r="I13" s="169"/>
      <c r="J13" s="151" t="s">
        <v>33</v>
      </c>
      <c r="K13" s="151"/>
      <c r="L13" s="151"/>
      <c r="M13" s="151"/>
      <c r="N13" s="151"/>
      <c r="O13" s="151"/>
      <c r="P13" s="14"/>
      <c r="Q13" s="168" t="s">
        <v>34</v>
      </c>
      <c r="R13" s="168"/>
      <c r="S13" s="168"/>
      <c r="T13" s="4"/>
      <c r="U13" s="168" t="s">
        <v>35</v>
      </c>
      <c r="V13" s="168"/>
    </row>
    <row r="14" spans="2:22" x14ac:dyDescent="0.3">
      <c r="B14" s="153" t="s">
        <v>36</v>
      </c>
      <c r="C14" s="154" t="s">
        <v>37</v>
      </c>
      <c r="D14" s="167" t="s">
        <v>63</v>
      </c>
      <c r="E14" s="167" t="s">
        <v>38</v>
      </c>
      <c r="F14" s="167" t="s">
        <v>64</v>
      </c>
      <c r="G14" s="167" t="s">
        <v>65</v>
      </c>
      <c r="H14" s="163" t="s">
        <v>66</v>
      </c>
      <c r="I14" s="163" t="s">
        <v>40</v>
      </c>
      <c r="J14" s="163" t="s">
        <v>41</v>
      </c>
      <c r="K14" s="163" t="s">
        <v>42</v>
      </c>
      <c r="L14" s="163" t="s">
        <v>43</v>
      </c>
      <c r="M14" s="163" t="s">
        <v>67</v>
      </c>
      <c r="N14" s="163" t="s">
        <v>68</v>
      </c>
      <c r="O14" s="153" t="s">
        <v>39</v>
      </c>
      <c r="P14" s="1"/>
      <c r="Q14" s="153" t="s">
        <v>44</v>
      </c>
      <c r="R14" s="153" t="s">
        <v>45</v>
      </c>
      <c r="S14" s="153" t="s">
        <v>46</v>
      </c>
      <c r="T14" s="1"/>
      <c r="U14" s="153" t="s">
        <v>47</v>
      </c>
      <c r="V14" s="153" t="s">
        <v>48</v>
      </c>
    </row>
    <row r="15" spans="2:22" x14ac:dyDescent="0.3">
      <c r="B15" s="153"/>
      <c r="C15" s="166"/>
      <c r="D15" s="142"/>
      <c r="E15" s="142"/>
      <c r="F15" s="142"/>
      <c r="G15" s="142"/>
      <c r="H15" s="165"/>
      <c r="I15" s="164"/>
      <c r="J15" s="164"/>
      <c r="K15" s="164"/>
      <c r="L15" s="164"/>
      <c r="M15" s="164"/>
      <c r="N15" s="164"/>
      <c r="O15" s="153"/>
      <c r="P15" s="1"/>
      <c r="Q15" s="153" t="s">
        <v>44</v>
      </c>
      <c r="R15" s="153" t="s">
        <v>45</v>
      </c>
      <c r="S15" s="153" t="s">
        <v>46</v>
      </c>
      <c r="T15" s="1"/>
      <c r="U15" s="153" t="s">
        <v>44</v>
      </c>
      <c r="V15" s="153" t="s">
        <v>45</v>
      </c>
    </row>
    <row r="16" spans="2:22" x14ac:dyDescent="0.3">
      <c r="B16" s="7"/>
      <c r="C16" s="2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9"/>
      <c r="Q16" s="7"/>
      <c r="R16" s="7"/>
      <c r="S16" s="7"/>
      <c r="T16" s="7"/>
      <c r="U16" s="20"/>
      <c r="V16" s="20"/>
    </row>
    <row r="17" spans="2:30" x14ac:dyDescent="0.3">
      <c r="B17" s="36">
        <v>1</v>
      </c>
      <c r="C17" s="33" t="s">
        <v>61</v>
      </c>
      <c r="D17" s="34">
        <v>10</v>
      </c>
      <c r="E17" s="34">
        <v>2</v>
      </c>
      <c r="F17" s="34">
        <v>5</v>
      </c>
      <c r="G17" s="34" t="s">
        <v>56</v>
      </c>
      <c r="H17" s="34" t="s">
        <v>59</v>
      </c>
      <c r="I17" s="34" t="s">
        <v>59</v>
      </c>
      <c r="J17" s="34" t="s">
        <v>59</v>
      </c>
      <c r="K17" s="34" t="s">
        <v>59</v>
      </c>
      <c r="L17" s="34" t="s">
        <v>59</v>
      </c>
      <c r="M17" s="34" t="s">
        <v>59</v>
      </c>
      <c r="N17" s="34" t="s">
        <v>59</v>
      </c>
      <c r="O17" s="34" t="s">
        <v>59</v>
      </c>
      <c r="P17" s="35"/>
      <c r="Q17" s="36" t="s">
        <v>59</v>
      </c>
      <c r="R17" s="36" t="s">
        <v>59</v>
      </c>
      <c r="S17" s="107" t="str">
        <f>IFERROR(TabelaA3[[#This Row],[Coluna17]]/TabelaA3[[#This Row],[Coluna16]],"-")</f>
        <v>-</v>
      </c>
      <c r="T17" s="1"/>
      <c r="U17" s="24" t="s">
        <v>50</v>
      </c>
      <c r="V17" s="23" t="s">
        <v>51</v>
      </c>
    </row>
    <row r="18" spans="2:30" x14ac:dyDescent="0.3">
      <c r="B18" s="36">
        <v>2</v>
      </c>
      <c r="C18" s="33" t="s">
        <v>274</v>
      </c>
      <c r="D18" s="34" t="s">
        <v>52</v>
      </c>
      <c r="E18" s="34" t="s">
        <v>51</v>
      </c>
      <c r="F18" s="34" t="s">
        <v>59</v>
      </c>
      <c r="G18" s="34" t="s">
        <v>56</v>
      </c>
      <c r="H18" s="34" t="s">
        <v>59</v>
      </c>
      <c r="I18" s="34" t="s">
        <v>59</v>
      </c>
      <c r="J18" s="34" t="s">
        <v>59</v>
      </c>
      <c r="K18" s="34" t="s">
        <v>59</v>
      </c>
      <c r="L18" s="34" t="s">
        <v>59</v>
      </c>
      <c r="M18" s="34" t="s">
        <v>59</v>
      </c>
      <c r="N18" s="34" t="s">
        <v>59</v>
      </c>
      <c r="O18" s="34" t="s">
        <v>59</v>
      </c>
      <c r="P18" s="35"/>
      <c r="Q18" s="36" t="s">
        <v>59</v>
      </c>
      <c r="R18" s="36" t="s">
        <v>59</v>
      </c>
      <c r="S18" s="107" t="str">
        <f>IFERROR(TabelaA3[[#This Row],[Coluna17]]/TabelaA3[[#This Row],[Coluna16]],"-")</f>
        <v>-</v>
      </c>
      <c r="T18" s="9"/>
      <c r="U18" s="24" t="s">
        <v>53</v>
      </c>
      <c r="V18" s="23" t="s">
        <v>54</v>
      </c>
    </row>
    <row r="19" spans="2:30" x14ac:dyDescent="0.3">
      <c r="B19" s="36">
        <v>3</v>
      </c>
      <c r="C19" s="33" t="s">
        <v>93</v>
      </c>
      <c r="D19" s="34" t="s">
        <v>52</v>
      </c>
      <c r="E19" s="34" t="s">
        <v>54</v>
      </c>
      <c r="F19" s="34" t="s">
        <v>59</v>
      </c>
      <c r="G19" s="34" t="s">
        <v>56</v>
      </c>
      <c r="H19" s="34" t="s">
        <v>59</v>
      </c>
      <c r="I19" s="34" t="s">
        <v>59</v>
      </c>
      <c r="J19" s="34" t="s">
        <v>59</v>
      </c>
      <c r="K19" s="34" t="s">
        <v>59</v>
      </c>
      <c r="L19" s="34" t="s">
        <v>59</v>
      </c>
      <c r="M19" s="34" t="s">
        <v>59</v>
      </c>
      <c r="N19" s="34" t="s">
        <v>59</v>
      </c>
      <c r="O19" s="34" t="s">
        <v>59</v>
      </c>
      <c r="P19" s="35"/>
      <c r="Q19" s="37" t="s">
        <v>59</v>
      </c>
      <c r="R19" s="36" t="s">
        <v>59</v>
      </c>
      <c r="S19" s="107" t="str">
        <f>IFERROR(TabelaA3[[#This Row],[Coluna17]]/TabelaA3[[#This Row],[Coluna16]],"-")</f>
        <v>-</v>
      </c>
      <c r="T19" s="9"/>
      <c r="U19" s="24" t="s">
        <v>55</v>
      </c>
      <c r="V19" s="23">
        <v>1</v>
      </c>
    </row>
    <row r="20" spans="2:30" x14ac:dyDescent="0.3">
      <c r="B20" s="36">
        <v>4</v>
      </c>
      <c r="C20" s="33" t="s">
        <v>275</v>
      </c>
      <c r="D20" s="34" t="s">
        <v>52</v>
      </c>
      <c r="E20" s="34">
        <v>1</v>
      </c>
      <c r="F20" s="34" t="s">
        <v>59</v>
      </c>
      <c r="G20" s="34" t="s">
        <v>56</v>
      </c>
      <c r="H20" s="34" t="s">
        <v>59</v>
      </c>
      <c r="I20" s="34" t="s">
        <v>59</v>
      </c>
      <c r="J20" s="34" t="s">
        <v>59</v>
      </c>
      <c r="K20" s="34" t="s">
        <v>59</v>
      </c>
      <c r="L20" s="34" t="s">
        <v>59</v>
      </c>
      <c r="M20" s="34" t="s">
        <v>59</v>
      </c>
      <c r="N20" s="34" t="s">
        <v>59</v>
      </c>
      <c r="O20" s="34" t="s">
        <v>59</v>
      </c>
      <c r="P20" s="35"/>
      <c r="Q20" s="37"/>
      <c r="R20" s="36"/>
      <c r="S20" s="108" t="str">
        <f>IFERROR(TabelaA3[[#This Row],[Coluna17]]/TabelaA3[[#This Row],[Coluna16]],"-")</f>
        <v>-</v>
      </c>
      <c r="T20" s="9"/>
      <c r="U20" s="9"/>
      <c r="V20" s="9"/>
    </row>
    <row r="21" spans="2:30" ht="15.6" x14ac:dyDescent="0.3">
      <c r="B21" s="36">
        <v>5</v>
      </c>
      <c r="C21" s="33" t="s">
        <v>276</v>
      </c>
      <c r="D21" s="34" t="s">
        <v>52</v>
      </c>
      <c r="E21" s="34">
        <v>1</v>
      </c>
      <c r="F21" s="34" t="s">
        <v>59</v>
      </c>
      <c r="G21" s="34" t="s">
        <v>56</v>
      </c>
      <c r="H21" s="34" t="s">
        <v>59</v>
      </c>
      <c r="I21" s="34" t="s">
        <v>59</v>
      </c>
      <c r="J21" s="34" t="s">
        <v>59</v>
      </c>
      <c r="K21" s="34" t="s">
        <v>59</v>
      </c>
      <c r="L21" s="34" t="s">
        <v>59</v>
      </c>
      <c r="M21" s="34" t="s">
        <v>59</v>
      </c>
      <c r="N21" s="34" t="s">
        <v>59</v>
      </c>
      <c r="O21" s="34" t="s">
        <v>59</v>
      </c>
      <c r="P21" s="35"/>
      <c r="Q21" s="37"/>
      <c r="R21" s="36"/>
      <c r="S21" s="108" t="str">
        <f>IFERROR(TabelaA3[[#This Row],[Coluna17]]/TabelaA3[[#This Row],[Coluna16]],"-")</f>
        <v>-</v>
      </c>
      <c r="T21" s="9"/>
      <c r="U21" s="158" t="s">
        <v>60</v>
      </c>
      <c r="V21" s="158"/>
    </row>
    <row r="22" spans="2:30" x14ac:dyDescent="0.3">
      <c r="B22" s="36">
        <v>6</v>
      </c>
      <c r="C22" s="33" t="s">
        <v>277</v>
      </c>
      <c r="D22" s="34" t="s">
        <v>52</v>
      </c>
      <c r="E22" s="34">
        <v>1</v>
      </c>
      <c r="F22" s="34" t="s">
        <v>59</v>
      </c>
      <c r="G22" s="34" t="s">
        <v>56</v>
      </c>
      <c r="H22" s="34" t="s">
        <v>59</v>
      </c>
      <c r="I22" s="34" t="s">
        <v>59</v>
      </c>
      <c r="J22" s="34" t="s">
        <v>59</v>
      </c>
      <c r="K22" s="34" t="s">
        <v>59</v>
      </c>
      <c r="L22" s="34" t="s">
        <v>59</v>
      </c>
      <c r="M22" s="34" t="s">
        <v>59</v>
      </c>
      <c r="N22" s="34" t="s">
        <v>59</v>
      </c>
      <c r="O22" s="34" t="s">
        <v>59</v>
      </c>
      <c r="P22" s="35"/>
      <c r="Q22" s="37"/>
      <c r="R22" s="36"/>
      <c r="S22" s="108" t="str">
        <f>IFERROR(TabelaA3[[#This Row],[Coluna17]]/TabelaA3[[#This Row],[Coluna16]],"-")</f>
        <v>-</v>
      </c>
      <c r="T22" s="9"/>
      <c r="U22" s="159" t="s">
        <v>57</v>
      </c>
      <c r="V22" s="159"/>
    </row>
    <row r="23" spans="2:30" x14ac:dyDescent="0.3">
      <c r="B23" s="36">
        <v>7</v>
      </c>
      <c r="C23" s="33" t="s">
        <v>84</v>
      </c>
      <c r="D23" s="34" t="s">
        <v>52</v>
      </c>
      <c r="E23" s="34">
        <v>1</v>
      </c>
      <c r="F23" s="34" t="s">
        <v>59</v>
      </c>
      <c r="G23" s="34" t="s">
        <v>56</v>
      </c>
      <c r="H23" s="34" t="s">
        <v>59</v>
      </c>
      <c r="I23" s="34" t="s">
        <v>59</v>
      </c>
      <c r="J23" s="34" t="s">
        <v>59</v>
      </c>
      <c r="K23" s="34" t="s">
        <v>59</v>
      </c>
      <c r="L23" s="34" t="s">
        <v>59</v>
      </c>
      <c r="M23" s="34" t="s">
        <v>59</v>
      </c>
      <c r="N23" s="34" t="s">
        <v>59</v>
      </c>
      <c r="O23" s="34" t="s">
        <v>59</v>
      </c>
      <c r="P23" s="35"/>
      <c r="Q23" s="37"/>
      <c r="R23" s="36"/>
      <c r="S23" s="108" t="str">
        <f>IFERROR(TabelaA3[[#This Row],[Coluna17]]/TabelaA3[[#This Row],[Coluna16]],"-")</f>
        <v>-</v>
      </c>
      <c r="T23" s="9"/>
      <c r="U23" s="159"/>
      <c r="V23" s="159"/>
    </row>
    <row r="24" spans="2:30" x14ac:dyDescent="0.3">
      <c r="B24" s="36">
        <v>8</v>
      </c>
      <c r="C24" s="33" t="s">
        <v>96</v>
      </c>
      <c r="D24" s="34" t="s">
        <v>52</v>
      </c>
      <c r="E24" s="34">
        <v>1</v>
      </c>
      <c r="F24" s="34" t="s">
        <v>59</v>
      </c>
      <c r="G24" s="34" t="s">
        <v>56</v>
      </c>
      <c r="H24" s="34" t="s">
        <v>59</v>
      </c>
      <c r="I24" s="34" t="s">
        <v>59</v>
      </c>
      <c r="J24" s="34" t="s">
        <v>59</v>
      </c>
      <c r="K24" s="34" t="s">
        <v>59</v>
      </c>
      <c r="L24" s="34" t="s">
        <v>59</v>
      </c>
      <c r="M24" s="34" t="s">
        <v>59</v>
      </c>
      <c r="N24" s="34" t="s">
        <v>59</v>
      </c>
      <c r="O24" s="34" t="s">
        <v>59</v>
      </c>
      <c r="P24" s="35"/>
      <c r="Q24" s="37"/>
      <c r="R24" s="36"/>
      <c r="S24" s="108" t="str">
        <f>IFERROR(TabelaA3[[#This Row],[Coluna17]]/TabelaA3[[#This Row],[Coluna16]],"-")</f>
        <v>-</v>
      </c>
      <c r="T24" s="9"/>
      <c r="U24" s="159"/>
      <c r="V24" s="159"/>
    </row>
    <row r="25" spans="2:30" x14ac:dyDescent="0.3">
      <c r="B25" s="36">
        <v>9</v>
      </c>
      <c r="C25" s="33" t="s">
        <v>97</v>
      </c>
      <c r="D25" s="34" t="s">
        <v>52</v>
      </c>
      <c r="E25" s="34">
        <v>1</v>
      </c>
      <c r="F25" s="34" t="s">
        <v>59</v>
      </c>
      <c r="G25" s="34" t="s">
        <v>56</v>
      </c>
      <c r="H25" s="34" t="s">
        <v>59</v>
      </c>
      <c r="I25" s="34" t="s">
        <v>59</v>
      </c>
      <c r="J25" s="34" t="s">
        <v>59</v>
      </c>
      <c r="K25" s="34" t="s">
        <v>59</v>
      </c>
      <c r="L25" s="34" t="s">
        <v>59</v>
      </c>
      <c r="M25" s="34" t="s">
        <v>59</v>
      </c>
      <c r="N25" s="34" t="s">
        <v>59</v>
      </c>
      <c r="O25" s="34" t="s">
        <v>59</v>
      </c>
      <c r="P25" s="35"/>
      <c r="Q25" s="37"/>
      <c r="R25" s="36"/>
      <c r="S25" s="108" t="str">
        <f>IFERROR(TabelaA3[[#This Row],[Coluna17]]/TabelaA3[[#This Row],[Coluna16]],"-")</f>
        <v>-</v>
      </c>
      <c r="T25" s="9"/>
      <c r="U25" s="159"/>
      <c r="V25" s="159"/>
    </row>
    <row r="26" spans="2:30" ht="13.5" customHeight="1" x14ac:dyDescent="0.3">
      <c r="B26" s="36">
        <v>10</v>
      </c>
      <c r="C26" s="33" t="s">
        <v>94</v>
      </c>
      <c r="D26" s="34" t="s">
        <v>52</v>
      </c>
      <c r="E26" s="34">
        <v>1</v>
      </c>
      <c r="F26" s="34" t="s">
        <v>59</v>
      </c>
      <c r="G26" s="34" t="s">
        <v>56</v>
      </c>
      <c r="H26" s="34" t="s">
        <v>59</v>
      </c>
      <c r="I26" s="34" t="s">
        <v>59</v>
      </c>
      <c r="J26" s="34" t="s">
        <v>59</v>
      </c>
      <c r="K26" s="34" t="s">
        <v>59</v>
      </c>
      <c r="L26" s="34" t="s">
        <v>59</v>
      </c>
      <c r="M26" s="34" t="s">
        <v>59</v>
      </c>
      <c r="N26" s="34" t="s">
        <v>59</v>
      </c>
      <c r="O26" s="34" t="s">
        <v>59</v>
      </c>
      <c r="P26" s="35"/>
      <c r="Q26" s="37"/>
      <c r="R26" s="36"/>
      <c r="S26" s="108" t="str">
        <f>IFERROR(TabelaA3[[#This Row],[Coluna17]]/TabelaA3[[#This Row],[Coluna16]],"-")</f>
        <v>-</v>
      </c>
      <c r="T26" s="21"/>
      <c r="U26" s="132"/>
      <c r="V26" s="132"/>
    </row>
    <row r="27" spans="2:30" ht="15" customHeight="1" x14ac:dyDescent="0.4">
      <c r="B27" s="36">
        <v>11</v>
      </c>
      <c r="C27" s="33" t="s">
        <v>95</v>
      </c>
      <c r="D27" s="34" t="s">
        <v>52</v>
      </c>
      <c r="E27" s="34">
        <v>1</v>
      </c>
      <c r="F27" s="34" t="s">
        <v>59</v>
      </c>
      <c r="G27" s="34" t="s">
        <v>56</v>
      </c>
      <c r="H27" s="34" t="s">
        <v>59</v>
      </c>
      <c r="I27" s="34" t="s">
        <v>59</v>
      </c>
      <c r="J27" s="34" t="s">
        <v>59</v>
      </c>
      <c r="K27" s="34" t="s">
        <v>59</v>
      </c>
      <c r="L27" s="34" t="s">
        <v>59</v>
      </c>
      <c r="M27" s="34" t="s">
        <v>59</v>
      </c>
      <c r="N27" s="34" t="s">
        <v>59</v>
      </c>
      <c r="O27" s="34" t="s">
        <v>59</v>
      </c>
      <c r="P27" s="35"/>
      <c r="Q27" s="37"/>
      <c r="R27" s="36"/>
      <c r="S27" s="108" t="str">
        <f>IFERROR(TabelaA3[[#This Row],[Coluna17]]/TabelaA3[[#This Row],[Coluna16]],"-")</f>
        <v>-</v>
      </c>
      <c r="T27" s="21"/>
      <c r="U27" s="9"/>
      <c r="V27" s="77"/>
      <c r="W27" s="78"/>
      <c r="X27" s="78"/>
      <c r="Y27" s="78"/>
      <c r="Z27" s="78"/>
      <c r="AA27" s="78"/>
      <c r="AB27" s="78"/>
      <c r="AC27" s="78"/>
      <c r="AD27" s="79"/>
    </row>
    <row r="28" spans="2:30" ht="13.5" customHeight="1" x14ac:dyDescent="0.35">
      <c r="B28" s="36">
        <v>12</v>
      </c>
      <c r="C28" s="33" t="s">
        <v>278</v>
      </c>
      <c r="D28" s="34" t="s">
        <v>52</v>
      </c>
      <c r="E28" s="34">
        <v>1</v>
      </c>
      <c r="F28" s="34" t="s">
        <v>59</v>
      </c>
      <c r="G28" s="34" t="s">
        <v>56</v>
      </c>
      <c r="H28" s="34" t="s">
        <v>59</v>
      </c>
      <c r="I28" s="34" t="s">
        <v>59</v>
      </c>
      <c r="J28" s="34" t="s">
        <v>59</v>
      </c>
      <c r="K28" s="34" t="s">
        <v>59</v>
      </c>
      <c r="L28" s="34" t="s">
        <v>59</v>
      </c>
      <c r="M28" s="34" t="s">
        <v>59</v>
      </c>
      <c r="N28" s="34" t="s">
        <v>59</v>
      </c>
      <c r="O28" s="34" t="s">
        <v>59</v>
      </c>
      <c r="P28" s="35"/>
      <c r="Q28" s="37"/>
      <c r="R28" s="36"/>
      <c r="S28" s="108" t="str">
        <f>IFERROR(TabelaA3[[#This Row],[Coluna17]]/TabelaA3[[#This Row],[Coluna16]],"-")</f>
        <v>-</v>
      </c>
      <c r="T28" s="9"/>
      <c r="U28" s="9"/>
      <c r="V28" s="80"/>
      <c r="W28" s="81"/>
      <c r="X28" s="81"/>
      <c r="Y28" s="81"/>
      <c r="Z28" s="81"/>
      <c r="AA28" s="81"/>
      <c r="AB28" s="81"/>
      <c r="AC28" s="81"/>
      <c r="AD28" s="60"/>
    </row>
    <row r="29" spans="2:30" ht="14.25" customHeight="1" x14ac:dyDescent="0.35">
      <c r="B29" s="40"/>
      <c r="C29" s="41" t="s">
        <v>58</v>
      </c>
      <c r="D29" s="42">
        <f>SUBTOTAL(103,TabelaA3[Coluna3])</f>
        <v>12</v>
      </c>
      <c r="E29" s="42">
        <f>SUBTOTAL(103,TabelaA3[Coluna4])</f>
        <v>12</v>
      </c>
      <c r="F29" s="42">
        <f>SUBTOTAL(103,TabelaA3[Coluna5])</f>
        <v>12</v>
      </c>
      <c r="G29" s="42">
        <f>SUBTOTAL(103,TabelaA3[Coluna6])</f>
        <v>12</v>
      </c>
      <c r="H29" s="42">
        <f>SUBTOTAL(103,TabelaA3[Coluna7])</f>
        <v>12</v>
      </c>
      <c r="I29" s="42">
        <f>SUBTOTAL(103,TabelaA3[Coluna8])</f>
        <v>12</v>
      </c>
      <c r="J29" s="42">
        <f>SUBTOTAL(103,TabelaA3[Coluna9])</f>
        <v>12</v>
      </c>
      <c r="K29" s="42">
        <f>SUBTOTAL(103,TabelaA3[Coluna10])</f>
        <v>12</v>
      </c>
      <c r="L29" s="42">
        <f>SUBTOTAL(103,TabelaA3[Coluna11])</f>
        <v>12</v>
      </c>
      <c r="M29" s="42">
        <f>SUBTOTAL(103,TabelaA3[Coluna12])</f>
        <v>12</v>
      </c>
      <c r="N29" s="42">
        <f>SUBTOTAL(103,TabelaA3[Coluna13])</f>
        <v>12</v>
      </c>
      <c r="O29" s="42">
        <f>SUBTOTAL(103,TabelaA3[Coluna14])</f>
        <v>12</v>
      </c>
      <c r="P29" s="43"/>
      <c r="Q29" s="44">
        <f>SUBTOTAL(109,TabelaA3[Coluna16])</f>
        <v>0</v>
      </c>
      <c r="R29" s="44">
        <f>SUBTOTAL(109,TabelaA3[Coluna17])</f>
        <v>0</v>
      </c>
      <c r="S29" s="109">
        <f>SUBTOTAL(109,TabelaA3[Coluna18])</f>
        <v>0</v>
      </c>
      <c r="T29" s="9"/>
      <c r="U29" s="9"/>
      <c r="V29" s="80"/>
      <c r="W29" s="81"/>
      <c r="X29" s="81"/>
      <c r="Y29" s="81"/>
      <c r="Z29" s="81"/>
      <c r="AA29" s="81"/>
      <c r="AB29" s="81"/>
      <c r="AC29" s="81"/>
      <c r="AD29" s="60"/>
    </row>
    <row r="30" spans="2:30" ht="15" customHeight="1" x14ac:dyDescent="0.35">
      <c r="B30" s="110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"/>
      <c r="U30" s="9"/>
      <c r="V30" s="80"/>
      <c r="W30" s="81"/>
      <c r="X30" s="81"/>
      <c r="Y30" s="81"/>
      <c r="Z30" s="81"/>
      <c r="AA30" s="81"/>
      <c r="AB30" s="81"/>
      <c r="AC30" s="81"/>
      <c r="AD30" s="60"/>
    </row>
    <row r="31" spans="2:30" ht="13.5" customHeight="1" x14ac:dyDescent="0.35">
      <c r="B31" s="110"/>
      <c r="C31" s="160" t="s">
        <v>0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2"/>
      <c r="T31" s="9"/>
      <c r="U31" s="9"/>
      <c r="V31" s="80"/>
      <c r="W31" s="81"/>
      <c r="X31" s="81"/>
      <c r="Y31" s="81"/>
      <c r="Z31" s="81"/>
      <c r="AA31" s="81"/>
      <c r="AB31" s="81"/>
      <c r="AC31" s="81"/>
      <c r="AD31" s="60"/>
    </row>
    <row r="32" spans="2:30" ht="14.25" customHeight="1" x14ac:dyDescent="0.35">
      <c r="B32" s="110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9"/>
      <c r="U32" s="9"/>
      <c r="V32" s="80"/>
      <c r="W32" s="81"/>
      <c r="X32" s="81"/>
      <c r="Y32" s="81"/>
      <c r="Z32" s="81"/>
      <c r="AA32" s="81"/>
      <c r="AB32" s="81"/>
      <c r="AC32" s="81"/>
      <c r="AD32" s="60"/>
    </row>
    <row r="33" spans="2:30" ht="18" x14ac:dyDescent="0.35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9"/>
      <c r="U33" s="9"/>
      <c r="V33" s="80"/>
      <c r="W33" s="81"/>
      <c r="X33" s="81"/>
      <c r="Y33" s="81"/>
      <c r="Z33" s="81"/>
      <c r="AA33" s="81"/>
      <c r="AB33" s="81"/>
      <c r="AC33" s="81"/>
      <c r="AD33" s="60"/>
    </row>
    <row r="34" spans="2:30" ht="18" x14ac:dyDescent="0.35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  <c r="T34" s="9"/>
      <c r="U34" s="9"/>
      <c r="V34" s="80"/>
      <c r="W34" s="81"/>
      <c r="X34" s="81"/>
      <c r="Y34" s="81"/>
      <c r="Z34" s="81"/>
      <c r="AA34" s="81"/>
      <c r="AB34" s="81"/>
      <c r="AC34" s="81"/>
      <c r="AD34" s="60"/>
    </row>
    <row r="35" spans="2:30" ht="18" x14ac:dyDescent="0.35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9"/>
      <c r="U35" s="9"/>
      <c r="V35" s="80"/>
      <c r="W35" s="81"/>
      <c r="X35" s="81"/>
      <c r="Y35" s="81"/>
      <c r="Z35" s="81"/>
      <c r="AA35" s="81"/>
      <c r="AB35" s="81"/>
      <c r="AC35" s="81"/>
      <c r="AD35" s="60"/>
    </row>
    <row r="36" spans="2:30" ht="18" x14ac:dyDescent="0.35">
      <c r="B36" s="11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9"/>
      <c r="U36" s="9"/>
      <c r="V36" s="80"/>
      <c r="W36" s="81"/>
      <c r="X36" s="81"/>
      <c r="Y36" s="81"/>
      <c r="Z36" s="81"/>
      <c r="AA36" s="81"/>
      <c r="AB36" s="81"/>
      <c r="AC36" s="81"/>
      <c r="AD36" s="60"/>
    </row>
    <row r="37" spans="2:30" ht="18" x14ac:dyDescent="0.35">
      <c r="B37" s="110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9"/>
      <c r="U37" s="9"/>
      <c r="V37" s="80"/>
      <c r="W37" s="81"/>
      <c r="X37" s="81"/>
      <c r="Y37" s="81"/>
      <c r="Z37" s="81"/>
      <c r="AA37" s="81"/>
      <c r="AB37" s="81"/>
      <c r="AC37" s="81"/>
      <c r="AD37" s="60"/>
    </row>
    <row r="38" spans="2:30" ht="18" x14ac:dyDescent="0.35">
      <c r="B38" s="110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9"/>
      <c r="U38" s="9"/>
      <c r="V38" s="80"/>
      <c r="W38" s="81"/>
      <c r="X38" s="81"/>
      <c r="Y38" s="81"/>
      <c r="Z38" s="81"/>
      <c r="AA38" s="81"/>
      <c r="AB38" s="81"/>
      <c r="AC38" s="81"/>
      <c r="AD38" s="60"/>
    </row>
    <row r="39" spans="2:30" ht="18" x14ac:dyDescent="0.35">
      <c r="B39" s="110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1"/>
      <c r="T39" s="9"/>
      <c r="U39" s="9"/>
      <c r="V39" s="80"/>
      <c r="W39" s="81"/>
      <c r="X39" s="81"/>
      <c r="Y39" s="81"/>
      <c r="Z39" s="81"/>
      <c r="AA39" s="81"/>
      <c r="AB39" s="81"/>
      <c r="AC39" s="81"/>
      <c r="AD39" s="60"/>
    </row>
    <row r="40" spans="2:30" ht="18" x14ac:dyDescent="0.35">
      <c r="B40" s="110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T40" s="9"/>
      <c r="U40" s="9"/>
      <c r="V40" s="80"/>
      <c r="W40" s="81"/>
      <c r="X40" s="81"/>
      <c r="Y40" s="81"/>
      <c r="Z40" s="81"/>
      <c r="AA40" s="81"/>
      <c r="AB40" s="81"/>
      <c r="AC40" s="81"/>
      <c r="AD40" s="60"/>
    </row>
    <row r="41" spans="2:30" ht="18" x14ac:dyDescent="0.35">
      <c r="B41" s="113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  <c r="V41" s="80"/>
      <c r="W41" s="82"/>
      <c r="X41" s="82"/>
      <c r="Y41" s="81"/>
      <c r="Z41" s="81"/>
      <c r="AA41" s="81"/>
      <c r="AB41" s="81"/>
      <c r="AC41" s="81"/>
      <c r="AD41" s="60"/>
    </row>
    <row r="42" spans="2:30" ht="18" x14ac:dyDescent="0.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V42" s="80"/>
      <c r="W42" s="81"/>
      <c r="X42" s="81"/>
      <c r="Y42" s="81"/>
      <c r="Z42" s="81"/>
      <c r="AA42" s="81"/>
      <c r="AB42" s="81"/>
      <c r="AC42" s="81"/>
      <c r="AD42" s="60"/>
    </row>
    <row r="43" spans="2:30" ht="18" x14ac:dyDescent="0.35"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80"/>
      <c r="W43" s="81"/>
      <c r="X43" s="81"/>
      <c r="Y43" s="81"/>
      <c r="Z43" s="81"/>
      <c r="AA43" s="81"/>
      <c r="AB43" s="81"/>
      <c r="AC43" s="81"/>
      <c r="AD43" s="60"/>
    </row>
    <row r="44" spans="2:30" ht="18" x14ac:dyDescent="0.35">
      <c r="V44" s="80"/>
      <c r="W44" s="81"/>
      <c r="X44" s="81"/>
      <c r="Y44" s="81"/>
      <c r="Z44" s="81"/>
      <c r="AA44" s="81"/>
      <c r="AB44" s="81"/>
      <c r="AC44" s="81"/>
      <c r="AD44" s="60"/>
    </row>
    <row r="45" spans="2:30" ht="15.6" x14ac:dyDescent="0.3">
      <c r="V45" s="83"/>
      <c r="W45" s="60"/>
      <c r="X45" s="60"/>
      <c r="Y45" s="60"/>
      <c r="Z45" s="60"/>
      <c r="AA45" s="60"/>
      <c r="AB45" s="60"/>
      <c r="AC45" s="60"/>
      <c r="AD45" s="60"/>
    </row>
  </sheetData>
  <sheetProtection algorithmName="SHA-512" hashValue="cU/ZopHH595gH1BR7oAGS0OFbXko0IT/Wx04NM1xMWRaarWMHCHfrIN0vb9BwF7YRfX4fYUG+xcuM5c1V7V7qw==" saltValue="lDA6QvvJG1GWc9a0aLjLqw==" spinCount="100000" sheet="1" objects="1" scenarios="1"/>
  <mergeCells count="29">
    <mergeCell ref="U13:V13"/>
    <mergeCell ref="B12:C12"/>
    <mergeCell ref="B13:C13"/>
    <mergeCell ref="D13:I13"/>
    <mergeCell ref="J13:O13"/>
    <mergeCell ref="Q13:S13"/>
    <mergeCell ref="M14:M15"/>
    <mergeCell ref="B14:B15"/>
    <mergeCell ref="C14:C15"/>
    <mergeCell ref="D14:D15"/>
    <mergeCell ref="E14:E15"/>
    <mergeCell ref="F14:F15"/>
    <mergeCell ref="G14:G15"/>
    <mergeCell ref="V14:V15"/>
    <mergeCell ref="U21:V21"/>
    <mergeCell ref="U22:V25"/>
    <mergeCell ref="U26:V26"/>
    <mergeCell ref="C31:S31"/>
    <mergeCell ref="N14:N15"/>
    <mergeCell ref="O14:O15"/>
    <mergeCell ref="Q14:Q15"/>
    <mergeCell ref="R14:R15"/>
    <mergeCell ref="S14:S15"/>
    <mergeCell ref="U14:U15"/>
    <mergeCell ref="H14:H15"/>
    <mergeCell ref="I14:I15"/>
    <mergeCell ref="J14:J15"/>
    <mergeCell ref="K14:K15"/>
    <mergeCell ref="L14:L15"/>
  </mergeCells>
  <conditionalFormatting sqref="V17:V20">
    <cfRule type="cellIs" dxfId="1215" priority="121" operator="equal">
      <formula>"U"</formula>
    </cfRule>
    <cfRule type="cellIs" dxfId="1214" priority="122" operator="equal">
      <formula>"A"</formula>
    </cfRule>
    <cfRule type="cellIs" dxfId="1213" priority="123" operator="greaterThan">
      <formula>0.1</formula>
    </cfRule>
  </conditionalFormatting>
  <conditionalFormatting sqref="D17:O20">
    <cfRule type="cellIs" dxfId="1212" priority="113" operator="equal">
      <formula>"U"</formula>
    </cfRule>
    <cfRule type="cellIs" dxfId="1211" priority="124" operator="equal">
      <formula>"A"</formula>
    </cfRule>
    <cfRule type="cellIs" dxfId="1210" priority="125" operator="equal">
      <formula>U</formula>
    </cfRule>
    <cfRule type="cellIs" dxfId="1209" priority="126" operator="notEqual">
      <formula>0</formula>
    </cfRule>
  </conditionalFormatting>
  <conditionalFormatting sqref="S17:S26">
    <cfRule type="cellIs" dxfId="1208" priority="114" operator="greaterThan">
      <formula>0.71</formula>
    </cfRule>
    <cfRule type="cellIs" dxfId="1207" priority="115" operator="between">
      <formula>0.5</formula>
      <formula>0.7</formula>
    </cfRule>
    <cfRule type="cellIs" dxfId="1206" priority="116" operator="between">
      <formula>51</formula>
      <formula>80</formula>
    </cfRule>
    <cfRule type="cellIs" dxfId="1205" priority="120" operator="lessThan">
      <formula>0.5</formula>
    </cfRule>
  </conditionalFormatting>
  <conditionalFormatting sqref="S17:S26">
    <cfRule type="cellIs" dxfId="1204" priority="117" operator="between">
      <formula>0.5</formula>
      <formula>0.69</formula>
    </cfRule>
    <cfRule type="cellIs" dxfId="1203" priority="118" operator="greaterThanOrEqual">
      <formula>0.7</formula>
    </cfRule>
  </conditionalFormatting>
  <conditionalFormatting sqref="D26:O26">
    <cfRule type="cellIs" dxfId="1202" priority="35" operator="equal">
      <formula>"U"</formula>
    </cfRule>
    <cfRule type="cellIs" dxfId="1201" priority="36" operator="equal">
      <formula>"A"</formula>
    </cfRule>
    <cfRule type="cellIs" dxfId="1200" priority="37" operator="equal">
      <formula>U</formula>
    </cfRule>
    <cfRule type="cellIs" dxfId="1199" priority="38" operator="notEqual">
      <formula>0</formula>
    </cfRule>
  </conditionalFormatting>
  <conditionalFormatting sqref="D25:O25">
    <cfRule type="cellIs" dxfId="1198" priority="31" operator="equal">
      <formula>"U"</formula>
    </cfRule>
    <cfRule type="cellIs" dxfId="1197" priority="32" operator="equal">
      <formula>"A"</formula>
    </cfRule>
    <cfRule type="cellIs" dxfId="1196" priority="33" operator="equal">
      <formula>U</formula>
    </cfRule>
    <cfRule type="cellIs" dxfId="1195" priority="34" operator="notEqual">
      <formula>0</formula>
    </cfRule>
  </conditionalFormatting>
  <conditionalFormatting sqref="D24:O24">
    <cfRule type="cellIs" dxfId="1194" priority="27" operator="equal">
      <formula>"U"</formula>
    </cfRule>
    <cfRule type="cellIs" dxfId="1193" priority="28" operator="equal">
      <formula>"A"</formula>
    </cfRule>
    <cfRule type="cellIs" dxfId="1192" priority="29" operator="equal">
      <formula>U</formula>
    </cfRule>
    <cfRule type="cellIs" dxfId="1191" priority="30" operator="notEqual">
      <formula>0</formula>
    </cfRule>
  </conditionalFormatting>
  <conditionalFormatting sqref="D23:O23">
    <cfRule type="cellIs" dxfId="1190" priority="23" operator="equal">
      <formula>"U"</formula>
    </cfRule>
    <cfRule type="cellIs" dxfId="1189" priority="24" operator="equal">
      <formula>"A"</formula>
    </cfRule>
    <cfRule type="cellIs" dxfId="1188" priority="25" operator="equal">
      <formula>U</formula>
    </cfRule>
    <cfRule type="cellIs" dxfId="1187" priority="26" operator="notEqual">
      <formula>0</formula>
    </cfRule>
  </conditionalFormatting>
  <conditionalFormatting sqref="D22:O22">
    <cfRule type="cellIs" dxfId="1186" priority="19" operator="equal">
      <formula>"U"</formula>
    </cfRule>
    <cfRule type="cellIs" dxfId="1185" priority="20" operator="equal">
      <formula>"A"</formula>
    </cfRule>
    <cfRule type="cellIs" dxfId="1184" priority="21" operator="equal">
      <formula>U</formula>
    </cfRule>
    <cfRule type="cellIs" dxfId="1183" priority="22" operator="notEqual">
      <formula>0</formula>
    </cfRule>
  </conditionalFormatting>
  <conditionalFormatting sqref="D21:O21">
    <cfRule type="cellIs" dxfId="1182" priority="15" operator="equal">
      <formula>"U"</formula>
    </cfRule>
    <cfRule type="cellIs" dxfId="1181" priority="16" operator="equal">
      <formula>"A"</formula>
    </cfRule>
    <cfRule type="cellIs" dxfId="1180" priority="17" operator="equal">
      <formula>U</formula>
    </cfRule>
    <cfRule type="cellIs" dxfId="1179" priority="18" operator="notEqual">
      <formula>0</formula>
    </cfRule>
  </conditionalFormatting>
  <conditionalFormatting sqref="S27:S28">
    <cfRule type="cellIs" dxfId="1178" priority="9" operator="greaterThan">
      <formula>0.71</formula>
    </cfRule>
    <cfRule type="cellIs" dxfId="1177" priority="10" operator="between">
      <formula>0.5</formula>
      <formula>0.7</formula>
    </cfRule>
    <cfRule type="cellIs" dxfId="1176" priority="11" operator="between">
      <formula>51</formula>
      <formula>80</formula>
    </cfRule>
    <cfRule type="cellIs" dxfId="1175" priority="14" operator="lessThan">
      <formula>0.5</formula>
    </cfRule>
  </conditionalFormatting>
  <conditionalFormatting sqref="S27:S28">
    <cfRule type="cellIs" dxfId="1174" priority="12" operator="between">
      <formula>0.5</formula>
      <formula>0.69</formula>
    </cfRule>
    <cfRule type="cellIs" dxfId="1173" priority="13" operator="greaterThanOrEqual">
      <formula>0.7</formula>
    </cfRule>
  </conditionalFormatting>
  <conditionalFormatting sqref="D28:O28">
    <cfRule type="cellIs" dxfId="1172" priority="5" operator="equal">
      <formula>"U"</formula>
    </cfRule>
    <cfRule type="cellIs" dxfId="1171" priority="6" operator="equal">
      <formula>"A"</formula>
    </cfRule>
    <cfRule type="cellIs" dxfId="1170" priority="7" operator="equal">
      <formula>U</formula>
    </cfRule>
    <cfRule type="cellIs" dxfId="1169" priority="8" operator="notEqual">
      <formula>0</formula>
    </cfRule>
  </conditionalFormatting>
  <conditionalFormatting sqref="D27:O27">
    <cfRule type="cellIs" dxfId="1168" priority="1" operator="equal">
      <formula>"U"</formula>
    </cfRule>
    <cfRule type="cellIs" dxfId="1167" priority="2" operator="equal">
      <formula>"A"</formula>
    </cfRule>
    <cfRule type="cellIs" dxfId="1166" priority="3" operator="equal">
      <formula>U</formula>
    </cfRule>
    <cfRule type="cellIs" dxfId="1165" priority="4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U52"/>
  <sheetViews>
    <sheetView topLeftCell="A16" workbookViewId="0">
      <selection activeCell="R49" sqref="B19:R49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4" spans="2:21" ht="3.75" customHeight="1" x14ac:dyDescent="0.3"/>
    <row r="15" spans="2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2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6.5" customHeight="1" x14ac:dyDescent="0.3">
      <c r="B19" s="55">
        <v>1</v>
      </c>
      <c r="C19" s="114" t="s">
        <v>279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7.25" customHeight="1" x14ac:dyDescent="0.3">
      <c r="B20" s="55">
        <v>2</v>
      </c>
      <c r="C20" s="114" t="s">
        <v>280</v>
      </c>
      <c r="D20" s="56">
        <v>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56</v>
      </c>
      <c r="R20" s="108" t="str">
        <f t="shared" ref="R20:R29" si="0">IFERROR(Q20/P20,"-")</f>
        <v>-</v>
      </c>
      <c r="T20" s="24" t="s">
        <v>53</v>
      </c>
      <c r="U20" s="23" t="s">
        <v>54</v>
      </c>
    </row>
    <row r="21" spans="2:21" ht="18" customHeight="1" x14ac:dyDescent="0.3">
      <c r="B21" s="55">
        <v>3</v>
      </c>
      <c r="C21" s="114" t="s">
        <v>281</v>
      </c>
      <c r="D21" s="56" t="s">
        <v>51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18.75" customHeight="1" x14ac:dyDescent="0.3">
      <c r="B22" s="55">
        <v>4</v>
      </c>
      <c r="C22" s="114" t="s">
        <v>282</v>
      </c>
      <c r="D22" s="56" t="s">
        <v>54</v>
      </c>
      <c r="E22" s="30" t="s">
        <v>69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16.5" customHeight="1" x14ac:dyDescent="0.3">
      <c r="B23" s="55">
        <v>5</v>
      </c>
      <c r="C23" s="114" t="s">
        <v>283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  <c r="T23" s="170" t="s">
        <v>92</v>
      </c>
      <c r="U23" s="171"/>
    </row>
    <row r="24" spans="2:21" ht="17.25" customHeight="1" x14ac:dyDescent="0.3">
      <c r="B24" s="55">
        <v>6</v>
      </c>
      <c r="C24" s="114" t="s">
        <v>284</v>
      </c>
      <c r="D24" s="56" t="s">
        <v>70</v>
      </c>
      <c r="E24" s="30" t="s">
        <v>70</v>
      </c>
      <c r="F24" s="30" t="s">
        <v>70</v>
      </c>
      <c r="G24" s="30" t="s">
        <v>70</v>
      </c>
      <c r="H24" s="30" t="s">
        <v>70</v>
      </c>
      <c r="I24" s="30" t="s">
        <v>70</v>
      </c>
      <c r="J24" s="30" t="s">
        <v>70</v>
      </c>
      <c r="K24" s="30" t="s">
        <v>70</v>
      </c>
      <c r="L24" s="30" t="s">
        <v>70</v>
      </c>
      <c r="M24" s="30" t="s">
        <v>70</v>
      </c>
      <c r="N24" s="30" t="s">
        <v>70</v>
      </c>
      <c r="O24" s="38"/>
      <c r="P24" s="36" t="s">
        <v>59</v>
      </c>
      <c r="Q24" s="36" t="s">
        <v>59</v>
      </c>
      <c r="R24" s="108" t="str">
        <f t="shared" si="0"/>
        <v>-</v>
      </c>
      <c r="T24" s="171"/>
      <c r="U24" s="171"/>
    </row>
    <row r="25" spans="2:21" ht="18" customHeight="1" x14ac:dyDescent="0.3">
      <c r="B25" s="55">
        <v>7</v>
      </c>
      <c r="C25" s="114" t="s">
        <v>285</v>
      </c>
      <c r="D25" s="56" t="s">
        <v>59</v>
      </c>
      <c r="E25" s="30" t="s">
        <v>59</v>
      </c>
      <c r="F25" s="30" t="s">
        <v>59</v>
      </c>
      <c r="G25" s="31" t="s">
        <v>59</v>
      </c>
      <c r="H25" s="31" t="s">
        <v>59</v>
      </c>
      <c r="I25" s="31" t="s">
        <v>59</v>
      </c>
      <c r="J25" s="31" t="s">
        <v>59</v>
      </c>
      <c r="K25" s="31" t="s">
        <v>59</v>
      </c>
      <c r="L25" s="31" t="s">
        <v>59</v>
      </c>
      <c r="M25" s="31" t="s">
        <v>59</v>
      </c>
      <c r="N25" s="31" t="s">
        <v>59</v>
      </c>
      <c r="O25" s="38"/>
      <c r="P25" s="36" t="s">
        <v>59</v>
      </c>
      <c r="Q25" s="36" t="s">
        <v>59</v>
      </c>
      <c r="R25" s="108" t="str">
        <f t="shared" si="0"/>
        <v>-</v>
      </c>
      <c r="T25" s="171"/>
      <c r="U25" s="171"/>
    </row>
    <row r="26" spans="2:21" ht="16.5" customHeight="1" x14ac:dyDescent="0.3">
      <c r="B26" s="55">
        <v>8</v>
      </c>
      <c r="C26" s="114" t="s">
        <v>286</v>
      </c>
      <c r="D26" s="56" t="s">
        <v>59</v>
      </c>
      <c r="E26" s="30" t="s">
        <v>69</v>
      </c>
      <c r="F26" s="30" t="s">
        <v>69</v>
      </c>
      <c r="G26" s="30" t="s">
        <v>69</v>
      </c>
      <c r="H26" s="30" t="s">
        <v>59</v>
      </c>
      <c r="I26" s="30" t="s">
        <v>59</v>
      </c>
      <c r="J26" s="30" t="s">
        <v>59</v>
      </c>
      <c r="K26" s="30" t="s">
        <v>69</v>
      </c>
      <c r="L26" s="30" t="s">
        <v>59</v>
      </c>
      <c r="M26" s="30" t="s">
        <v>59</v>
      </c>
      <c r="N26" s="30" t="s">
        <v>59</v>
      </c>
      <c r="O26" s="38"/>
      <c r="P26" s="36" t="s">
        <v>59</v>
      </c>
      <c r="Q26" s="36" t="s">
        <v>59</v>
      </c>
      <c r="R26" s="108" t="str">
        <f t="shared" si="0"/>
        <v>-</v>
      </c>
      <c r="T26" s="171"/>
      <c r="U26" s="171"/>
    </row>
    <row r="27" spans="2:21" ht="18.75" customHeight="1" x14ac:dyDescent="0.3">
      <c r="B27" s="55">
        <v>9</v>
      </c>
      <c r="C27" s="114" t="s">
        <v>287</v>
      </c>
      <c r="D27" s="56" t="s">
        <v>59</v>
      </c>
      <c r="E27" s="30" t="s">
        <v>59</v>
      </c>
      <c r="F27" s="30" t="s">
        <v>59</v>
      </c>
      <c r="G27" s="30" t="s">
        <v>59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30" t="s">
        <v>59</v>
      </c>
      <c r="N27" s="30" t="s">
        <v>59</v>
      </c>
      <c r="O27" s="38"/>
      <c r="P27" s="36" t="s">
        <v>59</v>
      </c>
      <c r="Q27" s="36" t="s">
        <v>59</v>
      </c>
      <c r="R27" s="108" t="str">
        <f t="shared" si="0"/>
        <v>-</v>
      </c>
    </row>
    <row r="28" spans="2:21" ht="18" customHeight="1" x14ac:dyDescent="0.3">
      <c r="B28" s="55">
        <v>10</v>
      </c>
      <c r="C28" s="114" t="s">
        <v>288</v>
      </c>
      <c r="D28" s="56" t="s">
        <v>59</v>
      </c>
      <c r="E28" s="30" t="s">
        <v>59</v>
      </c>
      <c r="F28" s="30" t="s">
        <v>59</v>
      </c>
      <c r="G28" s="30" t="s">
        <v>59</v>
      </c>
      <c r="H28" s="30" t="s">
        <v>59</v>
      </c>
      <c r="I28" s="30" t="s">
        <v>59</v>
      </c>
      <c r="J28" s="30" t="s">
        <v>59</v>
      </c>
      <c r="K28" s="30" t="s">
        <v>59</v>
      </c>
      <c r="L28" s="30" t="s">
        <v>59</v>
      </c>
      <c r="M28" s="30" t="s">
        <v>59</v>
      </c>
      <c r="N28" s="30" t="s">
        <v>59</v>
      </c>
      <c r="O28" s="38"/>
      <c r="P28" s="36" t="s">
        <v>59</v>
      </c>
      <c r="Q28" s="36" t="s">
        <v>59</v>
      </c>
      <c r="R28" s="108" t="str">
        <f t="shared" si="0"/>
        <v>-</v>
      </c>
    </row>
    <row r="29" spans="2:21" ht="18.75" customHeight="1" x14ac:dyDescent="0.3">
      <c r="B29" s="55">
        <v>11</v>
      </c>
      <c r="C29" s="114" t="s">
        <v>289</v>
      </c>
      <c r="D29" s="56" t="s">
        <v>59</v>
      </c>
      <c r="E29" s="30" t="s">
        <v>59</v>
      </c>
      <c r="F29" s="30" t="s">
        <v>59</v>
      </c>
      <c r="G29" s="30" t="s">
        <v>59</v>
      </c>
      <c r="H29" s="30" t="s">
        <v>59</v>
      </c>
      <c r="I29" s="30" t="s">
        <v>59</v>
      </c>
      <c r="J29" s="30" t="s">
        <v>59</v>
      </c>
      <c r="K29" s="30" t="s">
        <v>59</v>
      </c>
      <c r="L29" s="30" t="s">
        <v>59</v>
      </c>
      <c r="M29" s="30" t="s">
        <v>59</v>
      </c>
      <c r="N29" s="30" t="s">
        <v>59</v>
      </c>
      <c r="O29" s="38"/>
      <c r="P29" s="36" t="s">
        <v>59</v>
      </c>
      <c r="Q29" s="36" t="s">
        <v>59</v>
      </c>
      <c r="R29" s="108" t="str">
        <f t="shared" si="0"/>
        <v>-</v>
      </c>
    </row>
    <row r="30" spans="2:21" ht="18.75" customHeight="1" x14ac:dyDescent="0.3">
      <c r="B30" s="55">
        <v>12</v>
      </c>
      <c r="C30" s="114" t="s">
        <v>290</v>
      </c>
      <c r="D30" s="56" t="s">
        <v>59</v>
      </c>
      <c r="E30" s="30" t="s">
        <v>59</v>
      </c>
      <c r="F30" s="30" t="s">
        <v>59</v>
      </c>
      <c r="G30" s="30" t="s">
        <v>59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30" t="s">
        <v>59</v>
      </c>
      <c r="N30" s="30" t="s">
        <v>59</v>
      </c>
      <c r="O30" s="38"/>
      <c r="P30" s="36" t="s">
        <v>59</v>
      </c>
      <c r="Q30" s="36" t="s">
        <v>59</v>
      </c>
      <c r="R30" s="108" t="str">
        <f t="shared" ref="R30:R36" si="1">IFERROR(Q30/P30,"-")</f>
        <v>-</v>
      </c>
    </row>
    <row r="31" spans="2:21" ht="17.25" customHeight="1" x14ac:dyDescent="0.3">
      <c r="B31" s="55">
        <v>13</v>
      </c>
      <c r="C31" s="114" t="s">
        <v>291</v>
      </c>
      <c r="D31" s="56" t="s">
        <v>70</v>
      </c>
      <c r="E31" s="30" t="s">
        <v>70</v>
      </c>
      <c r="F31" s="30" t="s">
        <v>70</v>
      </c>
      <c r="G31" s="30" t="s">
        <v>70</v>
      </c>
      <c r="H31" s="30" t="s">
        <v>70</v>
      </c>
      <c r="I31" s="30" t="s">
        <v>70</v>
      </c>
      <c r="J31" s="30" t="s">
        <v>70</v>
      </c>
      <c r="K31" s="30" t="s">
        <v>70</v>
      </c>
      <c r="L31" s="30" t="s">
        <v>70</v>
      </c>
      <c r="M31" s="30" t="s">
        <v>70</v>
      </c>
      <c r="N31" s="30" t="s">
        <v>70</v>
      </c>
      <c r="O31" s="38"/>
      <c r="P31" s="36" t="s">
        <v>59</v>
      </c>
      <c r="Q31" s="36" t="s">
        <v>59</v>
      </c>
      <c r="R31" s="108" t="str">
        <f t="shared" si="1"/>
        <v>-</v>
      </c>
    </row>
    <row r="32" spans="2:21" ht="19.5" customHeight="1" x14ac:dyDescent="0.3">
      <c r="B32" s="55">
        <v>14</v>
      </c>
      <c r="C32" s="114" t="s">
        <v>292</v>
      </c>
      <c r="D32" s="56" t="s">
        <v>59</v>
      </c>
      <c r="E32" s="30" t="s">
        <v>59</v>
      </c>
      <c r="F32" s="30" t="s">
        <v>59</v>
      </c>
      <c r="G32" s="31" t="s">
        <v>59</v>
      </c>
      <c r="H32" s="31" t="s">
        <v>59</v>
      </c>
      <c r="I32" s="31" t="s">
        <v>59</v>
      </c>
      <c r="J32" s="31" t="s">
        <v>59</v>
      </c>
      <c r="K32" s="31" t="s">
        <v>59</v>
      </c>
      <c r="L32" s="31" t="s">
        <v>59</v>
      </c>
      <c r="M32" s="31" t="s">
        <v>59</v>
      </c>
      <c r="N32" s="31" t="s">
        <v>59</v>
      </c>
      <c r="O32" s="38"/>
      <c r="P32" s="36" t="s">
        <v>59</v>
      </c>
      <c r="Q32" s="36" t="s">
        <v>59</v>
      </c>
      <c r="R32" s="108" t="str">
        <f t="shared" si="1"/>
        <v>-</v>
      </c>
    </row>
    <row r="33" spans="2:21" ht="18" customHeight="1" x14ac:dyDescent="0.3">
      <c r="B33" s="55">
        <v>15</v>
      </c>
      <c r="C33" s="114" t="s">
        <v>293</v>
      </c>
      <c r="D33" s="56" t="s">
        <v>59</v>
      </c>
      <c r="E33" s="30" t="s">
        <v>69</v>
      </c>
      <c r="F33" s="30" t="s">
        <v>69</v>
      </c>
      <c r="G33" s="30" t="s">
        <v>69</v>
      </c>
      <c r="H33" s="30" t="s">
        <v>59</v>
      </c>
      <c r="I33" s="30" t="s">
        <v>59</v>
      </c>
      <c r="J33" s="30" t="s">
        <v>59</v>
      </c>
      <c r="K33" s="30" t="s">
        <v>69</v>
      </c>
      <c r="L33" s="30" t="s">
        <v>59</v>
      </c>
      <c r="M33" s="30" t="s">
        <v>59</v>
      </c>
      <c r="N33" s="30" t="s">
        <v>59</v>
      </c>
      <c r="O33" s="38"/>
      <c r="P33" s="36" t="s">
        <v>59</v>
      </c>
      <c r="Q33" s="36" t="s">
        <v>59</v>
      </c>
      <c r="R33" s="108" t="str">
        <f t="shared" si="1"/>
        <v>-</v>
      </c>
    </row>
    <row r="34" spans="2:21" ht="17.25" customHeight="1" x14ac:dyDescent="0.3">
      <c r="B34" s="55">
        <v>16</v>
      </c>
      <c r="C34" s="114" t="s">
        <v>294</v>
      </c>
      <c r="D34" s="56" t="s">
        <v>59</v>
      </c>
      <c r="E34" s="30" t="s">
        <v>59</v>
      </c>
      <c r="F34" s="30" t="s">
        <v>59</v>
      </c>
      <c r="G34" s="30" t="s">
        <v>59</v>
      </c>
      <c r="H34" s="30" t="s">
        <v>59</v>
      </c>
      <c r="I34" s="30" t="s">
        <v>59</v>
      </c>
      <c r="J34" s="30" t="s">
        <v>59</v>
      </c>
      <c r="K34" s="30" t="s">
        <v>59</v>
      </c>
      <c r="L34" s="30" t="s">
        <v>59</v>
      </c>
      <c r="M34" s="30" t="s">
        <v>59</v>
      </c>
      <c r="N34" s="30" t="s">
        <v>59</v>
      </c>
      <c r="O34" s="38"/>
      <c r="P34" s="36" t="s">
        <v>59</v>
      </c>
      <c r="Q34" s="36" t="s">
        <v>59</v>
      </c>
      <c r="R34" s="108" t="str">
        <f t="shared" si="1"/>
        <v>-</v>
      </c>
    </row>
    <row r="35" spans="2:21" ht="18" customHeight="1" x14ac:dyDescent="0.3">
      <c r="B35" s="55">
        <v>17</v>
      </c>
      <c r="C35" s="114" t="s">
        <v>295</v>
      </c>
      <c r="D35" s="56" t="s">
        <v>59</v>
      </c>
      <c r="E35" s="30" t="s">
        <v>59</v>
      </c>
      <c r="F35" s="30" t="s">
        <v>59</v>
      </c>
      <c r="G35" s="30" t="s">
        <v>59</v>
      </c>
      <c r="H35" s="30" t="s">
        <v>59</v>
      </c>
      <c r="I35" s="30" t="s">
        <v>59</v>
      </c>
      <c r="J35" s="30" t="s">
        <v>59</v>
      </c>
      <c r="K35" s="30" t="s">
        <v>59</v>
      </c>
      <c r="L35" s="30" t="s">
        <v>59</v>
      </c>
      <c r="M35" s="30" t="s">
        <v>59</v>
      </c>
      <c r="N35" s="30" t="s">
        <v>59</v>
      </c>
      <c r="O35" s="38"/>
      <c r="P35" s="36" t="s">
        <v>59</v>
      </c>
      <c r="Q35" s="36" t="s">
        <v>59</v>
      </c>
      <c r="R35" s="108" t="str">
        <f t="shared" si="1"/>
        <v>-</v>
      </c>
    </row>
    <row r="36" spans="2:21" ht="16.5" customHeight="1" x14ac:dyDescent="0.3">
      <c r="B36" s="55">
        <v>18</v>
      </c>
      <c r="C36" s="114" t="s">
        <v>296</v>
      </c>
      <c r="D36" s="56" t="s">
        <v>59</v>
      </c>
      <c r="E36" s="30" t="s">
        <v>59</v>
      </c>
      <c r="F36" s="30" t="s">
        <v>59</v>
      </c>
      <c r="G36" s="30" t="s">
        <v>59</v>
      </c>
      <c r="H36" s="30" t="s">
        <v>59</v>
      </c>
      <c r="I36" s="30" t="s">
        <v>59</v>
      </c>
      <c r="J36" s="30" t="s">
        <v>59</v>
      </c>
      <c r="K36" s="30" t="s">
        <v>59</v>
      </c>
      <c r="L36" s="30" t="s">
        <v>59</v>
      </c>
      <c r="M36" s="30" t="s">
        <v>59</v>
      </c>
      <c r="N36" s="30" t="s">
        <v>59</v>
      </c>
      <c r="O36" s="38"/>
      <c r="P36" s="36" t="s">
        <v>59</v>
      </c>
      <c r="Q36" s="36" t="s">
        <v>59</v>
      </c>
      <c r="R36" s="108" t="str">
        <f t="shared" si="1"/>
        <v>-</v>
      </c>
    </row>
    <row r="37" spans="2:21" x14ac:dyDescent="0.3">
      <c r="B37" s="29"/>
      <c r="C37" s="57" t="s">
        <v>58</v>
      </c>
      <c r="D37" s="115">
        <f t="shared" ref="D37:N37" si="2">SUM(D19:D36)</f>
        <v>2</v>
      </c>
      <c r="E37" s="115">
        <f t="shared" si="2"/>
        <v>0</v>
      </c>
      <c r="F37" s="115">
        <f t="shared" si="2"/>
        <v>0</v>
      </c>
      <c r="G37" s="115">
        <f t="shared" si="2"/>
        <v>0</v>
      </c>
      <c r="H37" s="115">
        <f t="shared" si="2"/>
        <v>0</v>
      </c>
      <c r="I37" s="115">
        <f t="shared" si="2"/>
        <v>0</v>
      </c>
      <c r="J37" s="115">
        <f t="shared" si="2"/>
        <v>0</v>
      </c>
      <c r="K37" s="115">
        <f t="shared" si="2"/>
        <v>0</v>
      </c>
      <c r="L37" s="115">
        <f t="shared" si="2"/>
        <v>0</v>
      </c>
      <c r="M37" s="115">
        <f t="shared" si="2"/>
        <v>0</v>
      </c>
      <c r="N37" s="115">
        <f t="shared" si="2"/>
        <v>0</v>
      </c>
      <c r="O37" s="45"/>
      <c r="P37" s="28" t="s">
        <v>59</v>
      </c>
      <c r="Q37" s="28" t="s">
        <v>59</v>
      </c>
      <c r="R37" s="116">
        <f>SUM(R19:R36)</f>
        <v>0</v>
      </c>
      <c r="T37" s="9"/>
      <c r="U37" s="9"/>
    </row>
    <row r="38" spans="2:21" x14ac:dyDescent="0.3">
      <c r="B38" s="38"/>
      <c r="C38" s="11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T38" s="9"/>
      <c r="U38" s="9"/>
    </row>
    <row r="39" spans="2:21" x14ac:dyDescent="0.3">
      <c r="B39" s="110"/>
      <c r="C39" s="100" t="s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S39" s="95"/>
      <c r="T39" s="9"/>
      <c r="U39" s="9"/>
    </row>
    <row r="40" spans="2:21" x14ac:dyDescent="0.3">
      <c r="B40" s="110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95"/>
      <c r="T40" s="9"/>
      <c r="U40" s="9"/>
    </row>
    <row r="41" spans="2:21" x14ac:dyDescent="0.3">
      <c r="B41" s="110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95"/>
      <c r="T41" s="9"/>
      <c r="U41" s="9"/>
    </row>
    <row r="42" spans="2:21" x14ac:dyDescent="0.3">
      <c r="B42" s="110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95"/>
      <c r="T42" s="9"/>
      <c r="U42" s="9"/>
    </row>
    <row r="43" spans="2:21" x14ac:dyDescent="0.3">
      <c r="B43" s="110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95"/>
    </row>
    <row r="44" spans="2:21" x14ac:dyDescent="0.3">
      <c r="B44" s="110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95"/>
    </row>
    <row r="45" spans="2:21" x14ac:dyDescent="0.3">
      <c r="B45" s="110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95"/>
    </row>
    <row r="46" spans="2:21" x14ac:dyDescent="0.3">
      <c r="B46" s="110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5"/>
    </row>
    <row r="47" spans="2:21" x14ac:dyDescent="0.3">
      <c r="B47" s="110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95"/>
    </row>
    <row r="48" spans="2:21" x14ac:dyDescent="0.3">
      <c r="B48" s="110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95"/>
    </row>
    <row r="49" spans="2:19" x14ac:dyDescent="0.3">
      <c r="B49" s="110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95"/>
    </row>
    <row r="50" spans="2:19" x14ac:dyDescent="0.3">
      <c r="B50" s="22"/>
      <c r="C50" s="7" t="s">
        <v>71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x14ac:dyDescent="0.3">
      <c r="C51" s="7" t="s">
        <v>72</v>
      </c>
    </row>
    <row r="52" spans="2:19" x14ac:dyDescent="0.3">
      <c r="C52" s="7" t="s">
        <v>73</v>
      </c>
    </row>
  </sheetData>
  <sheetProtection algorithmName="SHA-512" hashValue="QJkYngeLm7ax69sYITkZ6uy4cfuHwOzcuFzuA1Pf0iiX5xwwHeQ8GPRPM0udtAPFrM1J/CMwT20sqljfrodbhA==" saltValue="TxDa1fLIAuKSjUmQkcDbAQ==" spinCount="100000" sheet="1" objects="1" scenarios="1"/>
  <mergeCells count="23">
    <mergeCell ref="T23:U26"/>
    <mergeCell ref="B16:B17"/>
    <mergeCell ref="C16:C17"/>
    <mergeCell ref="D15:H15"/>
    <mergeCell ref="I15:N15"/>
    <mergeCell ref="P15:R15"/>
    <mergeCell ref="D16:D17"/>
    <mergeCell ref="E16:E17"/>
    <mergeCell ref="F16:F17"/>
    <mergeCell ref="G16:G17"/>
    <mergeCell ref="T15:U15"/>
    <mergeCell ref="T16:T17"/>
    <mergeCell ref="U16:U17"/>
    <mergeCell ref="H16:H17"/>
    <mergeCell ref="I16:I17"/>
    <mergeCell ref="J16:J17"/>
    <mergeCell ref="Q16:Q17"/>
    <mergeCell ref="R16:R17"/>
    <mergeCell ref="K16:K17"/>
    <mergeCell ref="L16:L17"/>
    <mergeCell ref="M16:M17"/>
    <mergeCell ref="N16:N17"/>
    <mergeCell ref="P16:P17"/>
  </mergeCells>
  <conditionalFormatting sqref="C19:C37">
    <cfRule type="expression" dxfId="1110" priority="58">
      <formula>COUNT(LEFT(C19,2))&gt;0.5</formula>
    </cfRule>
  </conditionalFormatting>
  <conditionalFormatting sqref="D19:N29 D37:N37">
    <cfRule type="cellIs" dxfId="1109" priority="41" operator="equal">
      <formula>"A"</formula>
    </cfRule>
    <cfRule type="cellIs" dxfId="1108" priority="42" operator="equal">
      <formula>"U"</formula>
    </cfRule>
    <cfRule type="cellIs" dxfId="1107" priority="55" operator="equal">
      <formula>"-"</formula>
    </cfRule>
    <cfRule type="cellIs" dxfId="1106" priority="56" stopIfTrue="1" operator="between">
      <formula>0.5</formula>
      <formula>0.69</formula>
    </cfRule>
    <cfRule type="cellIs" dxfId="1105" priority="57" operator="lessThan">
      <formula>0.5</formula>
    </cfRule>
  </conditionalFormatting>
  <conditionalFormatting sqref="U19:U21">
    <cfRule type="cellIs" dxfId="1104" priority="50" operator="equal">
      <formula>"U"</formula>
    </cfRule>
    <cfRule type="cellIs" dxfId="1103" priority="51" operator="equal">
      <formula>"A"</formula>
    </cfRule>
    <cfRule type="cellIs" dxfId="1102" priority="52" operator="greaterThan">
      <formula>0.1</formula>
    </cfRule>
  </conditionalFormatting>
  <conditionalFormatting sqref="R19:R29 R37">
    <cfRule type="cellIs" dxfId="1101" priority="44" operator="between">
      <formula>0.71</formula>
      <formula>1</formula>
    </cfRule>
    <cfRule type="cellIs" dxfId="1100" priority="45" operator="between">
      <formula>0.5</formula>
      <formula>0.7</formula>
    </cfRule>
    <cfRule type="cellIs" dxfId="1099" priority="46" operator="lessThan">
      <formula>0.5</formula>
    </cfRule>
    <cfRule type="cellIs" dxfId="1098" priority="49" operator="lessThan">
      <formula>0.5</formula>
    </cfRule>
  </conditionalFormatting>
  <conditionalFormatting sqref="R19:R29">
    <cfRule type="cellIs" dxfId="1097" priority="43" operator="greaterThan">
      <formula>0.69</formula>
    </cfRule>
  </conditionalFormatting>
  <conditionalFormatting sqref="D30:N36">
    <cfRule type="cellIs" dxfId="1096" priority="31" operator="equal">
      <formula>"A"</formula>
    </cfRule>
    <cfRule type="cellIs" dxfId="1095" priority="32" operator="equal">
      <formula>"U"</formula>
    </cfRule>
    <cfRule type="cellIs" dxfId="1094" priority="38" operator="equal">
      <formula>"-"</formula>
    </cfRule>
    <cfRule type="cellIs" dxfId="1093" priority="39" stopIfTrue="1" operator="between">
      <formula>0.5</formula>
      <formula>0.69</formula>
    </cfRule>
    <cfRule type="cellIs" dxfId="1092" priority="40" operator="lessThan">
      <formula>0.5</formula>
    </cfRule>
  </conditionalFormatting>
  <conditionalFormatting sqref="R30:R36">
    <cfRule type="cellIs" dxfId="1091" priority="34" operator="between">
      <formula>0.71</formula>
      <formula>1</formula>
    </cfRule>
    <cfRule type="cellIs" dxfId="1090" priority="35" operator="between">
      <formula>0.5</formula>
      <formula>0.7</formula>
    </cfRule>
    <cfRule type="cellIs" dxfId="1089" priority="36" operator="lessThan">
      <formula>0.5</formula>
    </cfRule>
    <cfRule type="cellIs" dxfId="1088" priority="37" operator="lessThan">
      <formula>0.5</formula>
    </cfRule>
  </conditionalFormatting>
  <conditionalFormatting sqref="R30:R36">
    <cfRule type="cellIs" dxfId="1087" priority="33" operator="greaterThan">
      <formula>0.69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workbookViewId="0">
      <selection activeCell="K23" sqref="K23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45.75" customHeight="1" x14ac:dyDescent="0.3">
      <c r="B19" s="55">
        <v>1</v>
      </c>
      <c r="C19" s="114" t="s">
        <v>297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9.5" customHeight="1" x14ac:dyDescent="0.3">
      <c r="B20" s="55">
        <v>2</v>
      </c>
      <c r="C20" s="114" t="s">
        <v>298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" si="0">IFERROR(Q20/P20,"-")</f>
        <v>-</v>
      </c>
      <c r="T20" s="24" t="s">
        <v>53</v>
      </c>
      <c r="U20" s="23" t="s">
        <v>54</v>
      </c>
    </row>
    <row r="21" spans="2:21" ht="43.5" customHeight="1" x14ac:dyDescent="0.3">
      <c r="B21" s="55">
        <v>3</v>
      </c>
      <c r="C21" s="118" t="s">
        <v>299</v>
      </c>
      <c r="D21" s="30" t="s">
        <v>59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ref="R21" si="1">IFERROR(Q21/P21,"-")</f>
        <v>-</v>
      </c>
      <c r="T21" s="24" t="s">
        <v>55</v>
      </c>
      <c r="U21" s="23">
        <v>1</v>
      </c>
    </row>
    <row r="22" spans="2:21" ht="60.75" customHeight="1" x14ac:dyDescent="0.3">
      <c r="B22" s="55">
        <v>4</v>
      </c>
      <c r="C22" s="118" t="s">
        <v>300</v>
      </c>
      <c r="D22" s="30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ref="R22:R23" si="2">IFERROR(Q22/P22,"-")</f>
        <v>-</v>
      </c>
      <c r="T22" s="96"/>
      <c r="U22" s="97"/>
    </row>
    <row r="23" spans="2:21" ht="63" customHeight="1" x14ac:dyDescent="0.3">
      <c r="B23" s="55">
        <v>5</v>
      </c>
      <c r="C23" s="118" t="s">
        <v>301</v>
      </c>
      <c r="D23" s="30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2"/>
        <v>-</v>
      </c>
      <c r="T23" s="177"/>
      <c r="U23" s="177"/>
    </row>
    <row r="24" spans="2:21" ht="42" customHeight="1" x14ac:dyDescent="0.3">
      <c r="B24" s="55">
        <v>6</v>
      </c>
      <c r="C24" s="118" t="s">
        <v>302</v>
      </c>
      <c r="D24" s="30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ref="R24" si="3">IFERROR(Q24/P24,"-")</f>
        <v>-</v>
      </c>
      <c r="T24" s="177"/>
      <c r="U24" s="177"/>
    </row>
    <row r="25" spans="2:21" ht="18.75" customHeight="1" x14ac:dyDescent="0.3">
      <c r="B25" s="29"/>
      <c r="C25" s="57" t="s">
        <v>58</v>
      </c>
      <c r="D25" s="115">
        <f t="shared" ref="D25:N25" si="4">SUM(D19:D20)</f>
        <v>1</v>
      </c>
      <c r="E25" s="115">
        <f t="shared" si="4"/>
        <v>0</v>
      </c>
      <c r="F25" s="115">
        <f t="shared" si="4"/>
        <v>0</v>
      </c>
      <c r="G25" s="115">
        <f t="shared" si="4"/>
        <v>0</v>
      </c>
      <c r="H25" s="115">
        <f t="shared" si="4"/>
        <v>0</v>
      </c>
      <c r="I25" s="115">
        <f t="shared" si="4"/>
        <v>0</v>
      </c>
      <c r="J25" s="115">
        <f t="shared" si="4"/>
        <v>0</v>
      </c>
      <c r="K25" s="115">
        <f t="shared" si="4"/>
        <v>0</v>
      </c>
      <c r="L25" s="115">
        <f t="shared" si="4"/>
        <v>0</v>
      </c>
      <c r="M25" s="115">
        <f t="shared" si="4"/>
        <v>0</v>
      </c>
      <c r="N25" s="115">
        <f t="shared" si="4"/>
        <v>0</v>
      </c>
      <c r="O25" s="45"/>
      <c r="P25" s="28" t="s">
        <v>59</v>
      </c>
      <c r="Q25" s="28" t="s">
        <v>59</v>
      </c>
      <c r="R25" s="116">
        <f>SUM(R19:R20)</f>
        <v>0</v>
      </c>
    </row>
    <row r="26" spans="2:21" ht="18" customHeight="1" x14ac:dyDescent="0.3">
      <c r="B26" s="38"/>
      <c r="C26" s="117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21" ht="12" customHeight="1" x14ac:dyDescent="0.3">
      <c r="B27" s="110"/>
      <c r="C27" s="101" t="s">
        <v>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93"/>
    </row>
    <row r="28" spans="2:21" x14ac:dyDescent="0.3">
      <c r="B28" s="110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58"/>
    </row>
    <row r="29" spans="2:21" ht="4.5" customHeight="1" x14ac:dyDescent="0.3">
      <c r="B29" s="110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58"/>
    </row>
    <row r="30" spans="2:21" x14ac:dyDescent="0.3">
      <c r="B30" s="110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58"/>
    </row>
    <row r="31" spans="2:21" x14ac:dyDescent="0.3">
      <c r="B31" s="110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58"/>
    </row>
    <row r="32" spans="2:21" x14ac:dyDescent="0.3">
      <c r="B32" s="11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58"/>
    </row>
    <row r="33" spans="2:19" x14ac:dyDescent="0.3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58"/>
    </row>
    <row r="34" spans="2:19" x14ac:dyDescent="0.3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8"/>
    </row>
    <row r="35" spans="2:19" x14ac:dyDescent="0.3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8"/>
    </row>
    <row r="36" spans="2:19" x14ac:dyDescent="0.3">
      <c r="B36" s="11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58"/>
    </row>
    <row r="37" spans="2:19" x14ac:dyDescent="0.3">
      <c r="B37" s="110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  <c r="S37" s="58"/>
    </row>
    <row r="38" spans="2:19" x14ac:dyDescent="0.3">
      <c r="B38" s="22"/>
      <c r="C38" s="7" t="s">
        <v>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9" x14ac:dyDescent="0.3">
      <c r="C39" s="7" t="s">
        <v>72</v>
      </c>
    </row>
    <row r="40" spans="2:19" x14ac:dyDescent="0.3">
      <c r="C40" s="7" t="s">
        <v>73</v>
      </c>
    </row>
    <row r="44" spans="2:19" ht="15" customHeight="1" x14ac:dyDescent="0.3"/>
    <row r="60" ht="21.75" customHeight="1" x14ac:dyDescent="0.3"/>
    <row r="61" ht="23.25" customHeight="1" x14ac:dyDescent="0.3"/>
    <row r="62" ht="23.25" customHeight="1" x14ac:dyDescent="0.3"/>
    <row r="64" ht="15" customHeight="1" x14ac:dyDescent="0.3"/>
    <row r="65" ht="15" customHeight="1" x14ac:dyDescent="0.3"/>
    <row r="67" ht="24" customHeight="1" x14ac:dyDescent="0.3"/>
    <row r="71" ht="27" customHeight="1" x14ac:dyDescent="0.3"/>
    <row r="72" ht="23.25" customHeight="1" x14ac:dyDescent="0.3"/>
    <row r="89" spans="19:19" x14ac:dyDescent="0.3">
      <c r="S89" s="1"/>
    </row>
  </sheetData>
  <sheetProtection algorithmName="SHA-512" hashValue="vZjYGucrDQoaB9yM53uAGlqNCFnatVVvwiZgujCZos2dtjzn7nf4Y6LvuXbjayf9rxcXz8pjXRwpPkYpIPBz1w==" saltValue="oC3K6o2EWKwNKO10/Porkw==" spinCount="100000" sheet="1" objects="1" scenarios="1"/>
  <mergeCells count="23"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  <mergeCell ref="T16:T17"/>
    <mergeCell ref="U16:U17"/>
    <mergeCell ref="M16:M17"/>
    <mergeCell ref="T23:U24"/>
    <mergeCell ref="B16:B17"/>
    <mergeCell ref="C16:C17"/>
    <mergeCell ref="D16:D17"/>
    <mergeCell ref="E16:E17"/>
    <mergeCell ref="F16:F17"/>
  </mergeCells>
  <conditionalFormatting sqref="C19:C21 C25">
    <cfRule type="expression" dxfId="1086" priority="606">
      <formula>COUNT(LEFT(C19,2))&gt;0.5</formula>
    </cfRule>
  </conditionalFormatting>
  <conditionalFormatting sqref="D19:N19 D25:N25 E20:N20">
    <cfRule type="cellIs" dxfId="1085" priority="593" operator="equal">
      <formula>"A"</formula>
    </cfRule>
    <cfRule type="cellIs" dxfId="1084" priority="594" operator="equal">
      <formula>"U"</formula>
    </cfRule>
    <cfRule type="cellIs" dxfId="1083" priority="603" operator="equal">
      <formula>"-"</formula>
    </cfRule>
    <cfRule type="cellIs" dxfId="1082" priority="604" stopIfTrue="1" operator="between">
      <formula>0.5</formula>
      <formula>0.69</formula>
    </cfRule>
    <cfRule type="cellIs" dxfId="1081" priority="605" operator="lessThan">
      <formula>0.5</formula>
    </cfRule>
  </conditionalFormatting>
  <conditionalFormatting sqref="U19:U20">
    <cfRule type="cellIs" dxfId="1080" priority="600" operator="equal">
      <formula>"U"</formula>
    </cfRule>
    <cfRule type="cellIs" dxfId="1079" priority="601" operator="equal">
      <formula>"A"</formula>
    </cfRule>
    <cfRule type="cellIs" dxfId="1078" priority="602" operator="greaterThan">
      <formula>0.1</formula>
    </cfRule>
  </conditionalFormatting>
  <conditionalFormatting sqref="R19:R20 R25">
    <cfRule type="cellIs" dxfId="1077" priority="596" operator="between">
      <formula>0.71</formula>
      <formula>1</formula>
    </cfRule>
    <cfRule type="cellIs" dxfId="1076" priority="597" operator="between">
      <formula>0.5</formula>
      <formula>0.7</formula>
    </cfRule>
    <cfRule type="cellIs" dxfId="1075" priority="598" operator="lessThan">
      <formula>0.5</formula>
    </cfRule>
    <cfRule type="cellIs" dxfId="1074" priority="599" operator="lessThan">
      <formula>0.5</formula>
    </cfRule>
  </conditionalFormatting>
  <conditionalFormatting sqref="R19:R20">
    <cfRule type="cellIs" dxfId="1073" priority="595" operator="greaterThan">
      <formula>0.69</formula>
    </cfRule>
  </conditionalFormatting>
  <conditionalFormatting sqref="D20">
    <cfRule type="cellIs" dxfId="1072" priority="538" operator="equal">
      <formula>"A"</formula>
    </cfRule>
    <cfRule type="cellIs" dxfId="1071" priority="539" operator="equal">
      <formula>"U"</formula>
    </cfRule>
    <cfRule type="cellIs" dxfId="1070" priority="540" operator="equal">
      <formula>"-"</formula>
    </cfRule>
    <cfRule type="cellIs" dxfId="1069" priority="541" stopIfTrue="1" operator="between">
      <formula>0.5</formula>
      <formula>0.69</formula>
    </cfRule>
    <cfRule type="cellIs" dxfId="1068" priority="542" operator="lessThan">
      <formula>0.5</formula>
    </cfRule>
  </conditionalFormatting>
  <conditionalFormatting sqref="U21:U22">
    <cfRule type="cellIs" dxfId="1067" priority="192" operator="equal">
      <formula>"U"</formula>
    </cfRule>
    <cfRule type="cellIs" dxfId="1066" priority="193" operator="equal">
      <formula>"A"</formula>
    </cfRule>
    <cfRule type="cellIs" dxfId="1065" priority="194" operator="greaterThan">
      <formula>0.1</formula>
    </cfRule>
  </conditionalFormatting>
  <conditionalFormatting sqref="E21:N21">
    <cfRule type="cellIs" dxfId="1064" priority="182" operator="equal">
      <formula>"A"</formula>
    </cfRule>
    <cfRule type="cellIs" dxfId="1063" priority="183" operator="equal">
      <formula>"U"</formula>
    </cfRule>
    <cfRule type="cellIs" dxfId="1062" priority="189" operator="equal">
      <formula>"-"</formula>
    </cfRule>
    <cfRule type="cellIs" dxfId="1061" priority="190" stopIfTrue="1" operator="between">
      <formula>0.5</formula>
      <formula>0.69</formula>
    </cfRule>
    <cfRule type="cellIs" dxfId="1060" priority="191" operator="lessThan">
      <formula>0.5</formula>
    </cfRule>
  </conditionalFormatting>
  <conditionalFormatting sqref="R21">
    <cfRule type="cellIs" dxfId="1059" priority="185" operator="between">
      <formula>0.71</formula>
      <formula>1</formula>
    </cfRule>
    <cfRule type="cellIs" dxfId="1058" priority="186" operator="between">
      <formula>0.5</formula>
      <formula>0.7</formula>
    </cfRule>
    <cfRule type="cellIs" dxfId="1057" priority="187" operator="lessThan">
      <formula>0.5</formula>
    </cfRule>
    <cfRule type="cellIs" dxfId="1056" priority="188" operator="lessThan">
      <formula>0.5</formula>
    </cfRule>
  </conditionalFormatting>
  <conditionalFormatting sqref="R21">
    <cfRule type="cellIs" dxfId="1055" priority="184" operator="greaterThan">
      <formula>0.69</formula>
    </cfRule>
  </conditionalFormatting>
  <conditionalFormatting sqref="D21">
    <cfRule type="cellIs" dxfId="1054" priority="177" operator="equal">
      <formula>"A"</formula>
    </cfRule>
    <cfRule type="cellIs" dxfId="1053" priority="178" operator="equal">
      <formula>"U"</formula>
    </cfRule>
    <cfRule type="cellIs" dxfId="1052" priority="179" operator="equal">
      <formula>"-"</formula>
    </cfRule>
    <cfRule type="cellIs" dxfId="1051" priority="180" stopIfTrue="1" operator="between">
      <formula>0.5</formula>
      <formula>0.69</formula>
    </cfRule>
    <cfRule type="cellIs" dxfId="1050" priority="181" operator="lessThan">
      <formula>0.5</formula>
    </cfRule>
  </conditionalFormatting>
  <conditionalFormatting sqref="C22">
    <cfRule type="expression" dxfId="1049" priority="176">
      <formula>COUNT(LEFT(C22,2))&gt;0.5</formula>
    </cfRule>
  </conditionalFormatting>
  <conditionalFormatting sqref="E22:N22">
    <cfRule type="cellIs" dxfId="1048" priority="166" operator="equal">
      <formula>"A"</formula>
    </cfRule>
    <cfRule type="cellIs" dxfId="1047" priority="167" operator="equal">
      <formula>"U"</formula>
    </cfRule>
    <cfRule type="cellIs" dxfId="1046" priority="173" operator="equal">
      <formula>"-"</formula>
    </cfRule>
    <cfRule type="cellIs" dxfId="1045" priority="174" stopIfTrue="1" operator="between">
      <formula>0.5</formula>
      <formula>0.69</formula>
    </cfRule>
    <cfRule type="cellIs" dxfId="1044" priority="175" operator="lessThan">
      <formula>0.5</formula>
    </cfRule>
  </conditionalFormatting>
  <conditionalFormatting sqref="R22">
    <cfRule type="cellIs" dxfId="1043" priority="169" operator="between">
      <formula>0.71</formula>
      <formula>1</formula>
    </cfRule>
    <cfRule type="cellIs" dxfId="1042" priority="170" operator="between">
      <formula>0.5</formula>
      <formula>0.7</formula>
    </cfRule>
    <cfRule type="cellIs" dxfId="1041" priority="171" operator="lessThan">
      <formula>0.5</formula>
    </cfRule>
    <cfRule type="cellIs" dxfId="1040" priority="172" operator="lessThan">
      <formula>0.5</formula>
    </cfRule>
  </conditionalFormatting>
  <conditionalFormatting sqref="R22">
    <cfRule type="cellIs" dxfId="1039" priority="168" operator="greaterThan">
      <formula>0.69</formula>
    </cfRule>
  </conditionalFormatting>
  <conditionalFormatting sqref="D22">
    <cfRule type="cellIs" dxfId="1038" priority="161" operator="equal">
      <formula>"A"</formula>
    </cfRule>
    <cfRule type="cellIs" dxfId="1037" priority="162" operator="equal">
      <formula>"U"</formula>
    </cfRule>
    <cfRule type="cellIs" dxfId="1036" priority="163" operator="equal">
      <formula>"-"</formula>
    </cfRule>
    <cfRule type="cellIs" dxfId="1035" priority="164" stopIfTrue="1" operator="between">
      <formula>0.5</formula>
      <formula>0.69</formula>
    </cfRule>
    <cfRule type="cellIs" dxfId="1034" priority="165" operator="lessThan">
      <formula>0.5</formula>
    </cfRule>
  </conditionalFormatting>
  <conditionalFormatting sqref="C23">
    <cfRule type="expression" dxfId="1033" priority="128">
      <formula>COUNT(LEFT(C23,2))&gt;0.5</formula>
    </cfRule>
  </conditionalFormatting>
  <conditionalFormatting sqref="E23:N23">
    <cfRule type="cellIs" dxfId="1032" priority="118" operator="equal">
      <formula>"A"</formula>
    </cfRule>
    <cfRule type="cellIs" dxfId="1031" priority="119" operator="equal">
      <formula>"U"</formula>
    </cfRule>
    <cfRule type="cellIs" dxfId="1030" priority="125" operator="equal">
      <formula>"-"</formula>
    </cfRule>
    <cfRule type="cellIs" dxfId="1029" priority="126" stopIfTrue="1" operator="between">
      <formula>0.5</formula>
      <formula>0.69</formula>
    </cfRule>
    <cfRule type="cellIs" dxfId="1028" priority="127" operator="lessThan">
      <formula>0.5</formula>
    </cfRule>
  </conditionalFormatting>
  <conditionalFormatting sqref="R23">
    <cfRule type="cellIs" dxfId="1027" priority="121" operator="between">
      <formula>0.71</formula>
      <formula>1</formula>
    </cfRule>
    <cfRule type="cellIs" dxfId="1026" priority="122" operator="between">
      <formula>0.5</formula>
      <formula>0.7</formula>
    </cfRule>
    <cfRule type="cellIs" dxfId="1025" priority="123" operator="lessThan">
      <formula>0.5</formula>
    </cfRule>
    <cfRule type="cellIs" dxfId="1024" priority="124" operator="lessThan">
      <formula>0.5</formula>
    </cfRule>
  </conditionalFormatting>
  <conditionalFormatting sqref="R23">
    <cfRule type="cellIs" dxfId="1023" priority="120" operator="greaterThan">
      <formula>0.69</formula>
    </cfRule>
  </conditionalFormatting>
  <conditionalFormatting sqref="D23">
    <cfRule type="cellIs" dxfId="1022" priority="113" operator="equal">
      <formula>"A"</formula>
    </cfRule>
    <cfRule type="cellIs" dxfId="1021" priority="114" operator="equal">
      <formula>"U"</formula>
    </cfRule>
    <cfRule type="cellIs" dxfId="1020" priority="115" operator="equal">
      <formula>"-"</formula>
    </cfRule>
    <cfRule type="cellIs" dxfId="1019" priority="116" stopIfTrue="1" operator="between">
      <formula>0.5</formula>
      <formula>0.69</formula>
    </cfRule>
    <cfRule type="cellIs" dxfId="1018" priority="117" operator="lessThan">
      <formula>0.5</formula>
    </cfRule>
  </conditionalFormatting>
  <conditionalFormatting sqref="C24">
    <cfRule type="expression" dxfId="1017" priority="112">
      <formula>COUNT(LEFT(C24,2))&gt;0.5</formula>
    </cfRule>
  </conditionalFormatting>
  <conditionalFormatting sqref="E24:N24">
    <cfRule type="cellIs" dxfId="1016" priority="102" operator="equal">
      <formula>"A"</formula>
    </cfRule>
    <cfRule type="cellIs" dxfId="1015" priority="103" operator="equal">
      <formula>"U"</formula>
    </cfRule>
    <cfRule type="cellIs" dxfId="1014" priority="109" operator="equal">
      <formula>"-"</formula>
    </cfRule>
    <cfRule type="cellIs" dxfId="1013" priority="110" stopIfTrue="1" operator="between">
      <formula>0.5</formula>
      <formula>0.69</formula>
    </cfRule>
    <cfRule type="cellIs" dxfId="1012" priority="111" operator="lessThan">
      <formula>0.5</formula>
    </cfRule>
  </conditionalFormatting>
  <conditionalFormatting sqref="R24">
    <cfRule type="cellIs" dxfId="1011" priority="105" operator="between">
      <formula>0.71</formula>
      <formula>1</formula>
    </cfRule>
    <cfRule type="cellIs" dxfId="1010" priority="106" operator="between">
      <formula>0.5</formula>
      <formula>0.7</formula>
    </cfRule>
    <cfRule type="cellIs" dxfId="1009" priority="107" operator="lessThan">
      <formula>0.5</formula>
    </cfRule>
    <cfRule type="cellIs" dxfId="1008" priority="108" operator="lessThan">
      <formula>0.5</formula>
    </cfRule>
  </conditionalFormatting>
  <conditionalFormatting sqref="R24">
    <cfRule type="cellIs" dxfId="1007" priority="104" operator="greaterThan">
      <formula>0.69</formula>
    </cfRule>
  </conditionalFormatting>
  <conditionalFormatting sqref="D24">
    <cfRule type="cellIs" dxfId="1006" priority="97" operator="equal">
      <formula>"A"</formula>
    </cfRule>
    <cfRule type="cellIs" dxfId="1005" priority="98" operator="equal">
      <formula>"U"</formula>
    </cfRule>
    <cfRule type="cellIs" dxfId="1004" priority="99" operator="equal">
      <formula>"-"</formula>
    </cfRule>
    <cfRule type="cellIs" dxfId="1003" priority="100" stopIfTrue="1" operator="between">
      <formula>0.5</formula>
      <formula>0.69</formula>
    </cfRule>
    <cfRule type="cellIs" dxfId="1002" priority="101" operator="lessThan">
      <formula>0.5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4" workbookViewId="0">
      <selection activeCell="R36" sqref="B19:R36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29.25" customHeight="1" x14ac:dyDescent="0.3">
      <c r="B19" s="55">
        <v>1</v>
      </c>
      <c r="C19" s="114" t="s">
        <v>303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38.25" customHeight="1" x14ac:dyDescent="0.3">
      <c r="B20" s="55">
        <v>2</v>
      </c>
      <c r="C20" s="114" t="s">
        <v>304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21" si="0">IFERROR(Q20/P20,"-")</f>
        <v>-</v>
      </c>
      <c r="T20" s="24" t="s">
        <v>53</v>
      </c>
      <c r="U20" s="23" t="s">
        <v>54</v>
      </c>
    </row>
    <row r="21" spans="2:21" ht="105.75" customHeight="1" x14ac:dyDescent="0.3">
      <c r="B21" s="55">
        <v>3</v>
      </c>
      <c r="C21" s="114" t="s">
        <v>305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25.5" customHeight="1" x14ac:dyDescent="0.3">
      <c r="B22" s="55">
        <v>4</v>
      </c>
      <c r="C22" s="114" t="s">
        <v>306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ref="R22:R23" si="1">IFERROR(Q22/P22,"-")</f>
        <v>-</v>
      </c>
      <c r="T22" s="96"/>
      <c r="U22" s="97"/>
    </row>
    <row r="23" spans="2:21" ht="70.5" customHeight="1" x14ac:dyDescent="0.3">
      <c r="B23" s="55">
        <v>5</v>
      </c>
      <c r="C23" s="114" t="s">
        <v>307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1"/>
        <v>-</v>
      </c>
      <c r="T23" s="178" t="s">
        <v>100</v>
      </c>
      <c r="U23" s="179"/>
    </row>
    <row r="24" spans="2:21" x14ac:dyDescent="0.3">
      <c r="B24" s="29"/>
      <c r="C24" s="57" t="s">
        <v>58</v>
      </c>
      <c r="D24" s="115">
        <f t="shared" ref="D24:N24" si="2">SUM(D19:D23)</f>
        <v>1</v>
      </c>
      <c r="E24" s="115">
        <f t="shared" si="2"/>
        <v>0</v>
      </c>
      <c r="F24" s="115">
        <f t="shared" si="2"/>
        <v>0</v>
      </c>
      <c r="G24" s="115">
        <f t="shared" si="2"/>
        <v>0</v>
      </c>
      <c r="H24" s="115">
        <f t="shared" si="2"/>
        <v>0</v>
      </c>
      <c r="I24" s="115">
        <f t="shared" si="2"/>
        <v>0</v>
      </c>
      <c r="J24" s="115">
        <f t="shared" si="2"/>
        <v>0</v>
      </c>
      <c r="K24" s="115">
        <f t="shared" si="2"/>
        <v>0</v>
      </c>
      <c r="L24" s="115">
        <f t="shared" si="2"/>
        <v>0</v>
      </c>
      <c r="M24" s="115">
        <f t="shared" si="2"/>
        <v>0</v>
      </c>
      <c r="N24" s="115">
        <f t="shared" si="2"/>
        <v>0</v>
      </c>
      <c r="O24" s="45"/>
      <c r="P24" s="28" t="s">
        <v>59</v>
      </c>
      <c r="Q24" s="28" t="s">
        <v>59</v>
      </c>
      <c r="R24" s="116">
        <f>SUM(R19:R23)</f>
        <v>0</v>
      </c>
    </row>
    <row r="25" spans="2:21" x14ac:dyDescent="0.3">
      <c r="B25" s="38"/>
      <c r="C25" s="117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2:21" x14ac:dyDescent="0.3">
      <c r="B26" s="110"/>
      <c r="C26" s="101" t="s">
        <v>0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94"/>
    </row>
    <row r="27" spans="2:21" x14ac:dyDescent="0.3">
      <c r="B27" s="110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95"/>
    </row>
    <row r="28" spans="2:21" x14ac:dyDescent="0.3">
      <c r="B28" s="110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95"/>
    </row>
    <row r="29" spans="2:21" x14ac:dyDescent="0.3">
      <c r="B29" s="110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95"/>
    </row>
    <row r="30" spans="2:21" x14ac:dyDescent="0.3">
      <c r="B30" s="110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95"/>
    </row>
    <row r="31" spans="2:21" x14ac:dyDescent="0.3">
      <c r="B31" s="110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95"/>
    </row>
    <row r="32" spans="2:21" x14ac:dyDescent="0.3">
      <c r="B32" s="11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95"/>
    </row>
    <row r="33" spans="2:19" x14ac:dyDescent="0.3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95"/>
    </row>
    <row r="34" spans="2:19" x14ac:dyDescent="0.3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95"/>
    </row>
    <row r="35" spans="2:19" x14ac:dyDescent="0.3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95"/>
    </row>
    <row r="36" spans="2:19" x14ac:dyDescent="0.3">
      <c r="B36" s="110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95"/>
    </row>
    <row r="37" spans="2:19" x14ac:dyDescent="0.3">
      <c r="B37" s="22"/>
      <c r="C37" s="7" t="s">
        <v>71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9" x14ac:dyDescent="0.3">
      <c r="C38" s="7" t="s">
        <v>72</v>
      </c>
    </row>
    <row r="39" spans="2:19" x14ac:dyDescent="0.3">
      <c r="C39" s="7" t="s">
        <v>73</v>
      </c>
    </row>
    <row r="49" spans="19:19" x14ac:dyDescent="0.3">
      <c r="S49" s="1"/>
    </row>
  </sheetData>
  <sheetProtection algorithmName="SHA-512" hashValue="Xu4t5puAv6YBpIBoHKuT07oc9EZ68TVtjO5/KKL1jt09+VBkSgeHGwHIeMwGi7m2POP61Pd/uOyyF0JAZFwtww==" saltValue="weyWOPl5Air+2YPtfz2VOA==" spinCount="100000" sheet="1" objects="1" scenarios="1"/>
  <mergeCells count="23">
    <mergeCell ref="T16:T17"/>
    <mergeCell ref="U16:U17"/>
    <mergeCell ref="M16:M17"/>
    <mergeCell ref="T23:U23"/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  <mergeCell ref="B16:B17"/>
    <mergeCell ref="C16:C17"/>
    <mergeCell ref="D16:D17"/>
    <mergeCell ref="E16:E17"/>
    <mergeCell ref="F16:F17"/>
  </mergeCells>
  <conditionalFormatting sqref="C19:C24">
    <cfRule type="expression" dxfId="1001" priority="589">
      <formula>COUNT(LEFT(C19,2))&gt;0.5</formula>
    </cfRule>
  </conditionalFormatting>
  <conditionalFormatting sqref="D19:N19 D20:D21 D24:N24">
    <cfRule type="cellIs" dxfId="1000" priority="576" operator="equal">
      <formula>"A"</formula>
    </cfRule>
    <cfRule type="cellIs" dxfId="999" priority="577" operator="equal">
      <formula>"U"</formula>
    </cfRule>
    <cfRule type="cellIs" dxfId="998" priority="586" operator="equal">
      <formula>"-"</formula>
    </cfRule>
    <cfRule type="cellIs" dxfId="997" priority="587" stopIfTrue="1" operator="between">
      <formula>0.5</formula>
      <formula>0.69</formula>
    </cfRule>
    <cfRule type="cellIs" dxfId="996" priority="588" operator="lessThan">
      <formula>0.5</formula>
    </cfRule>
  </conditionalFormatting>
  <conditionalFormatting sqref="U19 U22">
    <cfRule type="cellIs" dxfId="995" priority="583" operator="equal">
      <formula>"U"</formula>
    </cfRule>
    <cfRule type="cellIs" dxfId="994" priority="584" operator="equal">
      <formula>"A"</formula>
    </cfRule>
    <cfRule type="cellIs" dxfId="993" priority="585" operator="greaterThan">
      <formula>0.1</formula>
    </cfRule>
  </conditionalFormatting>
  <conditionalFormatting sqref="R19 R24">
    <cfRule type="cellIs" dxfId="992" priority="579" operator="between">
      <formula>0.71</formula>
      <formula>1</formula>
    </cfRule>
    <cfRule type="cellIs" dxfId="991" priority="580" operator="between">
      <formula>0.5</formula>
      <formula>0.7</formula>
    </cfRule>
    <cfRule type="cellIs" dxfId="990" priority="581" operator="lessThan">
      <formula>0.5</formula>
    </cfRule>
    <cfRule type="cellIs" dxfId="989" priority="582" operator="lessThan">
      <formula>0.5</formula>
    </cfRule>
  </conditionalFormatting>
  <conditionalFormatting sqref="R19">
    <cfRule type="cellIs" dxfId="988" priority="578" operator="greaterThan">
      <formula>0.69</formula>
    </cfRule>
  </conditionalFormatting>
  <conditionalFormatting sqref="D20:D21">
    <cfRule type="cellIs" dxfId="987" priority="567" operator="equal">
      <formula>"A"</formula>
    </cfRule>
    <cfRule type="cellIs" dxfId="986" priority="568" operator="equal">
      <formula>"U"</formula>
    </cfRule>
    <cfRule type="cellIs" dxfId="985" priority="569" operator="equal">
      <formula>"-"</formula>
    </cfRule>
    <cfRule type="cellIs" dxfId="984" priority="570" stopIfTrue="1" operator="between">
      <formula>0.5</formula>
      <formula>0.69</formula>
    </cfRule>
    <cfRule type="cellIs" dxfId="983" priority="571" operator="lessThan">
      <formula>0.5</formula>
    </cfRule>
  </conditionalFormatting>
  <conditionalFormatting sqref="D22:N23">
    <cfRule type="cellIs" dxfId="982" priority="537" operator="equal">
      <formula>"A"</formula>
    </cfRule>
    <cfRule type="cellIs" dxfId="981" priority="538" operator="equal">
      <formula>"U"</formula>
    </cfRule>
    <cfRule type="cellIs" dxfId="980" priority="544" operator="equal">
      <formula>"-"</formula>
    </cfRule>
    <cfRule type="cellIs" dxfId="979" priority="545" stopIfTrue="1" operator="between">
      <formula>0.5</formula>
      <formula>0.69</formula>
    </cfRule>
    <cfRule type="cellIs" dxfId="978" priority="546" operator="lessThan">
      <formula>0.5</formula>
    </cfRule>
  </conditionalFormatting>
  <conditionalFormatting sqref="R22:R23">
    <cfRule type="cellIs" dxfId="977" priority="540" operator="between">
      <formula>0.71</formula>
      <formula>1</formula>
    </cfRule>
    <cfRule type="cellIs" dxfId="976" priority="541" operator="between">
      <formula>0.5</formula>
      <formula>0.7</formula>
    </cfRule>
    <cfRule type="cellIs" dxfId="975" priority="542" operator="lessThan">
      <formula>0.5</formula>
    </cfRule>
    <cfRule type="cellIs" dxfId="974" priority="543" operator="lessThan">
      <formula>0.5</formula>
    </cfRule>
  </conditionalFormatting>
  <conditionalFormatting sqref="R22:R23">
    <cfRule type="cellIs" dxfId="973" priority="539" operator="greaterThan">
      <formula>0.69</formula>
    </cfRule>
  </conditionalFormatting>
  <conditionalFormatting sqref="E20:N21">
    <cfRule type="cellIs" dxfId="972" priority="527" operator="equal">
      <formula>"A"</formula>
    </cfRule>
    <cfRule type="cellIs" dxfId="971" priority="528" operator="equal">
      <formula>"U"</formula>
    </cfRule>
    <cfRule type="cellIs" dxfId="970" priority="534" operator="equal">
      <formula>"-"</formula>
    </cfRule>
    <cfRule type="cellIs" dxfId="969" priority="535" stopIfTrue="1" operator="between">
      <formula>0.5</formula>
      <formula>0.69</formula>
    </cfRule>
    <cfRule type="cellIs" dxfId="968" priority="536" operator="lessThan">
      <formula>0.5</formula>
    </cfRule>
  </conditionalFormatting>
  <conditionalFormatting sqref="R20:R21">
    <cfRule type="cellIs" dxfId="967" priority="530" operator="between">
      <formula>0.71</formula>
      <formula>1</formula>
    </cfRule>
    <cfRule type="cellIs" dxfId="966" priority="531" operator="between">
      <formula>0.5</formula>
      <formula>0.7</formula>
    </cfRule>
    <cfRule type="cellIs" dxfId="965" priority="532" operator="lessThan">
      <formula>0.5</formula>
    </cfRule>
    <cfRule type="cellIs" dxfId="964" priority="533" operator="lessThan">
      <formula>0.5</formula>
    </cfRule>
  </conditionalFormatting>
  <conditionalFormatting sqref="R20:R21">
    <cfRule type="cellIs" dxfId="963" priority="529" operator="greaterThan">
      <formula>0.69</formula>
    </cfRule>
  </conditionalFormatting>
  <conditionalFormatting sqref="U20">
    <cfRule type="cellIs" dxfId="962" priority="524" operator="equal">
      <formula>"U"</formula>
    </cfRule>
    <cfRule type="cellIs" dxfId="961" priority="525" operator="equal">
      <formula>"A"</formula>
    </cfRule>
    <cfRule type="cellIs" dxfId="960" priority="526" operator="greaterThan">
      <formula>0.1</formula>
    </cfRule>
  </conditionalFormatting>
  <conditionalFormatting sqref="U21">
    <cfRule type="cellIs" dxfId="959" priority="521" operator="equal">
      <formula>"U"</formula>
    </cfRule>
    <cfRule type="cellIs" dxfId="958" priority="522" operator="equal">
      <formula>"A"</formula>
    </cfRule>
    <cfRule type="cellIs" dxfId="957" priority="523" operator="greaterThan">
      <formula>0.1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3" workbookViewId="0">
      <selection activeCell="R37" sqref="B19:R37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51.75" customHeight="1" x14ac:dyDescent="0.3">
      <c r="B19" s="55">
        <v>1</v>
      </c>
      <c r="C19" s="114" t="s">
        <v>308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63.75" customHeight="1" x14ac:dyDescent="0.3">
      <c r="B20" s="55">
        <v>2</v>
      </c>
      <c r="C20" s="114" t="s">
        <v>98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23" si="0">IFERROR(Q20/P20,"-")</f>
        <v>-</v>
      </c>
      <c r="T20" s="24" t="s">
        <v>53</v>
      </c>
      <c r="U20" s="23" t="s">
        <v>54</v>
      </c>
    </row>
    <row r="21" spans="2:21" ht="40.5" customHeight="1" x14ac:dyDescent="0.3">
      <c r="B21" s="55">
        <v>3</v>
      </c>
      <c r="C21" s="114" t="s">
        <v>99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29.25" customHeight="1" x14ac:dyDescent="0.3">
      <c r="B22" s="55">
        <v>4</v>
      </c>
      <c r="C22" s="114" t="s">
        <v>309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30.75" customHeight="1" x14ac:dyDescent="0.3">
      <c r="B23" s="55">
        <v>5</v>
      </c>
      <c r="C23" s="114" t="s">
        <v>310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</row>
    <row r="24" spans="2:21" ht="37.5" customHeight="1" x14ac:dyDescent="0.3">
      <c r="B24" s="55">
        <v>6</v>
      </c>
      <c r="C24" s="118" t="s">
        <v>311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ref="R24" si="1">IFERROR(Q24/P24,"-")</f>
        <v>-</v>
      </c>
    </row>
    <row r="25" spans="2:21" ht="14.25" customHeight="1" x14ac:dyDescent="0.3">
      <c r="B25" s="29"/>
      <c r="C25" s="57" t="s">
        <v>58</v>
      </c>
      <c r="D25" s="115">
        <f t="shared" ref="D25:N25" si="2">SUM(D19:D23)</f>
        <v>1</v>
      </c>
      <c r="E25" s="115">
        <f t="shared" si="2"/>
        <v>0</v>
      </c>
      <c r="F25" s="115">
        <f t="shared" si="2"/>
        <v>0</v>
      </c>
      <c r="G25" s="115">
        <f t="shared" si="2"/>
        <v>0</v>
      </c>
      <c r="H25" s="115">
        <f t="shared" si="2"/>
        <v>0</v>
      </c>
      <c r="I25" s="115">
        <f t="shared" si="2"/>
        <v>0</v>
      </c>
      <c r="J25" s="115">
        <f t="shared" si="2"/>
        <v>0</v>
      </c>
      <c r="K25" s="115">
        <f t="shared" si="2"/>
        <v>0</v>
      </c>
      <c r="L25" s="115">
        <f t="shared" si="2"/>
        <v>0</v>
      </c>
      <c r="M25" s="115">
        <f t="shared" si="2"/>
        <v>0</v>
      </c>
      <c r="N25" s="115">
        <f t="shared" si="2"/>
        <v>0</v>
      </c>
      <c r="O25" s="45"/>
      <c r="P25" s="28" t="s">
        <v>59</v>
      </c>
      <c r="Q25" s="28" t="s">
        <v>59</v>
      </c>
      <c r="R25" s="116">
        <f>SUM(R19:R23)</f>
        <v>0</v>
      </c>
    </row>
    <row r="26" spans="2:21" ht="16.5" customHeight="1" x14ac:dyDescent="0.3">
      <c r="B26" s="38"/>
      <c r="C26" s="117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21" x14ac:dyDescent="0.3">
      <c r="B27" s="110"/>
      <c r="C27" s="101" t="s">
        <v>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94"/>
    </row>
    <row r="28" spans="2:21" ht="11.25" customHeight="1" x14ac:dyDescent="0.3">
      <c r="B28" s="110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95"/>
    </row>
    <row r="29" spans="2:21" x14ac:dyDescent="0.3">
      <c r="B29" s="110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95"/>
    </row>
    <row r="30" spans="2:21" x14ac:dyDescent="0.3">
      <c r="B30" s="110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95"/>
    </row>
    <row r="31" spans="2:21" x14ac:dyDescent="0.3">
      <c r="B31" s="110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95"/>
    </row>
    <row r="32" spans="2:21" x14ac:dyDescent="0.3">
      <c r="B32" s="11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95"/>
    </row>
    <row r="33" spans="2:19" x14ac:dyDescent="0.3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95"/>
    </row>
    <row r="34" spans="2:19" x14ac:dyDescent="0.3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95"/>
    </row>
    <row r="35" spans="2:19" x14ac:dyDescent="0.3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95"/>
    </row>
    <row r="36" spans="2:19" x14ac:dyDescent="0.3">
      <c r="B36" s="11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95"/>
    </row>
    <row r="37" spans="2:19" x14ac:dyDescent="0.3">
      <c r="B37" s="110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95"/>
    </row>
    <row r="38" spans="2:19" x14ac:dyDescent="0.3">
      <c r="B38" s="22"/>
      <c r="C38" s="7" t="s">
        <v>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9" x14ac:dyDescent="0.3">
      <c r="C39" s="7" t="s">
        <v>72</v>
      </c>
    </row>
    <row r="40" spans="2:19" x14ac:dyDescent="0.3">
      <c r="C40" s="7" t="s">
        <v>73</v>
      </c>
    </row>
    <row r="50" spans="19:19" x14ac:dyDescent="0.3">
      <c r="S50" s="1"/>
    </row>
  </sheetData>
  <sheetProtection algorithmName="SHA-512" hashValue="hjHma4zE9fuTX6UWHzsN6aAb8FiFJBBnFeiafRcNa7shxmvACYLYCFW0a48jDoz1pMoVUxfgM7V0emNzVoq6RQ==" saltValue="JXFHJSH5Pd57+kOeSBgUVg==" spinCount="100000" sheet="1" objects="1" scenarios="1"/>
  <mergeCells count="22">
    <mergeCell ref="D15:H15"/>
    <mergeCell ref="I15:N15"/>
    <mergeCell ref="P15:R15"/>
    <mergeCell ref="T15:U15"/>
    <mergeCell ref="G16:G17"/>
    <mergeCell ref="H16:H17"/>
    <mergeCell ref="I16:I17"/>
    <mergeCell ref="J16:J17"/>
    <mergeCell ref="K16:K17"/>
    <mergeCell ref="L16:L17"/>
    <mergeCell ref="N16:N17"/>
    <mergeCell ref="P16:P17"/>
    <mergeCell ref="Q16:Q17"/>
    <mergeCell ref="R16:R17"/>
    <mergeCell ref="T16:T17"/>
    <mergeCell ref="U16:U17"/>
    <mergeCell ref="M16:M17"/>
    <mergeCell ref="B16:B17"/>
    <mergeCell ref="C16:C17"/>
    <mergeCell ref="D16:D17"/>
    <mergeCell ref="E16:E17"/>
    <mergeCell ref="F16:F17"/>
  </mergeCells>
  <conditionalFormatting sqref="C25">
    <cfRule type="expression" dxfId="956" priority="596">
      <formula>COUNT(LEFT(C25,2))&gt;0.5</formula>
    </cfRule>
  </conditionalFormatting>
  <conditionalFormatting sqref="D19:N19 E20:N21 D22:N23 D25:N25">
    <cfRule type="cellIs" dxfId="955" priority="583" operator="equal">
      <formula>"A"</formula>
    </cfRule>
    <cfRule type="cellIs" dxfId="954" priority="584" operator="equal">
      <formula>"U"</formula>
    </cfRule>
    <cfRule type="cellIs" dxfId="953" priority="593" operator="equal">
      <formula>"-"</formula>
    </cfRule>
    <cfRule type="cellIs" dxfId="952" priority="594" stopIfTrue="1" operator="between">
      <formula>0.5</formula>
      <formula>0.69</formula>
    </cfRule>
    <cfRule type="cellIs" dxfId="951" priority="595" operator="lessThan">
      <formula>0.5</formula>
    </cfRule>
  </conditionalFormatting>
  <conditionalFormatting sqref="U19:U20">
    <cfRule type="cellIs" dxfId="950" priority="590" operator="equal">
      <formula>"U"</formula>
    </cfRule>
    <cfRule type="cellIs" dxfId="949" priority="591" operator="equal">
      <formula>"A"</formula>
    </cfRule>
    <cfRule type="cellIs" dxfId="948" priority="592" operator="greaterThan">
      <formula>0.1</formula>
    </cfRule>
  </conditionalFormatting>
  <conditionalFormatting sqref="R19:R23 R25">
    <cfRule type="cellIs" dxfId="947" priority="586" operator="between">
      <formula>0.71</formula>
      <formula>1</formula>
    </cfRule>
    <cfRule type="cellIs" dxfId="946" priority="587" operator="between">
      <formula>0.5</formula>
      <formula>0.7</formula>
    </cfRule>
    <cfRule type="cellIs" dxfId="945" priority="588" operator="lessThan">
      <formula>0.5</formula>
    </cfRule>
    <cfRule type="cellIs" dxfId="944" priority="589" operator="lessThan">
      <formula>0.5</formula>
    </cfRule>
  </conditionalFormatting>
  <conditionalFormatting sqref="R19:R23">
    <cfRule type="cellIs" dxfId="943" priority="585" operator="greaterThan">
      <formula>0.69</formula>
    </cfRule>
  </conditionalFormatting>
  <conditionalFormatting sqref="U21">
    <cfRule type="cellIs" dxfId="942" priority="580" operator="equal">
      <formula>"U"</formula>
    </cfRule>
    <cfRule type="cellIs" dxfId="941" priority="581" operator="equal">
      <formula>"A"</formula>
    </cfRule>
    <cfRule type="cellIs" dxfId="940" priority="582" operator="greaterThan">
      <formula>0.1</formula>
    </cfRule>
  </conditionalFormatting>
  <conditionalFormatting sqref="C19:C24">
    <cfRule type="expression" dxfId="939" priority="579">
      <formula>COUNT(LEFT(C19,2))&gt;0.5</formula>
    </cfRule>
  </conditionalFormatting>
  <conditionalFormatting sqref="D20:D21">
    <cfRule type="cellIs" dxfId="938" priority="574" operator="equal">
      <formula>"A"</formula>
    </cfRule>
    <cfRule type="cellIs" dxfId="937" priority="575" operator="equal">
      <formula>"U"</formula>
    </cfRule>
    <cfRule type="cellIs" dxfId="936" priority="576" operator="equal">
      <formula>"-"</formula>
    </cfRule>
    <cfRule type="cellIs" dxfId="935" priority="577" stopIfTrue="1" operator="between">
      <formula>0.5</formula>
      <formula>0.69</formula>
    </cfRule>
    <cfRule type="cellIs" dxfId="934" priority="578" operator="lessThan">
      <formula>0.5</formula>
    </cfRule>
  </conditionalFormatting>
  <conditionalFormatting sqref="D24:N24">
    <cfRule type="cellIs" dxfId="933" priority="1" operator="equal">
      <formula>"A"</formula>
    </cfRule>
    <cfRule type="cellIs" dxfId="932" priority="2" operator="equal">
      <formula>"U"</formula>
    </cfRule>
    <cfRule type="cellIs" dxfId="931" priority="8" operator="equal">
      <formula>"-"</formula>
    </cfRule>
    <cfRule type="cellIs" dxfId="930" priority="9" stopIfTrue="1" operator="between">
      <formula>0.5</formula>
      <formula>0.69</formula>
    </cfRule>
    <cfRule type="cellIs" dxfId="929" priority="10" operator="lessThan">
      <formula>0.5</formula>
    </cfRule>
  </conditionalFormatting>
  <conditionalFormatting sqref="R24">
    <cfRule type="cellIs" dxfId="928" priority="4" operator="between">
      <formula>0.71</formula>
      <formula>1</formula>
    </cfRule>
    <cfRule type="cellIs" dxfId="927" priority="5" operator="between">
      <formula>0.5</formula>
      <formula>0.7</formula>
    </cfRule>
    <cfRule type="cellIs" dxfId="926" priority="6" operator="lessThan">
      <formula>0.5</formula>
    </cfRule>
    <cfRule type="cellIs" dxfId="925" priority="7" operator="lessThan">
      <formula>0.5</formula>
    </cfRule>
  </conditionalFormatting>
  <conditionalFormatting sqref="R24">
    <cfRule type="cellIs" dxfId="924" priority="3" operator="greaterThan">
      <formula>0.69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7" workbookViewId="0">
      <selection activeCell="R37" sqref="B19:R37"/>
    </sheetView>
  </sheetViews>
  <sheetFormatPr defaultColWidth="9.109375" defaultRowHeight="14.4" x14ac:dyDescent="0.3"/>
  <cols>
    <col min="1" max="1" width="2.88671875" style="2" customWidth="1"/>
    <col min="2" max="2" width="9.109375" style="2" customWidth="1"/>
    <col min="3" max="3" width="33.88671875" style="2" customWidth="1"/>
    <col min="4" max="14" width="9.109375" style="2"/>
    <col min="15" max="15" width="0.5546875" style="2" customWidth="1"/>
    <col min="16" max="18" width="9.109375" style="2" customWidth="1"/>
    <col min="19" max="19" width="2.33203125" style="2" customWidth="1"/>
    <col min="20" max="20" width="16.109375" style="2" customWidth="1"/>
    <col min="21" max="16384" width="9.109375" style="2"/>
  </cols>
  <sheetData>
    <row r="1" spans="1:21" x14ac:dyDescent="0.3">
      <c r="A1" s="2" t="s">
        <v>82</v>
      </c>
    </row>
    <row r="14" spans="1:21" ht="3.75" customHeight="1" x14ac:dyDescent="0.3"/>
    <row r="15" spans="1:21" x14ac:dyDescent="0.3">
      <c r="B15" s="25"/>
      <c r="C15" s="26" t="s">
        <v>31</v>
      </c>
      <c r="D15" s="174" t="s">
        <v>32</v>
      </c>
      <c r="E15" s="174"/>
      <c r="F15" s="174"/>
      <c r="G15" s="174"/>
      <c r="H15" s="175"/>
      <c r="I15" s="176" t="s">
        <v>33</v>
      </c>
      <c r="J15" s="176"/>
      <c r="K15" s="176"/>
      <c r="L15" s="176"/>
      <c r="M15" s="176"/>
      <c r="N15" s="176"/>
      <c r="O15" s="14"/>
      <c r="P15" s="168" t="s">
        <v>34</v>
      </c>
      <c r="Q15" s="168"/>
      <c r="R15" s="168"/>
      <c r="S15" s="2" t="s">
        <v>74</v>
      </c>
      <c r="T15" s="168" t="s">
        <v>35</v>
      </c>
      <c r="U15" s="168"/>
    </row>
    <row r="16" spans="1:21" x14ac:dyDescent="0.3">
      <c r="B16" s="172" t="s">
        <v>36</v>
      </c>
      <c r="C16" s="154" t="s">
        <v>62</v>
      </c>
      <c r="D16" s="167" t="s">
        <v>63</v>
      </c>
      <c r="E16" s="167" t="s">
        <v>38</v>
      </c>
      <c r="F16" s="167" t="s">
        <v>64</v>
      </c>
      <c r="G16" s="167" t="s">
        <v>65</v>
      </c>
      <c r="H16" s="163" t="s">
        <v>66</v>
      </c>
      <c r="I16" s="163" t="s">
        <v>40</v>
      </c>
      <c r="J16" s="163" t="s">
        <v>41</v>
      </c>
      <c r="K16" s="163" t="s">
        <v>42</v>
      </c>
      <c r="L16" s="163" t="s">
        <v>43</v>
      </c>
      <c r="M16" s="163" t="s">
        <v>67</v>
      </c>
      <c r="N16" s="163" t="s">
        <v>68</v>
      </c>
      <c r="O16" s="1"/>
      <c r="P16" s="153" t="s">
        <v>44</v>
      </c>
      <c r="Q16" s="153" t="s">
        <v>45</v>
      </c>
      <c r="R16" s="153" t="s">
        <v>46</v>
      </c>
      <c r="T16" s="153" t="s">
        <v>47</v>
      </c>
      <c r="U16" s="153" t="s">
        <v>48</v>
      </c>
    </row>
    <row r="17" spans="2:21" x14ac:dyDescent="0.3">
      <c r="B17" s="173"/>
      <c r="C17" s="166"/>
      <c r="D17" s="142"/>
      <c r="E17" s="142"/>
      <c r="F17" s="142"/>
      <c r="G17" s="142"/>
      <c r="H17" s="165"/>
      <c r="I17" s="164"/>
      <c r="J17" s="164"/>
      <c r="K17" s="164"/>
      <c r="L17" s="164"/>
      <c r="M17" s="164"/>
      <c r="N17" s="164"/>
      <c r="O17" s="1"/>
      <c r="P17" s="153" t="s">
        <v>44</v>
      </c>
      <c r="Q17" s="153" t="s">
        <v>45</v>
      </c>
      <c r="R17" s="153" t="s">
        <v>46</v>
      </c>
      <c r="T17" s="153" t="s">
        <v>44</v>
      </c>
      <c r="U17" s="153" t="s">
        <v>45</v>
      </c>
    </row>
    <row r="18" spans="2:21" x14ac:dyDescent="0.3">
      <c r="B18" s="27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7"/>
      <c r="Q18" s="7"/>
      <c r="R18" s="7"/>
      <c r="T18" s="20"/>
      <c r="U18" s="20"/>
    </row>
    <row r="19" spans="2:21" ht="15" customHeight="1" x14ac:dyDescent="0.3">
      <c r="B19" s="55">
        <v>1</v>
      </c>
      <c r="C19" s="119" t="s">
        <v>312</v>
      </c>
      <c r="D19" s="56">
        <v>1</v>
      </c>
      <c r="E19" s="30" t="s">
        <v>59</v>
      </c>
      <c r="F19" s="30" t="s">
        <v>59</v>
      </c>
      <c r="G19" s="30" t="s">
        <v>59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59</v>
      </c>
      <c r="N19" s="30" t="s">
        <v>59</v>
      </c>
      <c r="O19" s="39"/>
      <c r="P19" s="36" t="s">
        <v>59</v>
      </c>
      <c r="Q19" s="36" t="s">
        <v>59</v>
      </c>
      <c r="R19" s="108" t="str">
        <f>IFERROR(Q19/P19,"-")</f>
        <v>-</v>
      </c>
      <c r="T19" s="24" t="s">
        <v>50</v>
      </c>
      <c r="U19" s="23" t="s">
        <v>51</v>
      </c>
    </row>
    <row r="20" spans="2:21" ht="17.25" customHeight="1" x14ac:dyDescent="0.3">
      <c r="B20" s="55">
        <v>2</v>
      </c>
      <c r="C20" s="119" t="s">
        <v>313</v>
      </c>
      <c r="D20" s="56" t="s">
        <v>51</v>
      </c>
      <c r="E20" s="30" t="s">
        <v>59</v>
      </c>
      <c r="F20" s="30" t="s">
        <v>59</v>
      </c>
      <c r="G20" s="30" t="s">
        <v>59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59</v>
      </c>
      <c r="N20" s="30" t="s">
        <v>59</v>
      </c>
      <c r="O20" s="38"/>
      <c r="P20" s="36" t="s">
        <v>59</v>
      </c>
      <c r="Q20" s="36" t="s">
        <v>59</v>
      </c>
      <c r="R20" s="108" t="str">
        <f t="shared" ref="R20:R24" si="0">IFERROR(Q20/P20,"-")</f>
        <v>-</v>
      </c>
      <c r="T20" s="24" t="s">
        <v>53</v>
      </c>
      <c r="U20" s="23" t="s">
        <v>54</v>
      </c>
    </row>
    <row r="21" spans="2:21" ht="17.25" customHeight="1" x14ac:dyDescent="0.3">
      <c r="B21" s="55">
        <v>3</v>
      </c>
      <c r="C21" s="119" t="s">
        <v>314</v>
      </c>
      <c r="D21" s="56" t="s">
        <v>54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8"/>
      <c r="P21" s="36" t="s">
        <v>59</v>
      </c>
      <c r="Q21" s="36" t="s">
        <v>59</v>
      </c>
      <c r="R21" s="108" t="str">
        <f t="shared" si="0"/>
        <v>-</v>
      </c>
      <c r="T21" s="24" t="s">
        <v>55</v>
      </c>
      <c r="U21" s="23">
        <v>1</v>
      </c>
    </row>
    <row r="22" spans="2:21" ht="28.5" customHeight="1" x14ac:dyDescent="0.3">
      <c r="B22" s="55">
        <v>4</v>
      </c>
      <c r="C22" s="119" t="s">
        <v>315</v>
      </c>
      <c r="D22" s="56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8"/>
      <c r="P22" s="36" t="s">
        <v>59</v>
      </c>
      <c r="Q22" s="36" t="s">
        <v>59</v>
      </c>
      <c r="R22" s="108" t="str">
        <f t="shared" si="0"/>
        <v>-</v>
      </c>
    </row>
    <row r="23" spans="2:21" ht="71.25" customHeight="1" x14ac:dyDescent="0.3">
      <c r="B23" s="55">
        <v>5</v>
      </c>
      <c r="C23" s="119" t="s">
        <v>316</v>
      </c>
      <c r="D23" s="56" t="s">
        <v>59</v>
      </c>
      <c r="E23" s="30" t="s">
        <v>59</v>
      </c>
      <c r="F23" s="30" t="s">
        <v>59</v>
      </c>
      <c r="G23" s="30" t="s">
        <v>59</v>
      </c>
      <c r="H23" s="30" t="s">
        <v>59</v>
      </c>
      <c r="I23" s="30" t="s">
        <v>59</v>
      </c>
      <c r="J23" s="30" t="s">
        <v>59</v>
      </c>
      <c r="K23" s="30" t="s">
        <v>59</v>
      </c>
      <c r="L23" s="30" t="s">
        <v>59</v>
      </c>
      <c r="M23" s="30" t="s">
        <v>59</v>
      </c>
      <c r="N23" s="30" t="s">
        <v>59</v>
      </c>
      <c r="O23" s="38"/>
      <c r="P23" s="36" t="s">
        <v>59</v>
      </c>
      <c r="Q23" s="36" t="s">
        <v>59</v>
      </c>
      <c r="R23" s="108" t="str">
        <f t="shared" si="0"/>
        <v>-</v>
      </c>
    </row>
    <row r="24" spans="2:21" ht="40.5" customHeight="1" x14ac:dyDescent="0.3">
      <c r="B24" s="55">
        <v>6</v>
      </c>
      <c r="C24" s="119" t="s">
        <v>317</v>
      </c>
      <c r="D24" s="56" t="s">
        <v>59</v>
      </c>
      <c r="E24" s="30" t="s">
        <v>59</v>
      </c>
      <c r="F24" s="30" t="s">
        <v>59</v>
      </c>
      <c r="G24" s="30" t="s">
        <v>59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30" t="s">
        <v>59</v>
      </c>
      <c r="N24" s="30" t="s">
        <v>59</v>
      </c>
      <c r="O24" s="38"/>
      <c r="P24" s="36" t="s">
        <v>59</v>
      </c>
      <c r="Q24" s="36" t="s">
        <v>59</v>
      </c>
      <c r="R24" s="108" t="str">
        <f t="shared" si="0"/>
        <v>-</v>
      </c>
    </row>
    <row r="25" spans="2:21" x14ac:dyDescent="0.3">
      <c r="B25" s="29"/>
      <c r="C25" s="57" t="s">
        <v>58</v>
      </c>
      <c r="D25" s="115">
        <f t="shared" ref="D25:N25" si="1">SUM(D19:D24)</f>
        <v>1</v>
      </c>
      <c r="E25" s="115">
        <f t="shared" si="1"/>
        <v>0</v>
      </c>
      <c r="F25" s="115">
        <f t="shared" si="1"/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  <c r="J25" s="115">
        <f t="shared" si="1"/>
        <v>0</v>
      </c>
      <c r="K25" s="115">
        <f t="shared" si="1"/>
        <v>0</v>
      </c>
      <c r="L25" s="115">
        <f t="shared" si="1"/>
        <v>0</v>
      </c>
      <c r="M25" s="115">
        <f t="shared" si="1"/>
        <v>0</v>
      </c>
      <c r="N25" s="115">
        <f t="shared" si="1"/>
        <v>0</v>
      </c>
      <c r="O25" s="45"/>
      <c r="P25" s="28" t="s">
        <v>59</v>
      </c>
      <c r="Q25" s="28" t="s">
        <v>59</v>
      </c>
      <c r="R25" s="116">
        <f>SUM(R19:R24)</f>
        <v>0</v>
      </c>
    </row>
    <row r="26" spans="2:21" x14ac:dyDescent="0.3">
      <c r="B26" s="38"/>
      <c r="C26" s="117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21" x14ac:dyDescent="0.3">
      <c r="B27" s="110"/>
      <c r="C27" s="101" t="s">
        <v>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94"/>
    </row>
    <row r="28" spans="2:21" x14ac:dyDescent="0.3">
      <c r="B28" s="110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95"/>
    </row>
    <row r="29" spans="2:21" x14ac:dyDescent="0.3">
      <c r="B29" s="110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95"/>
    </row>
    <row r="30" spans="2:21" x14ac:dyDescent="0.3">
      <c r="B30" s="110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95"/>
    </row>
    <row r="31" spans="2:21" x14ac:dyDescent="0.3">
      <c r="B31" s="110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95"/>
    </row>
    <row r="32" spans="2:21" x14ac:dyDescent="0.3">
      <c r="B32" s="110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95"/>
    </row>
    <row r="33" spans="2:19" x14ac:dyDescent="0.3">
      <c r="B33" s="110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95"/>
    </row>
    <row r="34" spans="2:19" x14ac:dyDescent="0.3">
      <c r="B34" s="110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95"/>
    </row>
    <row r="35" spans="2:19" x14ac:dyDescent="0.3">
      <c r="B35" s="110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95"/>
    </row>
    <row r="36" spans="2:19" x14ac:dyDescent="0.3">
      <c r="B36" s="110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95"/>
    </row>
    <row r="37" spans="2:19" x14ac:dyDescent="0.3">
      <c r="B37" s="110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95"/>
    </row>
    <row r="38" spans="2:19" x14ac:dyDescent="0.3">
      <c r="B38" s="22"/>
      <c r="C38" s="7" t="s">
        <v>71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9" x14ac:dyDescent="0.3">
      <c r="C39" s="7" t="s">
        <v>72</v>
      </c>
    </row>
    <row r="40" spans="2:19" x14ac:dyDescent="0.3">
      <c r="C40" s="7" t="s">
        <v>73</v>
      </c>
    </row>
    <row r="50" spans="19:19" x14ac:dyDescent="0.3">
      <c r="S50" s="1"/>
    </row>
  </sheetData>
  <sheetProtection algorithmName="SHA-512" hashValue="eezn32ZVNVjHmvm9HjvllfQ624maxKCQsJ7MSfXhsyBh2sUKnq96MlVK66BeNWeS0wRFuvF4VUD+PQ6O8XH0PQ==" saltValue="884k3U6yioZOVBrpYDIb0Q==" spinCount="100000" sheet="1" objects="1" scenarios="1"/>
  <mergeCells count="22">
    <mergeCell ref="T16:T17"/>
    <mergeCell ref="M16:M17"/>
    <mergeCell ref="N16:N17"/>
    <mergeCell ref="P16:P17"/>
    <mergeCell ref="Q16:Q17"/>
    <mergeCell ref="R16:R17"/>
    <mergeCell ref="D15:H15"/>
    <mergeCell ref="I15:N15"/>
    <mergeCell ref="P15:R15"/>
    <mergeCell ref="T15:U15"/>
    <mergeCell ref="B16:B17"/>
    <mergeCell ref="C16:C17"/>
    <mergeCell ref="D16:D17"/>
    <mergeCell ref="E16:E17"/>
    <mergeCell ref="F16:F17"/>
    <mergeCell ref="G16:G17"/>
    <mergeCell ref="U16:U17"/>
    <mergeCell ref="H16:H17"/>
    <mergeCell ref="I16:I17"/>
    <mergeCell ref="J16:J17"/>
    <mergeCell ref="K16:K17"/>
    <mergeCell ref="L16:L17"/>
  </mergeCells>
  <conditionalFormatting sqref="C25">
    <cfRule type="expression" dxfId="923" priority="73">
      <formula>COUNT(LEFT(C25,2))&gt;0.5</formula>
    </cfRule>
  </conditionalFormatting>
  <conditionalFormatting sqref="D19:N19 E20:N21 D22:N25">
    <cfRule type="cellIs" dxfId="922" priority="60" operator="equal">
      <formula>"A"</formula>
    </cfRule>
    <cfRule type="cellIs" dxfId="921" priority="61" operator="equal">
      <formula>"U"</formula>
    </cfRule>
    <cfRule type="cellIs" dxfId="920" priority="70" operator="equal">
      <formula>"-"</formula>
    </cfRule>
    <cfRule type="cellIs" dxfId="919" priority="71" stopIfTrue="1" operator="between">
      <formula>0.5</formula>
      <formula>0.69</formula>
    </cfRule>
    <cfRule type="cellIs" dxfId="918" priority="72" operator="lessThan">
      <formula>0.5</formula>
    </cfRule>
  </conditionalFormatting>
  <conditionalFormatting sqref="U19:U20">
    <cfRule type="cellIs" dxfId="917" priority="67" operator="equal">
      <formula>"U"</formula>
    </cfRule>
    <cfRule type="cellIs" dxfId="916" priority="68" operator="equal">
      <formula>"A"</formula>
    </cfRule>
    <cfRule type="cellIs" dxfId="915" priority="69" operator="greaterThan">
      <formula>0.1</formula>
    </cfRule>
  </conditionalFormatting>
  <conditionalFormatting sqref="R19:R25">
    <cfRule type="cellIs" dxfId="914" priority="63" operator="between">
      <formula>0.71</formula>
      <formula>1</formula>
    </cfRule>
    <cfRule type="cellIs" dxfId="913" priority="64" operator="between">
      <formula>0.5</formula>
      <formula>0.7</formula>
    </cfRule>
    <cfRule type="cellIs" dxfId="912" priority="65" operator="lessThan">
      <formula>0.5</formula>
    </cfRule>
    <cfRule type="cellIs" dxfId="911" priority="66" operator="lessThan">
      <formula>0.5</formula>
    </cfRule>
  </conditionalFormatting>
  <conditionalFormatting sqref="R19:R24">
    <cfRule type="cellIs" dxfId="910" priority="62" operator="greaterThan">
      <formula>0.69</formula>
    </cfRule>
  </conditionalFormatting>
  <conditionalFormatting sqref="U21">
    <cfRule type="cellIs" dxfId="909" priority="57" operator="equal">
      <formula>"U"</formula>
    </cfRule>
    <cfRule type="cellIs" dxfId="908" priority="58" operator="equal">
      <formula>"A"</formula>
    </cfRule>
    <cfRule type="cellIs" dxfId="907" priority="59" operator="greaterThan">
      <formula>0.1</formula>
    </cfRule>
  </conditionalFormatting>
  <conditionalFormatting sqref="C19:C24">
    <cfRule type="expression" dxfId="906" priority="56">
      <formula>COUNT(LEFT(C19,2))&gt;0.5</formula>
    </cfRule>
  </conditionalFormatting>
  <conditionalFormatting sqref="D20:D21">
    <cfRule type="cellIs" dxfId="905" priority="51" operator="equal">
      <formula>"A"</formula>
    </cfRule>
    <cfRule type="cellIs" dxfId="904" priority="52" operator="equal">
      <formula>"U"</formula>
    </cfRule>
    <cfRule type="cellIs" dxfId="903" priority="53" operator="equal">
      <formula>"-"</formula>
    </cfRule>
    <cfRule type="cellIs" dxfId="902" priority="54" stopIfTrue="1" operator="between">
      <formula>0.5</formula>
      <formula>0.69</formula>
    </cfRule>
    <cfRule type="cellIs" dxfId="901" priority="55" operator="lessThan">
      <formula>0.5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</vt:lpstr>
      <vt:lpstr>Concurso</vt:lpstr>
      <vt:lpstr>Cronograma de Estudos</vt:lpstr>
      <vt:lpstr>Conteúdo Programático</vt:lpstr>
      <vt:lpstr>Língua Portuguesa</vt:lpstr>
      <vt:lpstr>Matemática e Raciocínio Lógico</vt:lpstr>
      <vt:lpstr>Noções de Informática</vt:lpstr>
      <vt:lpstr>Noções sobre direitos das PcD</vt:lpstr>
      <vt:lpstr>Legislação e Ética</vt:lpstr>
      <vt:lpstr>Direito Constitucional</vt:lpstr>
      <vt:lpstr>Direito Administrativo</vt:lpstr>
      <vt:lpstr>Direito Civil</vt:lpstr>
      <vt:lpstr>Direito Processual Civil</vt:lpstr>
      <vt:lpstr>Direito do Trabalho</vt:lpstr>
      <vt:lpstr>Direito Processual do Trabalho</vt:lpstr>
      <vt:lpstr>Direito Previdenciário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comunicacao</dc:creator>
  <cp:lastModifiedBy>Paula Pimentel E Silva</cp:lastModifiedBy>
  <dcterms:created xsi:type="dcterms:W3CDTF">2017-01-13T17:52:11Z</dcterms:created>
  <dcterms:modified xsi:type="dcterms:W3CDTF">2018-04-30T12:49:56Z</dcterms:modified>
</cp:coreProperties>
</file>