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030"/>
  </bookViews>
  <sheets>
    <sheet name="DIVULGAÇÃO" sheetId="6" r:id="rId1"/>
    <sheet name="tabela" sheetId="1" r:id="rId2"/>
    <sheet name="CLASS" sheetId="7" r:id="rId3"/>
  </sheets>
  <calcPr calcId="124519"/>
</workbook>
</file>

<file path=xl/calcChain.xml><?xml version="1.0" encoding="utf-8"?>
<calcChain xmlns="http://schemas.openxmlformats.org/spreadsheetml/2006/main">
  <c r="E115" i="6"/>
  <c r="G115"/>
  <c r="E110"/>
  <c r="G110"/>
  <c r="E107"/>
  <c r="G107"/>
  <c r="E100"/>
  <c r="G100"/>
  <c r="E89"/>
  <c r="G89"/>
  <c r="E86"/>
  <c r="G86"/>
  <c r="G76"/>
  <c r="E76"/>
  <c r="G79"/>
  <c r="E79"/>
  <c r="E71"/>
  <c r="G71"/>
  <c r="E68"/>
  <c r="G68"/>
  <c r="B124"/>
  <c r="A121"/>
  <c r="A112"/>
  <c r="A104"/>
  <c r="A97"/>
  <c r="B101"/>
  <c r="B105" s="1"/>
  <c r="B108" s="1"/>
  <c r="A90"/>
  <c r="A83"/>
  <c r="A80"/>
  <c r="A73"/>
  <c r="A65"/>
  <c r="B87"/>
  <c r="B91" s="1"/>
  <c r="B94" s="1"/>
  <c r="B77"/>
  <c r="B81" s="1"/>
  <c r="B82" s="1"/>
  <c r="E42" i="7"/>
  <c r="D42"/>
  <c r="E40"/>
  <c r="D40"/>
  <c r="E48"/>
  <c r="D48"/>
  <c r="E46"/>
  <c r="D46"/>
  <c r="E41"/>
  <c r="D41"/>
  <c r="E39"/>
  <c r="F39" s="1"/>
  <c r="D39"/>
  <c r="E34"/>
  <c r="D34"/>
  <c r="E32"/>
  <c r="D32"/>
  <c r="D28"/>
  <c r="E27"/>
  <c r="E26"/>
  <c r="D26"/>
  <c r="E25"/>
  <c r="D25"/>
  <c r="E19"/>
  <c r="F19" s="1"/>
  <c r="D19"/>
  <c r="E18"/>
  <c r="D18"/>
  <c r="E5"/>
  <c r="D5"/>
  <c r="E4"/>
  <c r="D4"/>
  <c r="E13"/>
  <c r="D13"/>
  <c r="E12"/>
  <c r="D12"/>
  <c r="E49"/>
  <c r="D49"/>
  <c r="F46"/>
  <c r="D27"/>
  <c r="D20"/>
  <c r="E20"/>
  <c r="D33"/>
  <c r="E35"/>
  <c r="E14"/>
  <c r="F14" s="1"/>
  <c r="D7"/>
  <c r="E7"/>
  <c r="E33"/>
  <c r="B69" i="6"/>
  <c r="B62"/>
  <c r="B63" s="1"/>
  <c r="B64" s="1"/>
  <c r="A60"/>
  <c r="B56"/>
  <c r="B57" s="1"/>
  <c r="A53"/>
  <c r="B52"/>
  <c r="B54" s="1"/>
  <c r="B49"/>
  <c r="B50" s="1"/>
  <c r="A48"/>
  <c r="E47" i="7"/>
  <c r="D47"/>
  <c r="F26"/>
  <c r="E28"/>
  <c r="F28"/>
  <c r="D21"/>
  <c r="E21"/>
  <c r="F12"/>
  <c r="E11"/>
  <c r="D11"/>
  <c r="B45" i="6"/>
  <c r="B46" s="1"/>
  <c r="A43"/>
  <c r="B41"/>
  <c r="B42" s="1"/>
  <c r="A38"/>
  <c r="E6" i="7"/>
  <c r="D6"/>
  <c r="B14" i="6"/>
  <c r="B15" s="1"/>
  <c r="B10"/>
  <c r="B11" s="1"/>
  <c r="B6"/>
  <c r="B7" s="1"/>
  <c r="B37"/>
  <c r="B39" s="1"/>
  <c r="B34"/>
  <c r="B35" s="1"/>
  <c r="A33"/>
  <c r="B30"/>
  <c r="B31" s="1"/>
  <c r="A28"/>
  <c r="A120" i="1"/>
  <c r="F4" i="7"/>
  <c r="F13"/>
  <c r="F48"/>
  <c r="F42"/>
  <c r="F41"/>
  <c r="F18"/>
  <c r="F27"/>
  <c r="F25"/>
  <c r="F32"/>
  <c r="F35"/>
  <c r="F33"/>
  <c r="A24" i="6"/>
  <c r="A20"/>
  <c r="B26"/>
  <c r="B27" s="1"/>
  <c r="B22"/>
  <c r="B23" s="1"/>
  <c r="A13" i="1"/>
  <c r="E13"/>
  <c r="B15"/>
  <c r="B16" s="1"/>
  <c r="A17"/>
  <c r="B19"/>
  <c r="B20" s="1"/>
  <c r="A21"/>
  <c r="B18" i="6"/>
  <c r="B19" s="1"/>
  <c r="A16"/>
  <c r="E12"/>
  <c r="A12"/>
  <c r="A114" i="1"/>
  <c r="B123"/>
  <c r="A108"/>
  <c r="A102"/>
  <c r="B117"/>
  <c r="B105"/>
  <c r="B109" s="1"/>
  <c r="B111" s="1"/>
  <c r="B93"/>
  <c r="B97" s="1"/>
  <c r="B99" s="1"/>
  <c r="A96"/>
  <c r="B81"/>
  <c r="B85" s="1"/>
  <c r="B87" s="1"/>
  <c r="B64"/>
  <c r="B65" s="1"/>
  <c r="B66" s="1"/>
  <c r="B53"/>
  <c r="B55" s="1"/>
  <c r="B46"/>
  <c r="B47" s="1"/>
  <c r="B74"/>
  <c r="B57"/>
  <c r="B58" s="1"/>
  <c r="B50"/>
  <c r="B51" s="1"/>
  <c r="B42"/>
  <c r="B43" s="1"/>
  <c r="B38"/>
  <c r="B40" s="1"/>
  <c r="B35"/>
  <c r="B36" s="1"/>
  <c r="B31"/>
  <c r="B32" s="1"/>
  <c r="B27"/>
  <c r="B28" s="1"/>
  <c r="B23"/>
  <c r="B24" s="1"/>
  <c r="B11"/>
  <c r="B12" s="1"/>
  <c r="B7"/>
  <c r="B8" s="1"/>
  <c r="A90"/>
  <c r="A84"/>
  <c r="A78"/>
  <c r="A71"/>
  <c r="A62"/>
  <c r="A54"/>
  <c r="A49"/>
  <c r="A44"/>
  <c r="A39"/>
  <c r="A34"/>
  <c r="A29"/>
  <c r="A25"/>
  <c r="F40" i="7" l="1"/>
  <c r="F49"/>
  <c r="F34"/>
  <c r="F21"/>
  <c r="F5"/>
  <c r="F11"/>
  <c r="F47"/>
  <c r="F6"/>
  <c r="F7"/>
  <c r="F20"/>
</calcChain>
</file>

<file path=xl/sharedStrings.xml><?xml version="1.0" encoding="utf-8"?>
<sst xmlns="http://schemas.openxmlformats.org/spreadsheetml/2006/main" count="864" uniqueCount="111">
  <si>
    <t>X</t>
  </si>
  <si>
    <t>GEADA</t>
  </si>
  <si>
    <t>ARNALDO</t>
  </si>
  <si>
    <t>JUAREZ</t>
  </si>
  <si>
    <t>JAIME</t>
  </si>
  <si>
    <t>LEONEL</t>
  </si>
  <si>
    <t>BANDEIRA</t>
  </si>
  <si>
    <t>SAULO</t>
  </si>
  <si>
    <t>ANTENOR</t>
  </si>
  <si>
    <t>MOACIR</t>
  </si>
  <si>
    <t>1ª FASE - CLASSIFICATORIA</t>
  </si>
  <si>
    <t xml:space="preserve">jogo </t>
  </si>
  <si>
    <t>GERALDINHO</t>
  </si>
  <si>
    <t>LELO</t>
  </si>
  <si>
    <t>VALDIR</t>
  </si>
  <si>
    <t>XIV CAMPEONATO INDIVIDUAL DE BOCHA C.F.C. 2017</t>
  </si>
  <si>
    <t>(TERÇA-FEIRA)</t>
  </si>
  <si>
    <t>(QUINTA-FEIRA)</t>
  </si>
  <si>
    <t>18h00</t>
  </si>
  <si>
    <t>18h40</t>
  </si>
  <si>
    <t>19h20</t>
  </si>
  <si>
    <t>ANTENOR BATISTA</t>
  </si>
  <si>
    <t>JOSE SPERINDIONE</t>
  </si>
  <si>
    <t>DONIZETE</t>
  </si>
  <si>
    <t>EURIDEO</t>
  </si>
  <si>
    <t>FRANCISCO PRADO</t>
  </si>
  <si>
    <t>JOÃO PEDRO</t>
  </si>
  <si>
    <t>JOSÉ ROBERTO</t>
  </si>
  <si>
    <t>MARCÃO</t>
  </si>
  <si>
    <t>DURVAL</t>
  </si>
  <si>
    <t>CARLOS MENDES</t>
  </si>
  <si>
    <t>AVELINO</t>
  </si>
  <si>
    <t>CARLOS BARBOSA</t>
  </si>
  <si>
    <t>FRANCISCO NOGUEIRA</t>
  </si>
  <si>
    <t>ISIDRO</t>
  </si>
  <si>
    <t>ALMIRO</t>
  </si>
  <si>
    <t>GEMAEL</t>
  </si>
  <si>
    <t>ARLINDO</t>
  </si>
  <si>
    <t>REPESCAGEM</t>
  </si>
  <si>
    <t>VENCEDOR JOGO 43</t>
  </si>
  <si>
    <t>VENCEDOR JOGO 44</t>
  </si>
  <si>
    <t>VENCEDOR JOGO 45</t>
  </si>
  <si>
    <t>VENCEDOR JOGO 46</t>
  </si>
  <si>
    <t>3º COLOCADO</t>
  </si>
  <si>
    <t>2ª FASE - ELIMINATORIA</t>
  </si>
  <si>
    <t>VENCEDOR JOGO 47</t>
  </si>
  <si>
    <t>VENCEDOR JOGO 48</t>
  </si>
  <si>
    <t>2º COLOCADO(SORTEIO)</t>
  </si>
  <si>
    <t>1º COLOCADO (SORTEIO)</t>
  </si>
  <si>
    <t>VENCEDOR JOGO 53</t>
  </si>
  <si>
    <t>VENCEDOR JOGO 54</t>
  </si>
  <si>
    <t>VENCEDOR JOGO 55</t>
  </si>
  <si>
    <t>VENCEDOR JOGO 56</t>
  </si>
  <si>
    <t>VENCEDOR JOGO 49</t>
  </si>
  <si>
    <t>VENCEDOR JOGO 50</t>
  </si>
  <si>
    <t>VENCEDOR JOGO 51</t>
  </si>
  <si>
    <t>VENCEDOR JOGO 52</t>
  </si>
  <si>
    <t>VENCEDOR JOGO 57</t>
  </si>
  <si>
    <t>VENCEDOR JOGO 58</t>
  </si>
  <si>
    <t>VENCEDOR JOGO 59</t>
  </si>
  <si>
    <t>VENCEDOR JOGO 60</t>
  </si>
  <si>
    <t>VENCEDOR JOGO 61</t>
  </si>
  <si>
    <t>VENCEDOR JOGO 62</t>
  </si>
  <si>
    <t>PERDEDOR JOGO 61</t>
  </si>
  <si>
    <t>PERDEDOR JOGO 62</t>
  </si>
  <si>
    <t>CLASSIFICAÇÃO POR GRUPO</t>
  </si>
  <si>
    <t>ANTENOR B</t>
  </si>
  <si>
    <t xml:space="preserve">ISIDRO </t>
  </si>
  <si>
    <t xml:space="preserve">ALMIRO </t>
  </si>
  <si>
    <t xml:space="preserve">GRUPO A </t>
  </si>
  <si>
    <t xml:space="preserve">GRUPO C </t>
  </si>
  <si>
    <r>
      <t>JOÃO PEDRO</t>
    </r>
    <r>
      <rPr>
        <sz val="14"/>
        <color rgb="FF00B050"/>
        <rFont val="Calibri"/>
        <family val="2"/>
      </rPr>
      <t xml:space="preserve"> </t>
    </r>
  </si>
  <si>
    <r>
      <t>JUAREZ</t>
    </r>
    <r>
      <rPr>
        <sz val="14"/>
        <color rgb="FF00B050"/>
        <rFont val="Calibri"/>
        <family val="2"/>
      </rPr>
      <t xml:space="preserve"> </t>
    </r>
  </si>
  <si>
    <r>
      <t>MOACIR</t>
    </r>
    <r>
      <rPr>
        <sz val="14"/>
        <color rgb="FF00B050"/>
        <rFont val="Calibri"/>
        <family val="2"/>
      </rPr>
      <t xml:space="preserve"> </t>
    </r>
  </si>
  <si>
    <t xml:space="preserve">JOSÉ ROBERTO </t>
  </si>
  <si>
    <r>
      <t>GEADA</t>
    </r>
    <r>
      <rPr>
        <sz val="14"/>
        <color rgb="FF7030A0"/>
        <rFont val="Calibri"/>
        <family val="2"/>
      </rPr>
      <t xml:space="preserve"> </t>
    </r>
  </si>
  <si>
    <t xml:space="preserve">GRUPO E </t>
  </si>
  <si>
    <t xml:space="preserve">FRANCISCO  PRADO </t>
  </si>
  <si>
    <t xml:space="preserve">GRUPO D </t>
  </si>
  <si>
    <r>
      <t>FRANCISCO NOG</t>
    </r>
    <r>
      <rPr>
        <b/>
        <sz val="14"/>
        <color rgb="FF1F497D"/>
        <rFont val="Calibri"/>
        <family val="2"/>
      </rPr>
      <t xml:space="preserve"> </t>
    </r>
  </si>
  <si>
    <t>SALDO</t>
  </si>
  <si>
    <t>CLASSIFICAÇÃO</t>
  </si>
  <si>
    <t>1º</t>
  </si>
  <si>
    <t>2º</t>
  </si>
  <si>
    <t>3º</t>
  </si>
  <si>
    <t>4º</t>
  </si>
  <si>
    <t xml:space="preserve">GRUPO B </t>
  </si>
  <si>
    <r>
      <t>GEMAEL</t>
    </r>
    <r>
      <rPr>
        <sz val="14"/>
        <color theme="4" tint="-0.249977111117893"/>
        <rFont val="Calibri"/>
        <family val="2"/>
      </rPr>
      <t xml:space="preserve"> </t>
    </r>
  </si>
  <si>
    <t xml:space="preserve">EM CASO DE EMPATE CLASSIFICARÁ O JOGADOR QUE TIVER A MAIOR </t>
  </si>
  <si>
    <t>A PARTIR DESSA RODADA  SERÃO DUAS PARTIDAS POR CONFRONTO</t>
  </si>
  <si>
    <t>SOMA DE PONTOS NAS DUAS PARTIDAS, PERSISTINDO O EMPATE 1 LANCE EXTRA</t>
  </si>
  <si>
    <t>20h00</t>
  </si>
  <si>
    <t>19h00</t>
  </si>
  <si>
    <t>WO</t>
  </si>
  <si>
    <t>JOGOS</t>
  </si>
  <si>
    <t>VITORIAS</t>
  </si>
  <si>
    <t>PONTOS</t>
  </si>
  <si>
    <t>FEITOS</t>
  </si>
  <si>
    <t>SOFRIDOS</t>
  </si>
  <si>
    <t xml:space="preserve">GRUPO F </t>
  </si>
  <si>
    <t xml:space="preserve">GRUPO G </t>
  </si>
  <si>
    <r>
      <t>CARLOS MENDES</t>
    </r>
    <r>
      <rPr>
        <sz val="14"/>
        <color theme="9" tint="-0.499984740745262"/>
        <rFont val="Calibri"/>
        <family val="2"/>
      </rPr>
      <t xml:space="preserve"> </t>
    </r>
  </si>
  <si>
    <t xml:space="preserve">REPESCAGEM </t>
  </si>
  <si>
    <r>
      <rPr>
        <b/>
        <sz val="16"/>
        <color theme="3" tint="0.39997558519241921"/>
        <rFont val="Arial"/>
        <family val="2"/>
      </rPr>
      <t>GEMAEL-</t>
    </r>
    <r>
      <rPr>
        <b/>
        <sz val="18"/>
        <color theme="3" tint="0.39997558519241921"/>
        <rFont val="Arial"/>
        <family val="2"/>
      </rPr>
      <t xml:space="preserve"> </t>
    </r>
    <r>
      <rPr>
        <b/>
        <sz val="12"/>
        <color theme="3" tint="0.39997558519241921"/>
        <rFont val="Arial"/>
        <family val="2"/>
      </rPr>
      <t>MELHOR 4º COLOCADO</t>
    </r>
  </si>
  <si>
    <t>(MELHOR 2º COLOCADO)</t>
  </si>
  <si>
    <t>ZEZINHO</t>
  </si>
  <si>
    <t>FINAIS</t>
  </si>
  <si>
    <t>SEMI-FINAIS</t>
  </si>
  <si>
    <t>EURIDIO</t>
  </si>
  <si>
    <t>JOSE ROBERTO</t>
  </si>
  <si>
    <t>A data e horário do jogo será combinado entre os jogadores</t>
  </si>
</sst>
</file>

<file path=xl/styles.xml><?xml version="1.0" encoding="utf-8"?>
<styleSheet xmlns="http://schemas.openxmlformats.org/spreadsheetml/2006/main">
  <fonts count="7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6" tint="-0.499984740745262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8"/>
      <color rgb="FFFF0000"/>
      <name val="Arial"/>
      <family val="2"/>
    </font>
    <font>
      <b/>
      <sz val="18"/>
      <color indexed="8"/>
      <name val="Arial"/>
      <family val="2"/>
    </font>
    <font>
      <b/>
      <sz val="18"/>
      <color theme="3" tint="-0.249977111117893"/>
      <name val="Arial"/>
      <family val="2"/>
    </font>
    <font>
      <b/>
      <sz val="18"/>
      <color theme="9" tint="-0.499984740745262"/>
      <name val="Arial"/>
      <family val="2"/>
    </font>
    <font>
      <b/>
      <sz val="18"/>
      <color rgb="FF00B050"/>
      <name val="Arial"/>
      <family val="2"/>
    </font>
    <font>
      <b/>
      <sz val="18"/>
      <color rgb="FF7030A0"/>
      <name val="Arial"/>
      <family val="2"/>
    </font>
    <font>
      <b/>
      <sz val="18"/>
      <color theme="3" tint="0.39997558519241921"/>
      <name val="Arial"/>
      <family val="2"/>
    </font>
    <font>
      <b/>
      <sz val="24"/>
      <color indexed="17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1"/>
      <color theme="3" tint="-0.249977111117893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00B050"/>
      <name val="Arial"/>
      <family val="2"/>
    </font>
    <font>
      <b/>
      <sz val="11"/>
      <color rgb="FF7030A0"/>
      <name val="Arial"/>
      <family val="2"/>
    </font>
    <font>
      <b/>
      <sz val="14"/>
      <color rgb="FFFF0000"/>
      <name val="Calibri"/>
      <family val="2"/>
    </font>
    <font>
      <b/>
      <sz val="14"/>
      <color rgb="FF376092"/>
      <name val="Calibri"/>
      <family val="2"/>
    </font>
    <font>
      <b/>
      <sz val="14"/>
      <color rgb="FF00B050"/>
      <name val="Calibri"/>
      <family val="2"/>
    </font>
    <font>
      <sz val="14"/>
      <color rgb="FF00B050"/>
      <name val="Calibri"/>
      <family val="2"/>
    </font>
    <font>
      <b/>
      <sz val="14"/>
      <color rgb="FF7030A0"/>
      <name val="Calibri"/>
      <family val="2"/>
    </font>
    <font>
      <sz val="14"/>
      <color rgb="FF7030A0"/>
      <name val="Calibri"/>
      <family val="2"/>
    </font>
    <font>
      <b/>
      <sz val="14"/>
      <color rgb="FF984807"/>
      <name val="Calibri"/>
      <family val="2"/>
    </font>
    <font>
      <b/>
      <sz val="14"/>
      <color rgb="FF000000"/>
      <name val="Calibri"/>
      <family val="2"/>
    </font>
    <font>
      <b/>
      <sz val="14"/>
      <color rgb="FF1F497D"/>
      <name val="Calibri"/>
      <family val="2"/>
    </font>
    <font>
      <b/>
      <sz val="14"/>
      <color theme="4" tint="-0.249977111117893"/>
      <name val="Calibri"/>
      <family val="2"/>
    </font>
    <font>
      <sz val="14"/>
      <color theme="4" tint="-0.249977111117893"/>
      <name val="Calibri"/>
      <family val="2"/>
    </font>
    <font>
      <b/>
      <sz val="14"/>
      <color theme="3" tint="-0.249977111117893"/>
      <name val="Calibri"/>
      <family val="2"/>
    </font>
    <font>
      <b/>
      <sz val="12"/>
      <color rgb="FF00B050"/>
      <name val="Arial"/>
      <family val="2"/>
    </font>
    <font>
      <b/>
      <sz val="12"/>
      <color theme="3" tint="-0.249977111117893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theme="4" tint="-0.249977111117893"/>
      <name val="Arial"/>
      <family val="2"/>
    </font>
    <font>
      <b/>
      <u/>
      <sz val="18"/>
      <color rgb="FFFF0000"/>
      <name val="Calibri"/>
      <family val="2"/>
    </font>
    <font>
      <b/>
      <u/>
      <sz val="18"/>
      <color theme="3" tint="-0.249977111117893"/>
      <name val="Calibri"/>
      <family val="2"/>
    </font>
    <font>
      <b/>
      <u/>
      <sz val="18"/>
      <color rgb="FF00B050"/>
      <name val="Calibri"/>
      <family val="2"/>
    </font>
    <font>
      <b/>
      <u/>
      <sz val="18"/>
      <color rgb="FF7030A0"/>
      <name val="Calibri"/>
      <family val="2"/>
    </font>
    <font>
      <b/>
      <u/>
      <sz val="18"/>
      <color theme="4" tint="-0.249977111117893"/>
      <name val="Calibri"/>
      <family val="2"/>
    </font>
    <font>
      <b/>
      <sz val="16"/>
      <color indexed="8"/>
      <name val="Arial"/>
      <family val="2"/>
    </font>
    <font>
      <b/>
      <sz val="20"/>
      <color rgb="FFFF000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color theme="3" tint="-0.249977111117893"/>
      <name val="Arial"/>
      <family val="2"/>
    </font>
    <font>
      <b/>
      <sz val="16"/>
      <color rgb="FF00B050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b/>
      <sz val="16"/>
      <color theme="3" tint="0.39997558519241921"/>
      <name val="Arial"/>
      <family val="2"/>
    </font>
    <font>
      <sz val="14"/>
      <name val="Calibri"/>
      <family val="2"/>
    </font>
    <font>
      <sz val="30"/>
      <name val="Arial"/>
      <family val="2"/>
    </font>
    <font>
      <b/>
      <u/>
      <sz val="18"/>
      <name val="Calibri"/>
      <family val="2"/>
    </font>
    <font>
      <b/>
      <sz val="14"/>
      <color theme="9" tint="-0.499984740745262"/>
      <name val="Calibri"/>
      <family val="2"/>
    </font>
    <font>
      <b/>
      <u/>
      <sz val="18"/>
      <color theme="9" tint="-0.499984740745262"/>
      <name val="Calibri"/>
      <family val="2"/>
    </font>
    <font>
      <sz val="14"/>
      <color theme="9" tint="-0.499984740745262"/>
      <name val="Calibri"/>
      <family val="2"/>
    </font>
    <font>
      <b/>
      <sz val="11"/>
      <color theme="4" tint="-0.249977111117893"/>
      <name val="Arial"/>
      <family val="2"/>
    </font>
    <font>
      <b/>
      <sz val="22"/>
      <color indexed="17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gray125">
        <fgColor indexed="26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1" fillId="0" borderId="0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Border="1"/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4" fillId="0" borderId="0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9" fillId="0" borderId="9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9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0" fillId="4" borderId="7" xfId="0" applyFont="1" applyFill="1" applyBorder="1" applyAlignment="1">
      <alignment horizontal="center"/>
    </xf>
    <xf numFmtId="0" fontId="31" fillId="4" borderId="7" xfId="0" applyFont="1" applyFill="1" applyBorder="1" applyAlignment="1">
      <alignment horizontal="center"/>
    </xf>
    <xf numFmtId="0" fontId="36" fillId="4" borderId="7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38" fillId="4" borderId="7" xfId="0" applyFont="1" applyFill="1" applyBorder="1" applyAlignment="1">
      <alignment horizontal="center"/>
    </xf>
    <xf numFmtId="0" fontId="0" fillId="0" borderId="5" xfId="0" applyBorder="1"/>
    <xf numFmtId="0" fontId="1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3" fillId="0" borderId="5" xfId="0" applyFont="1" applyBorder="1"/>
    <xf numFmtId="0" fontId="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/>
    <xf numFmtId="0" fontId="3" fillId="0" borderId="0" xfId="0" applyFont="1"/>
    <xf numFmtId="0" fontId="53" fillId="0" borderId="0" xfId="0" applyFont="1" applyBorder="1"/>
    <xf numFmtId="0" fontId="53" fillId="0" borderId="0" xfId="0" applyFont="1"/>
    <xf numFmtId="0" fontId="54" fillId="0" borderId="0" xfId="0" applyFont="1" applyBorder="1"/>
    <xf numFmtId="0" fontId="19" fillId="5" borderId="0" xfId="0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/>
    <xf numFmtId="0" fontId="55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0" fillId="4" borderId="13" xfId="0" applyFont="1" applyFill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0" fillId="5" borderId="7" xfId="0" applyFont="1" applyFill="1" applyBorder="1" applyAlignment="1">
      <alignment horizontal="center"/>
    </xf>
    <xf numFmtId="0" fontId="60" fillId="5" borderId="1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63" fillId="4" borderId="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1" fillId="5" borderId="7" xfId="0" applyFont="1" applyFill="1" applyBorder="1" applyAlignment="1">
      <alignment horizontal="center"/>
    </xf>
    <xf numFmtId="0" fontId="38" fillId="5" borderId="7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/>
    <xf numFmtId="0" fontId="6" fillId="0" borderId="5" xfId="0" applyFont="1" applyBorder="1" applyAlignment="1">
      <alignment horizontal="center" vertical="center"/>
    </xf>
    <xf numFmtId="0" fontId="29" fillId="5" borderId="7" xfId="0" applyFont="1" applyFill="1" applyBorder="1" applyAlignment="1">
      <alignment horizontal="center"/>
    </xf>
    <xf numFmtId="0" fontId="63" fillId="5" borderId="27" xfId="0" applyFont="1" applyFill="1" applyBorder="1" applyAlignment="1">
      <alignment horizontal="center"/>
    </xf>
    <xf numFmtId="0" fontId="60" fillId="5" borderId="28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60" fillId="4" borderId="6" xfId="0" applyFont="1" applyFill="1" applyBorder="1" applyAlignment="1">
      <alignment horizontal="center"/>
    </xf>
    <xf numFmtId="0" fontId="33" fillId="5" borderId="7" xfId="0" applyFont="1" applyFill="1" applyBorder="1" applyAlignment="1">
      <alignment horizontal="center"/>
    </xf>
    <xf numFmtId="0" fontId="60" fillId="5" borderId="6" xfId="0" applyFont="1" applyFill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63" fillId="5" borderId="7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69" fillId="0" borderId="0" xfId="0" applyFont="1"/>
    <xf numFmtId="0" fontId="4" fillId="0" borderId="5" xfId="0" applyFont="1" applyBorder="1"/>
    <xf numFmtId="0" fontId="4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9" fillId="0" borderId="0" xfId="0" applyFont="1" applyAlignment="1"/>
    <xf numFmtId="0" fontId="43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8" fillId="2" borderId="1" xfId="0" applyNumberFormat="1" applyFont="1" applyFill="1" applyBorder="1" applyAlignment="1">
      <alignment horizontal="center" vertical="center"/>
    </xf>
    <xf numFmtId="0" fontId="68" fillId="2" borderId="2" xfId="0" applyFont="1" applyFill="1" applyBorder="1" applyAlignment="1">
      <alignment horizontal="center" vertical="center"/>
    </xf>
    <xf numFmtId="0" fontId="68" fillId="2" borderId="3" xfId="0" applyFont="1" applyFill="1" applyBorder="1" applyAlignment="1">
      <alignment horizontal="center" vertical="center"/>
    </xf>
    <xf numFmtId="14" fontId="68" fillId="2" borderId="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57" fillId="2" borderId="1" xfId="0" applyNumberFormat="1" applyFont="1" applyFill="1" applyBorder="1" applyAlignment="1">
      <alignment horizontal="center" vertical="center"/>
    </xf>
    <xf numFmtId="0" fontId="57" fillId="2" borderId="2" xfId="0" applyFont="1" applyFill="1" applyBorder="1" applyAlignment="1">
      <alignment horizontal="center" vertical="center"/>
    </xf>
    <xf numFmtId="0" fontId="57" fillId="2" borderId="3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justify"/>
    </xf>
    <xf numFmtId="0" fontId="2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/>
    </xf>
    <xf numFmtId="14" fontId="68" fillId="2" borderId="3" xfId="0" applyNumberFormat="1" applyFont="1" applyFill="1" applyBorder="1" applyAlignment="1">
      <alignment horizontal="center" vertical="center"/>
    </xf>
    <xf numFmtId="14" fontId="52" fillId="2" borderId="1" xfId="0" applyNumberFormat="1" applyFont="1" applyFill="1" applyBorder="1" applyAlignment="1">
      <alignment horizontal="center" vertical="center"/>
    </xf>
    <xf numFmtId="0" fontId="52" fillId="2" borderId="2" xfId="0" applyFont="1" applyFill="1" applyBorder="1" applyAlignment="1">
      <alignment horizontal="center" vertical="center"/>
    </xf>
    <xf numFmtId="0" fontId="52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14" fontId="52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justify"/>
    </xf>
    <xf numFmtId="0" fontId="61" fillId="3" borderId="1" xfId="0" applyFont="1" applyFill="1" applyBorder="1" applyAlignment="1">
      <alignment horizontal="center"/>
    </xf>
    <xf numFmtId="0" fontId="61" fillId="3" borderId="2" xfId="0" applyFont="1" applyFill="1" applyBorder="1" applyAlignment="1">
      <alignment horizontal="center"/>
    </xf>
    <xf numFmtId="0" fontId="61" fillId="3" borderId="3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301627</xdr:rowOff>
    </xdr:from>
    <xdr:to>
      <xdr:col>2</xdr:col>
      <xdr:colOff>438150</xdr:colOff>
      <xdr:row>1</xdr:row>
      <xdr:rowOff>933450</xdr:rowOff>
    </xdr:to>
    <xdr:sp macro="" textlink="">
      <xdr:nvSpPr>
        <xdr:cNvPr id="2" name="CaixaDeTexto 1"/>
        <xdr:cNvSpPr txBox="1"/>
      </xdr:nvSpPr>
      <xdr:spPr>
        <a:xfrm>
          <a:off x="38100" y="301627"/>
          <a:ext cx="1276350" cy="984248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 i="0" u="sng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GRUPO A</a:t>
          </a:r>
          <a:r>
            <a:rPr lang="pt-BR" sz="1200" b="1" i="0" u="sng">
              <a:solidFill>
                <a:srgbClr val="FF0000"/>
              </a:solidFill>
            </a:rPr>
            <a:t> </a:t>
          </a:r>
        </a:p>
        <a:p>
          <a:pPr algn="ctr"/>
          <a:r>
            <a:rPr lang="pt-BR" sz="105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ANTENOR BATISTA</a:t>
          </a:r>
        </a:p>
        <a:p>
          <a:pPr algn="ctr"/>
          <a:r>
            <a:rPr lang="pt-BR" sz="1050" b="1">
              <a:solidFill>
                <a:srgbClr val="FF0000"/>
              </a:solidFill>
            </a:rPr>
            <a:t>JOSE SPERINDIONE</a:t>
          </a:r>
        </a:p>
        <a:p>
          <a:pPr algn="ctr"/>
          <a:r>
            <a:rPr lang="pt-BR" sz="11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ISIDRO</a:t>
          </a:r>
        </a:p>
        <a:p>
          <a:pPr algn="ctr"/>
          <a:r>
            <a:rPr lang="pt-BR" sz="11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ALMIRO</a:t>
          </a:r>
          <a:endParaRPr lang="pt-BR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361951</xdr:colOff>
      <xdr:row>0</xdr:row>
      <xdr:rowOff>304800</xdr:rowOff>
    </xdr:from>
    <xdr:to>
      <xdr:col>3</xdr:col>
      <xdr:colOff>523875</xdr:colOff>
      <xdr:row>1</xdr:row>
      <xdr:rowOff>933450</xdr:rowOff>
    </xdr:to>
    <xdr:sp macro="" textlink="">
      <xdr:nvSpPr>
        <xdr:cNvPr id="3" name="CaixaDeTexto 2"/>
        <xdr:cNvSpPr txBox="1"/>
      </xdr:nvSpPr>
      <xdr:spPr>
        <a:xfrm>
          <a:off x="1238251" y="304800"/>
          <a:ext cx="828674" cy="981075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 i="0" u="sng" strike="noStrike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GRUPO B</a:t>
          </a:r>
          <a:r>
            <a:rPr lang="pt-BR" sz="1200" u="sng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pPr algn="ctr"/>
          <a:r>
            <a:rPr lang="pt-BR" sz="1100" b="1" i="0" u="none" strike="noStrike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BANDEIRA</a:t>
          </a:r>
        </a:p>
        <a:p>
          <a:pPr algn="ctr"/>
          <a:r>
            <a:rPr lang="pt-BR" sz="1100" b="1" i="0" u="none" strike="noStrike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LELO</a:t>
          </a:r>
        </a:p>
        <a:p>
          <a:pPr algn="ctr"/>
          <a:r>
            <a:rPr lang="pt-BR" sz="1100" b="1">
              <a:solidFill>
                <a:schemeClr val="accent1">
                  <a:lumMod val="75000"/>
                </a:schemeClr>
              </a:solidFill>
            </a:rPr>
            <a:t>VALDIR</a:t>
          </a:r>
        </a:p>
        <a:p>
          <a:pPr algn="ctr"/>
          <a:r>
            <a:rPr lang="pt-BR" sz="1100" b="1">
              <a:solidFill>
                <a:schemeClr val="accent1">
                  <a:lumMod val="75000"/>
                </a:schemeClr>
              </a:solidFill>
            </a:rPr>
            <a:t>ARLINDO</a:t>
          </a:r>
        </a:p>
      </xdr:txBody>
    </xdr:sp>
    <xdr:clientData/>
  </xdr:twoCellAnchor>
  <xdr:twoCellAnchor>
    <xdr:from>
      <xdr:col>3</xdr:col>
      <xdr:colOff>447675</xdr:colOff>
      <xdr:row>0</xdr:row>
      <xdr:rowOff>323852</xdr:rowOff>
    </xdr:from>
    <xdr:to>
      <xdr:col>3</xdr:col>
      <xdr:colOff>1352550</xdr:colOff>
      <xdr:row>1</xdr:row>
      <xdr:rowOff>971550</xdr:rowOff>
    </xdr:to>
    <xdr:sp macro="" textlink="">
      <xdr:nvSpPr>
        <xdr:cNvPr id="4" name="CaixaDeTexto 3"/>
        <xdr:cNvSpPr txBox="1"/>
      </xdr:nvSpPr>
      <xdr:spPr>
        <a:xfrm>
          <a:off x="1990725" y="323852"/>
          <a:ext cx="904875" cy="1000123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 i="0" u="sng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GRUPO C</a:t>
          </a:r>
          <a:r>
            <a:rPr lang="pt-BR" sz="1200" b="1" u="sng">
              <a:solidFill>
                <a:srgbClr val="00B050"/>
              </a:solidFill>
            </a:rPr>
            <a:t> </a:t>
          </a:r>
        </a:p>
        <a:p>
          <a:pPr algn="ctr"/>
          <a:r>
            <a:rPr lang="pt-BR" sz="1050" b="1" i="0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JOÃO PEDRO</a:t>
          </a:r>
          <a:endParaRPr lang="pt-BR" sz="1050">
            <a:solidFill>
              <a:srgbClr val="00B050"/>
            </a:solidFill>
          </a:endParaRPr>
        </a:p>
        <a:p>
          <a:pPr algn="ctr"/>
          <a:r>
            <a:rPr lang="pt-BR" sz="1100" b="1" i="0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JUAREZ</a:t>
          </a:r>
          <a:endParaRPr lang="pt-BR" sz="1100">
            <a:solidFill>
              <a:srgbClr val="00B050"/>
            </a:solidFill>
          </a:endParaRPr>
        </a:p>
        <a:p>
          <a:pPr algn="ctr"/>
          <a:r>
            <a:rPr lang="pt-BR" sz="1100" b="1" i="0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CARLOS B</a:t>
          </a:r>
        </a:p>
        <a:p>
          <a:pPr algn="ctr"/>
          <a:r>
            <a:rPr lang="pt-BR" sz="1100" b="1" i="0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MOACIR</a:t>
          </a:r>
          <a:endParaRPr lang="pt-BR" sz="1100">
            <a:solidFill>
              <a:srgbClr val="00B050"/>
            </a:solidFill>
          </a:endParaRPr>
        </a:p>
      </xdr:txBody>
    </xdr:sp>
    <xdr:clientData/>
  </xdr:twoCellAnchor>
  <xdr:twoCellAnchor>
    <xdr:from>
      <xdr:col>3</xdr:col>
      <xdr:colOff>1301751</xdr:colOff>
      <xdr:row>0</xdr:row>
      <xdr:rowOff>323851</xdr:rowOff>
    </xdr:from>
    <xdr:to>
      <xdr:col>4</xdr:col>
      <xdr:colOff>276225</xdr:colOff>
      <xdr:row>1</xdr:row>
      <xdr:rowOff>942975</xdr:rowOff>
    </xdr:to>
    <xdr:sp macro="" textlink="">
      <xdr:nvSpPr>
        <xdr:cNvPr id="5" name="CaixaDeTexto 4"/>
        <xdr:cNvSpPr txBox="1"/>
      </xdr:nvSpPr>
      <xdr:spPr>
        <a:xfrm>
          <a:off x="2844801" y="323851"/>
          <a:ext cx="1041399" cy="971549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GRUPO D</a:t>
          </a:r>
          <a:r>
            <a:rPr lang="pt-BR" sz="1200" b="1" u="sng"/>
            <a:t> </a:t>
          </a:r>
        </a:p>
        <a:p>
          <a:pPr algn="ctr"/>
          <a:r>
            <a:rPr lang="pt-B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DONIZETE</a:t>
          </a:r>
        </a:p>
        <a:p>
          <a:pPr algn="ctr"/>
          <a:r>
            <a:rPr lang="pt-BR" sz="1100" b="1"/>
            <a:t>JAIME</a:t>
          </a:r>
        </a:p>
        <a:p>
          <a:pPr algn="ctr"/>
          <a:r>
            <a:rPr lang="pt-B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DURVAL</a:t>
          </a:r>
        </a:p>
        <a:p>
          <a:pPr algn="ctr"/>
          <a:r>
            <a:rPr lang="pt-BR" sz="1050" b="1"/>
            <a:t>FRANCISCO</a:t>
          </a:r>
          <a:r>
            <a:rPr lang="pt-BR" sz="1050" b="1" baseline="0"/>
            <a:t> N</a:t>
          </a:r>
          <a:endParaRPr lang="pt-BR" sz="1050" b="1">
            <a:solidFill>
              <a:schemeClr val="tx2"/>
            </a:solidFill>
          </a:endParaRPr>
        </a:p>
      </xdr:txBody>
    </xdr:sp>
    <xdr:clientData/>
  </xdr:twoCellAnchor>
  <xdr:twoCellAnchor>
    <xdr:from>
      <xdr:col>4</xdr:col>
      <xdr:colOff>219077</xdr:colOff>
      <xdr:row>0</xdr:row>
      <xdr:rowOff>314325</xdr:rowOff>
    </xdr:from>
    <xdr:to>
      <xdr:col>7</xdr:col>
      <xdr:colOff>361950</xdr:colOff>
      <xdr:row>1</xdr:row>
      <xdr:rowOff>952500</xdr:rowOff>
    </xdr:to>
    <xdr:sp macro="" textlink="">
      <xdr:nvSpPr>
        <xdr:cNvPr id="6" name="CaixaDeTexto 5"/>
        <xdr:cNvSpPr txBox="1"/>
      </xdr:nvSpPr>
      <xdr:spPr>
        <a:xfrm>
          <a:off x="3829052" y="314325"/>
          <a:ext cx="1000123" cy="99060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 i="0" u="sng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GRUPO E</a:t>
          </a:r>
          <a:r>
            <a:rPr lang="pt-BR" sz="1200" b="1" u="sng">
              <a:solidFill>
                <a:schemeClr val="accent6">
                  <a:lumMod val="50000"/>
                </a:schemeClr>
              </a:solidFill>
            </a:rPr>
            <a:t> </a:t>
          </a:r>
        </a:p>
        <a:p>
          <a:pPr algn="ctr"/>
          <a:r>
            <a:rPr lang="pt-BR" sz="11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EURIDEO</a:t>
          </a:r>
        </a:p>
        <a:p>
          <a:pPr algn="ctr"/>
          <a:r>
            <a:rPr lang="pt-BR" sz="1050" b="1">
              <a:solidFill>
                <a:schemeClr val="accent6">
                  <a:lumMod val="50000"/>
                </a:schemeClr>
              </a:solidFill>
            </a:rPr>
            <a:t>FRANCISCO</a:t>
          </a:r>
          <a:r>
            <a:rPr lang="pt-BR" sz="1050" b="1" baseline="0">
              <a:solidFill>
                <a:schemeClr val="accent6">
                  <a:lumMod val="50000"/>
                </a:schemeClr>
              </a:solidFill>
            </a:rPr>
            <a:t>  P</a:t>
          </a:r>
        </a:p>
        <a:p>
          <a:pPr algn="ctr"/>
          <a:r>
            <a:rPr lang="pt-BR" sz="11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MARCÃO</a:t>
          </a:r>
        </a:p>
        <a:p>
          <a:pPr algn="ctr"/>
          <a:r>
            <a:rPr lang="pt-BR" sz="1100" b="1" i="0" u="none" strike="noStrike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CARLOS M</a:t>
          </a:r>
          <a:endParaRPr lang="pt-BR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7</xdr:col>
      <xdr:colOff>276226</xdr:colOff>
      <xdr:row>0</xdr:row>
      <xdr:rowOff>323853</xdr:rowOff>
    </xdr:from>
    <xdr:to>
      <xdr:col>7</xdr:col>
      <xdr:colOff>1143000</xdr:colOff>
      <xdr:row>1</xdr:row>
      <xdr:rowOff>942976</xdr:rowOff>
    </xdr:to>
    <xdr:sp macro="" textlink="">
      <xdr:nvSpPr>
        <xdr:cNvPr id="7" name="CaixaDeTexto 6"/>
        <xdr:cNvSpPr txBox="1"/>
      </xdr:nvSpPr>
      <xdr:spPr>
        <a:xfrm>
          <a:off x="4743451" y="323853"/>
          <a:ext cx="866774" cy="971548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 i="0" u="sng" strike="noStrike">
              <a:solidFill>
                <a:srgbClr val="7030A0"/>
              </a:solidFill>
              <a:latin typeface="+mn-lt"/>
              <a:ea typeface="+mn-ea"/>
              <a:cs typeface="+mn-cs"/>
            </a:rPr>
            <a:t>GRUPO F</a:t>
          </a:r>
        </a:p>
        <a:p>
          <a:pPr algn="ctr"/>
          <a:r>
            <a:rPr lang="pt-BR" sz="1100" b="1" i="0" u="none" strike="noStrike">
              <a:solidFill>
                <a:srgbClr val="7030A0"/>
              </a:solidFill>
              <a:latin typeface="+mn-lt"/>
              <a:ea typeface="+mn-ea"/>
              <a:cs typeface="+mn-cs"/>
            </a:rPr>
            <a:t>ARNALDO</a:t>
          </a:r>
        </a:p>
        <a:p>
          <a:pPr algn="ctr"/>
          <a:r>
            <a:rPr lang="pt-BR" sz="1100" b="1">
              <a:solidFill>
                <a:srgbClr val="7030A0"/>
              </a:solidFill>
            </a:rPr>
            <a:t>LEONEL</a:t>
          </a:r>
        </a:p>
        <a:p>
          <a:pPr algn="ctr"/>
          <a:r>
            <a:rPr lang="pt-BR" sz="1100" b="1" i="0" u="none" strike="noStrike">
              <a:solidFill>
                <a:srgbClr val="7030A0"/>
              </a:solidFill>
              <a:latin typeface="+mn-lt"/>
              <a:ea typeface="+mn-ea"/>
              <a:cs typeface="+mn-cs"/>
            </a:rPr>
            <a:t>AVELINO</a:t>
          </a:r>
        </a:p>
        <a:p>
          <a:pPr algn="ctr"/>
          <a:r>
            <a:rPr lang="pt-BR" sz="1100" b="1" i="0" u="none" strike="noStrike">
              <a:solidFill>
                <a:srgbClr val="7030A0"/>
              </a:solidFill>
              <a:latin typeface="+mn-lt"/>
              <a:ea typeface="+mn-ea"/>
              <a:cs typeface="+mn-cs"/>
            </a:rPr>
            <a:t>GEADA</a:t>
          </a:r>
          <a:endParaRPr lang="pt-BR" sz="1100">
            <a:solidFill>
              <a:srgbClr val="7030A0"/>
            </a:solidFill>
          </a:endParaRPr>
        </a:p>
      </xdr:txBody>
    </xdr:sp>
    <xdr:clientData/>
  </xdr:twoCellAnchor>
  <xdr:twoCellAnchor>
    <xdr:from>
      <xdr:col>7</xdr:col>
      <xdr:colOff>1066800</xdr:colOff>
      <xdr:row>0</xdr:row>
      <xdr:rowOff>295276</xdr:rowOff>
    </xdr:from>
    <xdr:to>
      <xdr:col>7</xdr:col>
      <xdr:colOff>2133599</xdr:colOff>
      <xdr:row>1</xdr:row>
      <xdr:rowOff>914401</xdr:rowOff>
    </xdr:to>
    <xdr:sp macro="" textlink="">
      <xdr:nvSpPr>
        <xdr:cNvPr id="8" name="CaixaDeTexto 7"/>
        <xdr:cNvSpPr txBox="1"/>
      </xdr:nvSpPr>
      <xdr:spPr>
        <a:xfrm>
          <a:off x="5534025" y="295276"/>
          <a:ext cx="1066799" cy="97155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 i="0" u="sng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GRUPO G</a:t>
          </a:r>
        </a:p>
        <a:p>
          <a:pPr algn="ctr"/>
          <a:r>
            <a:rPr lang="pt-BR" sz="11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GERALDINHO</a:t>
          </a:r>
        </a:p>
        <a:p>
          <a:pPr algn="ctr"/>
          <a:r>
            <a:rPr lang="pt-BR" sz="11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JOSÉ</a:t>
          </a:r>
          <a:r>
            <a:rPr lang="pt-BR" sz="11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 ROBERTO </a:t>
          </a:r>
        </a:p>
        <a:p>
          <a:pPr algn="ctr"/>
          <a:r>
            <a:rPr lang="pt-BR" sz="11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SAULO</a:t>
          </a:r>
        </a:p>
        <a:p>
          <a:pPr algn="ctr"/>
          <a:r>
            <a:rPr lang="pt-BR" sz="11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GEMAEL</a:t>
          </a:r>
          <a:endParaRPr lang="pt-BR" sz="11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</xdr:row>
      <xdr:rowOff>34925</xdr:rowOff>
    </xdr:from>
    <xdr:to>
      <xdr:col>3</xdr:col>
      <xdr:colOff>984250</xdr:colOff>
      <xdr:row>1</xdr:row>
      <xdr:rowOff>1543050</xdr:rowOff>
    </xdr:to>
    <xdr:sp macro="" textlink="">
      <xdr:nvSpPr>
        <xdr:cNvPr id="2" name="CaixaDeTexto 1"/>
        <xdr:cNvSpPr txBox="1"/>
      </xdr:nvSpPr>
      <xdr:spPr>
        <a:xfrm>
          <a:off x="590550" y="415925"/>
          <a:ext cx="2212975" cy="15081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2000" b="1" i="0" u="sng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GRUPO A</a:t>
          </a:r>
          <a:r>
            <a:rPr lang="pt-BR" sz="2000" b="1" i="0" u="sng">
              <a:solidFill>
                <a:srgbClr val="FF0000"/>
              </a:solidFill>
            </a:rPr>
            <a:t> </a:t>
          </a:r>
        </a:p>
        <a:p>
          <a:pPr algn="ctr"/>
          <a:r>
            <a:rPr lang="pt-BR" sz="18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ANTENOR BATISTA</a:t>
          </a:r>
        </a:p>
        <a:p>
          <a:pPr algn="ctr"/>
          <a:r>
            <a:rPr lang="pt-BR" sz="1800" b="1">
              <a:solidFill>
                <a:srgbClr val="FF0000"/>
              </a:solidFill>
            </a:rPr>
            <a:t>JOSE SPERINDIONE</a:t>
          </a:r>
        </a:p>
        <a:p>
          <a:pPr algn="ctr"/>
          <a:r>
            <a:rPr lang="pt-BR" sz="18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ISIDRO</a:t>
          </a:r>
          <a:endParaRPr lang="pt-BR" sz="1800" b="1">
            <a:solidFill>
              <a:srgbClr val="FF0000"/>
            </a:solidFill>
          </a:endParaRPr>
        </a:p>
        <a:p>
          <a:pPr algn="ctr"/>
          <a:r>
            <a:rPr lang="pt-BR" sz="18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ALMIRO</a:t>
          </a:r>
          <a:endParaRPr lang="pt-BR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1298575</xdr:colOff>
      <xdr:row>1</xdr:row>
      <xdr:rowOff>12700</xdr:rowOff>
    </xdr:from>
    <xdr:to>
      <xdr:col>5</xdr:col>
      <xdr:colOff>320675</xdr:colOff>
      <xdr:row>1</xdr:row>
      <xdr:rowOff>1543050</xdr:rowOff>
    </xdr:to>
    <xdr:sp macro="" textlink="">
      <xdr:nvSpPr>
        <xdr:cNvPr id="3" name="CaixaDeTexto 2"/>
        <xdr:cNvSpPr txBox="1"/>
      </xdr:nvSpPr>
      <xdr:spPr>
        <a:xfrm>
          <a:off x="3117850" y="393700"/>
          <a:ext cx="1955800" cy="15303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2000" b="1" i="0" u="sng" strike="noStrike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GRUPO B</a:t>
          </a:r>
          <a:r>
            <a:rPr lang="pt-BR" sz="2000" u="sng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pPr algn="ctr"/>
          <a:r>
            <a:rPr lang="pt-BR" sz="1800" b="1" i="0" u="none" strike="noStrike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BANDEIRA</a:t>
          </a:r>
        </a:p>
        <a:p>
          <a:pPr algn="ctr"/>
          <a:r>
            <a:rPr lang="pt-BR" sz="1800" b="1" i="0" u="none" strike="noStrike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LELO</a:t>
          </a:r>
        </a:p>
        <a:p>
          <a:pPr algn="ctr"/>
          <a:r>
            <a:rPr lang="pt-BR" sz="1800" b="1">
              <a:solidFill>
                <a:schemeClr val="accent1">
                  <a:lumMod val="75000"/>
                </a:schemeClr>
              </a:solidFill>
            </a:rPr>
            <a:t>VALDIR</a:t>
          </a:r>
        </a:p>
        <a:p>
          <a:pPr algn="ctr"/>
          <a:r>
            <a:rPr lang="pt-BR" sz="1800" b="1">
              <a:solidFill>
                <a:schemeClr val="accent1">
                  <a:lumMod val="75000"/>
                </a:schemeClr>
              </a:solidFill>
            </a:rPr>
            <a:t>ARLINDO</a:t>
          </a:r>
        </a:p>
      </xdr:txBody>
    </xdr:sp>
    <xdr:clientData/>
  </xdr:twoCellAnchor>
  <xdr:twoCellAnchor>
    <xdr:from>
      <xdr:col>6</xdr:col>
      <xdr:colOff>342900</xdr:colOff>
      <xdr:row>1</xdr:row>
      <xdr:rowOff>0</xdr:rowOff>
    </xdr:from>
    <xdr:to>
      <xdr:col>7</xdr:col>
      <xdr:colOff>1828800</xdr:colOff>
      <xdr:row>1</xdr:row>
      <xdr:rowOff>1543050</xdr:rowOff>
    </xdr:to>
    <xdr:sp macro="" textlink="">
      <xdr:nvSpPr>
        <xdr:cNvPr id="4" name="CaixaDeTexto 3"/>
        <xdr:cNvSpPr txBox="1"/>
      </xdr:nvSpPr>
      <xdr:spPr>
        <a:xfrm>
          <a:off x="5448300" y="381000"/>
          <a:ext cx="2000250" cy="1543050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2000" b="1" i="0" u="sng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GRUPO C</a:t>
          </a:r>
          <a:r>
            <a:rPr lang="pt-BR" sz="2000" b="1" u="sng">
              <a:solidFill>
                <a:srgbClr val="00B050"/>
              </a:solidFill>
            </a:rPr>
            <a:t> </a:t>
          </a:r>
        </a:p>
        <a:p>
          <a:pPr algn="ctr"/>
          <a:r>
            <a:rPr lang="pt-BR" sz="1800" b="1" i="0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JOÃO PEDRO</a:t>
          </a:r>
          <a:endParaRPr lang="pt-BR" sz="1800">
            <a:solidFill>
              <a:srgbClr val="00B050"/>
            </a:solidFill>
          </a:endParaRPr>
        </a:p>
        <a:p>
          <a:pPr algn="ctr"/>
          <a:r>
            <a:rPr lang="pt-BR" sz="1800" b="1" i="0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JUAREZ</a:t>
          </a:r>
          <a:endParaRPr lang="pt-BR" sz="1800">
            <a:solidFill>
              <a:srgbClr val="00B050"/>
            </a:solidFill>
          </a:endParaRPr>
        </a:p>
        <a:p>
          <a:pPr algn="ctr"/>
          <a:r>
            <a:rPr lang="pt-BR" sz="1800" b="1" i="0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CARLOS BARBOSA</a:t>
          </a:r>
        </a:p>
        <a:p>
          <a:pPr algn="ctr"/>
          <a:r>
            <a:rPr lang="pt-BR" sz="1800" b="1" i="0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MOACIR</a:t>
          </a:r>
          <a:endParaRPr lang="pt-BR" sz="1800">
            <a:solidFill>
              <a:srgbClr val="00B050"/>
            </a:solidFill>
          </a:endParaRPr>
        </a:p>
      </xdr:txBody>
    </xdr:sp>
    <xdr:clientData/>
  </xdr:twoCellAnchor>
  <xdr:twoCellAnchor>
    <xdr:from>
      <xdr:col>0</xdr:col>
      <xdr:colOff>79376</xdr:colOff>
      <xdr:row>1</xdr:row>
      <xdr:rowOff>1587500</xdr:rowOff>
    </xdr:from>
    <xdr:to>
      <xdr:col>3</xdr:col>
      <xdr:colOff>644525</xdr:colOff>
      <xdr:row>2</xdr:row>
      <xdr:rowOff>1498600</xdr:rowOff>
    </xdr:to>
    <xdr:sp macro="" textlink="">
      <xdr:nvSpPr>
        <xdr:cNvPr id="5" name="CaixaDeTexto 4"/>
        <xdr:cNvSpPr txBox="1"/>
      </xdr:nvSpPr>
      <xdr:spPr>
        <a:xfrm>
          <a:off x="79376" y="1968500"/>
          <a:ext cx="2393949" cy="15113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20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GRUPO D</a:t>
          </a:r>
          <a:r>
            <a:rPr lang="pt-BR" sz="2000" b="1" u="sng"/>
            <a:t> </a:t>
          </a:r>
        </a:p>
        <a:p>
          <a:pPr algn="ctr"/>
          <a:r>
            <a:rPr lang="pt-BR" sz="1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DONIZETE</a:t>
          </a:r>
        </a:p>
        <a:p>
          <a:pPr algn="ctr"/>
          <a:r>
            <a:rPr lang="pt-BR" sz="1800" b="1"/>
            <a:t>JAIME</a:t>
          </a:r>
        </a:p>
        <a:p>
          <a:pPr algn="ctr"/>
          <a:r>
            <a:rPr lang="pt-BR" sz="1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DURVAL</a:t>
          </a:r>
        </a:p>
        <a:p>
          <a:pPr algn="ctr"/>
          <a:r>
            <a:rPr lang="pt-BR" sz="1800" b="1"/>
            <a:t>FRANCISCO</a:t>
          </a:r>
          <a:r>
            <a:rPr lang="pt-BR" sz="1800" b="1" baseline="0"/>
            <a:t> NOGUEIRA</a:t>
          </a:r>
          <a:endParaRPr lang="pt-BR" sz="1800" b="1">
            <a:solidFill>
              <a:schemeClr val="tx2"/>
            </a:solidFill>
          </a:endParaRPr>
        </a:p>
      </xdr:txBody>
    </xdr:sp>
    <xdr:clientData/>
  </xdr:twoCellAnchor>
  <xdr:twoCellAnchor>
    <xdr:from>
      <xdr:col>3</xdr:col>
      <xdr:colOff>723899</xdr:colOff>
      <xdr:row>1</xdr:row>
      <xdr:rowOff>1587500</xdr:rowOff>
    </xdr:from>
    <xdr:to>
      <xdr:col>4</xdr:col>
      <xdr:colOff>314325</xdr:colOff>
      <xdr:row>2</xdr:row>
      <xdr:rowOff>1498600</xdr:rowOff>
    </xdr:to>
    <xdr:sp macro="" textlink="">
      <xdr:nvSpPr>
        <xdr:cNvPr id="6" name="CaixaDeTexto 5"/>
        <xdr:cNvSpPr txBox="1"/>
      </xdr:nvSpPr>
      <xdr:spPr>
        <a:xfrm>
          <a:off x="2552699" y="1968500"/>
          <a:ext cx="2168526" cy="15113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2000" b="1" i="0" u="sng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GRUPO E</a:t>
          </a:r>
          <a:r>
            <a:rPr lang="pt-BR" sz="2000" b="1" u="sng">
              <a:solidFill>
                <a:schemeClr val="accent6">
                  <a:lumMod val="50000"/>
                </a:schemeClr>
              </a:solidFill>
            </a:rPr>
            <a:t> </a:t>
          </a:r>
        </a:p>
        <a:p>
          <a:pPr algn="ctr"/>
          <a:r>
            <a:rPr lang="pt-BR" sz="18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EURIDEO</a:t>
          </a:r>
        </a:p>
        <a:p>
          <a:pPr algn="ctr"/>
          <a:r>
            <a:rPr lang="pt-BR" sz="1800" b="1">
              <a:solidFill>
                <a:schemeClr val="accent6">
                  <a:lumMod val="50000"/>
                </a:schemeClr>
              </a:solidFill>
            </a:rPr>
            <a:t>FRANCISCO</a:t>
          </a:r>
          <a:r>
            <a:rPr lang="pt-BR" sz="1800" b="1" baseline="0">
              <a:solidFill>
                <a:schemeClr val="accent6">
                  <a:lumMod val="50000"/>
                </a:schemeClr>
              </a:solidFill>
            </a:rPr>
            <a:t>  PRADO</a:t>
          </a:r>
          <a:endParaRPr lang="pt-BR" sz="1800" b="1">
            <a:solidFill>
              <a:schemeClr val="accent6">
                <a:lumMod val="50000"/>
              </a:schemeClr>
            </a:solidFill>
          </a:endParaRPr>
        </a:p>
        <a:p>
          <a:pPr algn="ctr"/>
          <a:r>
            <a:rPr lang="pt-BR" sz="18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MARCÃO</a:t>
          </a:r>
        </a:p>
        <a:p>
          <a:pPr algn="ctr"/>
          <a:r>
            <a:rPr lang="pt-BR" sz="1800" b="1" i="0" u="none" strike="noStrike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CARLOS MENDES</a:t>
          </a:r>
          <a:endParaRPr lang="pt-BR" sz="18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393700</xdr:colOff>
      <xdr:row>1</xdr:row>
      <xdr:rowOff>1587501</xdr:rowOff>
    </xdr:from>
    <xdr:to>
      <xdr:col>7</xdr:col>
      <xdr:colOff>736600</xdr:colOff>
      <xdr:row>2</xdr:row>
      <xdr:rowOff>1498600</xdr:rowOff>
    </xdr:to>
    <xdr:sp macro="" textlink="">
      <xdr:nvSpPr>
        <xdr:cNvPr id="7" name="CaixaDeTexto 6"/>
        <xdr:cNvSpPr txBox="1"/>
      </xdr:nvSpPr>
      <xdr:spPr>
        <a:xfrm>
          <a:off x="4800600" y="1968501"/>
          <a:ext cx="1739900" cy="1511299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2000" b="1" i="0" u="sng" strike="noStrike">
              <a:solidFill>
                <a:srgbClr val="7030A0"/>
              </a:solidFill>
              <a:latin typeface="+mn-lt"/>
              <a:ea typeface="+mn-ea"/>
              <a:cs typeface="+mn-cs"/>
            </a:rPr>
            <a:t>GRUPO F</a:t>
          </a:r>
        </a:p>
        <a:p>
          <a:pPr algn="ctr"/>
          <a:r>
            <a:rPr lang="pt-BR" sz="1800" b="1" i="0" u="none" strike="noStrike">
              <a:solidFill>
                <a:srgbClr val="7030A0"/>
              </a:solidFill>
              <a:latin typeface="+mn-lt"/>
              <a:ea typeface="+mn-ea"/>
              <a:cs typeface="+mn-cs"/>
            </a:rPr>
            <a:t>ARNALDO</a:t>
          </a:r>
        </a:p>
        <a:p>
          <a:pPr algn="ctr"/>
          <a:r>
            <a:rPr lang="pt-BR" sz="1800" b="1">
              <a:solidFill>
                <a:srgbClr val="7030A0"/>
              </a:solidFill>
            </a:rPr>
            <a:t>LEONEL</a:t>
          </a:r>
        </a:p>
        <a:p>
          <a:pPr algn="ctr"/>
          <a:r>
            <a:rPr lang="pt-BR" sz="1800" b="1" i="0" u="none" strike="noStrike">
              <a:solidFill>
                <a:srgbClr val="7030A0"/>
              </a:solidFill>
              <a:latin typeface="+mn-lt"/>
              <a:ea typeface="+mn-ea"/>
              <a:cs typeface="+mn-cs"/>
            </a:rPr>
            <a:t>AVELINO</a:t>
          </a:r>
        </a:p>
        <a:p>
          <a:pPr algn="ctr"/>
          <a:r>
            <a:rPr lang="pt-BR" sz="1800" b="1" i="0" u="none" strike="noStrike">
              <a:solidFill>
                <a:srgbClr val="7030A0"/>
              </a:solidFill>
              <a:latin typeface="+mn-lt"/>
              <a:ea typeface="+mn-ea"/>
              <a:cs typeface="+mn-cs"/>
            </a:rPr>
            <a:t>GEADA</a:t>
          </a:r>
          <a:endParaRPr lang="pt-BR" sz="1800">
            <a:solidFill>
              <a:srgbClr val="7030A0"/>
            </a:solidFill>
          </a:endParaRPr>
        </a:p>
      </xdr:txBody>
    </xdr:sp>
    <xdr:clientData/>
  </xdr:twoCellAnchor>
  <xdr:twoCellAnchor>
    <xdr:from>
      <xdr:col>7</xdr:col>
      <xdr:colOff>819150</xdr:colOff>
      <xdr:row>1</xdr:row>
      <xdr:rowOff>1584325</xdr:rowOff>
    </xdr:from>
    <xdr:to>
      <xdr:col>7</xdr:col>
      <xdr:colOff>2749549</xdr:colOff>
      <xdr:row>2</xdr:row>
      <xdr:rowOff>1498600</xdr:rowOff>
    </xdr:to>
    <xdr:sp macro="" textlink="">
      <xdr:nvSpPr>
        <xdr:cNvPr id="12" name="CaixaDeTexto 11"/>
        <xdr:cNvSpPr txBox="1"/>
      </xdr:nvSpPr>
      <xdr:spPr>
        <a:xfrm>
          <a:off x="6623050" y="1965325"/>
          <a:ext cx="1930399" cy="1514475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2000" b="1" i="0" u="sng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GRUPO G</a:t>
          </a:r>
        </a:p>
        <a:p>
          <a:pPr algn="ctr"/>
          <a:r>
            <a:rPr lang="pt-BR" sz="18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GERALDINHO</a:t>
          </a:r>
        </a:p>
        <a:p>
          <a:pPr algn="ctr"/>
          <a:r>
            <a:rPr lang="pt-BR" sz="18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JOSÉ</a:t>
          </a:r>
          <a:r>
            <a:rPr lang="pt-BR" sz="18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 ROBERTO </a:t>
          </a:r>
        </a:p>
        <a:p>
          <a:pPr algn="ctr"/>
          <a:r>
            <a:rPr lang="pt-BR" sz="18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SAULO</a:t>
          </a:r>
        </a:p>
        <a:p>
          <a:pPr algn="ctr"/>
          <a:r>
            <a:rPr lang="pt-BR" sz="18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GEMAEL</a:t>
          </a:r>
          <a:endParaRPr lang="pt-BR" sz="18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>
      <selection activeCell="L82" sqref="L82"/>
    </sheetView>
  </sheetViews>
  <sheetFormatPr defaultRowHeight="12.75"/>
  <cols>
    <col min="1" max="1" width="8.42578125" bestFit="1" customWidth="1"/>
    <col min="2" max="2" width="4.7109375" bestFit="1" customWidth="1"/>
    <col min="3" max="3" width="10" bestFit="1" customWidth="1"/>
    <col min="4" max="4" width="31" bestFit="1" customWidth="1"/>
    <col min="5" max="5" width="4.7109375" bestFit="1" customWidth="1"/>
    <col min="6" max="6" width="3.28515625" bestFit="1" customWidth="1"/>
    <col min="7" max="7" width="4.85546875" customWidth="1"/>
    <col min="8" max="8" width="33" bestFit="1" customWidth="1"/>
  </cols>
  <sheetData>
    <row r="1" spans="1:8" ht="27.75">
      <c r="A1" s="182" t="s">
        <v>15</v>
      </c>
      <c r="B1" s="182"/>
      <c r="C1" s="182"/>
      <c r="D1" s="182"/>
      <c r="E1" s="182"/>
      <c r="F1" s="182"/>
      <c r="G1" s="182"/>
      <c r="H1" s="182"/>
    </row>
    <row r="2" spans="1:8" ht="64.5" customHeight="1">
      <c r="A2" s="6"/>
      <c r="B2" s="8"/>
      <c r="C2" s="10"/>
      <c r="D2" s="8"/>
      <c r="E2" s="8"/>
      <c r="F2" s="8"/>
      <c r="G2" s="8"/>
      <c r="H2" s="8"/>
    </row>
    <row r="3" spans="1:8" ht="21" thickBot="1">
      <c r="A3" s="183" t="s">
        <v>10</v>
      </c>
      <c r="B3" s="183"/>
      <c r="C3" s="183"/>
      <c r="D3" s="183"/>
      <c r="E3" s="183"/>
      <c r="F3" s="183"/>
      <c r="G3" s="183"/>
      <c r="H3" s="183"/>
    </row>
    <row r="4" spans="1:8" s="136" customFormat="1" ht="18.75" thickBot="1">
      <c r="A4" s="170">
        <v>42990</v>
      </c>
      <c r="B4" s="171"/>
      <c r="C4" s="171"/>
      <c r="D4" s="171"/>
      <c r="E4" s="171" t="s">
        <v>16</v>
      </c>
      <c r="F4" s="171"/>
      <c r="G4" s="171"/>
      <c r="H4" s="172"/>
    </row>
    <row r="5" spans="1:8" s="136" customFormat="1" ht="18">
      <c r="A5" s="11" t="s">
        <v>11</v>
      </c>
      <c r="B5" s="115">
        <v>1</v>
      </c>
      <c r="C5" s="142" t="s">
        <v>18</v>
      </c>
      <c r="D5" s="139" t="s">
        <v>8</v>
      </c>
      <c r="E5" s="15">
        <v>18</v>
      </c>
      <c r="F5" s="15" t="s">
        <v>0</v>
      </c>
      <c r="G5" s="15">
        <v>4</v>
      </c>
      <c r="H5" s="139" t="s">
        <v>35</v>
      </c>
    </row>
    <row r="6" spans="1:8" s="136" customFormat="1" ht="18">
      <c r="A6" s="11" t="s">
        <v>11</v>
      </c>
      <c r="B6" s="115">
        <f>B5+1</f>
        <v>2</v>
      </c>
      <c r="C6" s="142" t="s">
        <v>19</v>
      </c>
      <c r="D6" s="143" t="s">
        <v>6</v>
      </c>
      <c r="E6" s="144">
        <v>18</v>
      </c>
      <c r="F6" s="15" t="s">
        <v>0</v>
      </c>
      <c r="G6" s="144">
        <v>6</v>
      </c>
      <c r="H6" s="143" t="s">
        <v>37</v>
      </c>
    </row>
    <row r="7" spans="1:8" s="136" customFormat="1" ht="18.75" thickBot="1">
      <c r="A7" s="11" t="s">
        <v>11</v>
      </c>
      <c r="B7" s="115">
        <f>B6+1</f>
        <v>3</v>
      </c>
      <c r="C7" s="142" t="s">
        <v>20</v>
      </c>
      <c r="D7" s="138" t="s">
        <v>26</v>
      </c>
      <c r="E7" s="15">
        <v>18</v>
      </c>
      <c r="F7" s="15" t="s">
        <v>0</v>
      </c>
      <c r="G7" s="15">
        <v>8</v>
      </c>
      <c r="H7" s="138" t="s">
        <v>9</v>
      </c>
    </row>
    <row r="8" spans="1:8" s="136" customFormat="1" ht="18.75" thickBot="1">
      <c r="A8" s="170">
        <v>42992</v>
      </c>
      <c r="B8" s="171"/>
      <c r="C8" s="171"/>
      <c r="D8" s="171"/>
      <c r="E8" s="171" t="s">
        <v>17</v>
      </c>
      <c r="F8" s="171"/>
      <c r="G8" s="171"/>
      <c r="H8" s="172"/>
    </row>
    <row r="9" spans="1:8" s="136" customFormat="1" ht="18">
      <c r="A9" s="11" t="s">
        <v>11</v>
      </c>
      <c r="B9" s="115">
        <v>4</v>
      </c>
      <c r="C9" s="142" t="s">
        <v>18</v>
      </c>
      <c r="D9" s="15" t="s">
        <v>23</v>
      </c>
      <c r="E9" s="15">
        <v>18</v>
      </c>
      <c r="F9" s="15" t="s">
        <v>0</v>
      </c>
      <c r="G9" s="15">
        <v>10</v>
      </c>
      <c r="H9" s="15" t="s">
        <v>33</v>
      </c>
    </row>
    <row r="10" spans="1:8" s="136" customFormat="1" ht="18">
      <c r="A10" s="11" t="s">
        <v>11</v>
      </c>
      <c r="B10" s="115">
        <f t="shared" ref="B10:B11" si="0">B9+1</f>
        <v>5</v>
      </c>
      <c r="C10" s="142" t="s">
        <v>19</v>
      </c>
      <c r="D10" s="13" t="s">
        <v>24</v>
      </c>
      <c r="E10" s="14">
        <v>18</v>
      </c>
      <c r="F10" s="15" t="s">
        <v>0</v>
      </c>
      <c r="G10" s="14">
        <v>14</v>
      </c>
      <c r="H10" s="14" t="s">
        <v>30</v>
      </c>
    </row>
    <row r="11" spans="1:8" s="136" customFormat="1" ht="18.75" thickBot="1">
      <c r="A11" s="11" t="s">
        <v>11</v>
      </c>
      <c r="B11" s="115">
        <f t="shared" si="0"/>
        <v>6</v>
      </c>
      <c r="C11" s="142" t="s">
        <v>20</v>
      </c>
      <c r="D11" s="145" t="s">
        <v>2</v>
      </c>
      <c r="E11" s="145">
        <v>12</v>
      </c>
      <c r="F11" s="15" t="s">
        <v>0</v>
      </c>
      <c r="G11" s="145">
        <v>18</v>
      </c>
      <c r="H11" s="145" t="s">
        <v>1</v>
      </c>
    </row>
    <row r="12" spans="1:8" s="136" customFormat="1" ht="18.75" thickBot="1">
      <c r="A12" s="170">
        <f>A4+7</f>
        <v>42997</v>
      </c>
      <c r="B12" s="171"/>
      <c r="C12" s="171"/>
      <c r="D12" s="171"/>
      <c r="E12" s="171" t="str">
        <f>E4</f>
        <v>(TERÇA-FEIRA)</v>
      </c>
      <c r="F12" s="171"/>
      <c r="G12" s="171"/>
      <c r="H12" s="172"/>
    </row>
    <row r="13" spans="1:8" s="136" customFormat="1" ht="18">
      <c r="A13" s="11" t="s">
        <v>11</v>
      </c>
      <c r="B13" s="115">
        <v>7</v>
      </c>
      <c r="C13" s="142" t="s">
        <v>18</v>
      </c>
      <c r="D13" s="13" t="s">
        <v>25</v>
      </c>
      <c r="E13" s="14">
        <v>4</v>
      </c>
      <c r="F13" s="15" t="s">
        <v>0</v>
      </c>
      <c r="G13" s="14">
        <v>18</v>
      </c>
      <c r="H13" s="14" t="s">
        <v>28</v>
      </c>
    </row>
    <row r="14" spans="1:8" s="136" customFormat="1" ht="18">
      <c r="A14" s="11" t="s">
        <v>11</v>
      </c>
      <c r="B14" s="115">
        <f t="shared" ref="B14:B15" si="1">B13+1</f>
        <v>8</v>
      </c>
      <c r="C14" s="142" t="s">
        <v>19</v>
      </c>
      <c r="D14" s="17" t="s">
        <v>12</v>
      </c>
      <c r="E14" s="18">
        <v>18</v>
      </c>
      <c r="F14" s="15" t="s">
        <v>0</v>
      </c>
      <c r="G14" s="18">
        <v>8</v>
      </c>
      <c r="H14" s="17" t="s">
        <v>36</v>
      </c>
    </row>
    <row r="15" spans="1:8" s="136" customFormat="1" ht="18.75" thickBot="1">
      <c r="A15" s="11" t="s">
        <v>11</v>
      </c>
      <c r="B15" s="115">
        <f t="shared" si="1"/>
        <v>9</v>
      </c>
      <c r="C15" s="142" t="s">
        <v>20</v>
      </c>
      <c r="D15" s="139" t="s">
        <v>22</v>
      </c>
      <c r="E15" s="15">
        <v>18</v>
      </c>
      <c r="F15" s="15" t="s">
        <v>0</v>
      </c>
      <c r="G15" s="15">
        <v>14</v>
      </c>
      <c r="H15" s="139" t="s">
        <v>34</v>
      </c>
    </row>
    <row r="16" spans="1:8" s="136" customFormat="1" ht="18.75" thickBot="1">
      <c r="A16" s="170">
        <f>A8+7</f>
        <v>42999</v>
      </c>
      <c r="B16" s="171"/>
      <c r="C16" s="171"/>
      <c r="D16" s="171"/>
      <c r="E16" s="171" t="s">
        <v>17</v>
      </c>
      <c r="F16" s="171"/>
      <c r="G16" s="171"/>
      <c r="H16" s="172"/>
    </row>
    <row r="17" spans="1:8" s="136" customFormat="1" ht="18">
      <c r="A17" s="11" t="s">
        <v>11</v>
      </c>
      <c r="B17" s="115">
        <v>10</v>
      </c>
      <c r="C17" s="142" t="s">
        <v>18</v>
      </c>
      <c r="D17" s="138" t="s">
        <v>3</v>
      </c>
      <c r="E17" s="138">
        <v>18</v>
      </c>
      <c r="F17" s="15" t="s">
        <v>0</v>
      </c>
      <c r="G17" s="138">
        <v>2</v>
      </c>
      <c r="H17" s="138" t="s">
        <v>32</v>
      </c>
    </row>
    <row r="18" spans="1:8" s="136" customFormat="1" ht="18">
      <c r="A18" s="11" t="s">
        <v>11</v>
      </c>
      <c r="B18" s="115">
        <f t="shared" ref="B18:B19" si="2">B17+1</f>
        <v>11</v>
      </c>
      <c r="C18" s="142" t="s">
        <v>19</v>
      </c>
      <c r="D18" s="15" t="s">
        <v>4</v>
      </c>
      <c r="E18" s="15">
        <v>18</v>
      </c>
      <c r="F18" s="15" t="s">
        <v>0</v>
      </c>
      <c r="G18" s="15">
        <v>2</v>
      </c>
      <c r="H18" s="15" t="s">
        <v>29</v>
      </c>
    </row>
    <row r="19" spans="1:8" s="136" customFormat="1" ht="18.75" thickBot="1">
      <c r="A19" s="11" t="s">
        <v>11</v>
      </c>
      <c r="B19" s="115">
        <f t="shared" si="2"/>
        <v>12</v>
      </c>
      <c r="C19" s="142" t="s">
        <v>20</v>
      </c>
      <c r="D19" s="143" t="s">
        <v>13</v>
      </c>
      <c r="E19" s="143">
        <v>8</v>
      </c>
      <c r="F19" s="15" t="s">
        <v>0</v>
      </c>
      <c r="G19" s="143">
        <v>18</v>
      </c>
      <c r="H19" s="143" t="s">
        <v>14</v>
      </c>
    </row>
    <row r="20" spans="1:8" s="136" customFormat="1" ht="18.75" thickBot="1">
      <c r="A20" s="170">
        <f>A4+14</f>
        <v>43004</v>
      </c>
      <c r="B20" s="173"/>
      <c r="C20" s="173"/>
      <c r="D20" s="173"/>
      <c r="E20" s="171" t="s">
        <v>16</v>
      </c>
      <c r="F20" s="171"/>
      <c r="G20" s="171"/>
      <c r="H20" s="172"/>
    </row>
    <row r="21" spans="1:8" s="136" customFormat="1" ht="18">
      <c r="A21" s="11" t="s">
        <v>11</v>
      </c>
      <c r="B21" s="115">
        <v>13</v>
      </c>
      <c r="C21" s="142" t="s">
        <v>18</v>
      </c>
      <c r="D21" s="145" t="s">
        <v>5</v>
      </c>
      <c r="E21" s="145">
        <v>18</v>
      </c>
      <c r="F21" s="15" t="s">
        <v>0</v>
      </c>
      <c r="G21" s="145">
        <v>12</v>
      </c>
      <c r="H21" s="145" t="s">
        <v>31</v>
      </c>
    </row>
    <row r="22" spans="1:8" s="136" customFormat="1" ht="18">
      <c r="A22" s="11" t="s">
        <v>11</v>
      </c>
      <c r="B22" s="115">
        <f t="shared" ref="B22:B23" si="3">B21+1</f>
        <v>14</v>
      </c>
      <c r="C22" s="142" t="s">
        <v>19</v>
      </c>
      <c r="D22" s="17" t="s">
        <v>27</v>
      </c>
      <c r="E22" s="18">
        <v>18</v>
      </c>
      <c r="F22" s="15" t="s">
        <v>0</v>
      </c>
      <c r="G22" s="18">
        <v>16</v>
      </c>
      <c r="H22" s="17" t="s">
        <v>7</v>
      </c>
    </row>
    <row r="23" spans="1:8" s="136" customFormat="1" ht="18.75" thickBot="1">
      <c r="A23" s="11" t="s">
        <v>11</v>
      </c>
      <c r="B23" s="115">
        <f t="shared" si="3"/>
        <v>15</v>
      </c>
      <c r="C23" s="142" t="s">
        <v>20</v>
      </c>
      <c r="D23" s="139" t="s">
        <v>34</v>
      </c>
      <c r="E23" s="139">
        <v>18</v>
      </c>
      <c r="F23" s="15" t="s">
        <v>0</v>
      </c>
      <c r="G23" s="139">
        <v>14</v>
      </c>
      <c r="H23" s="139" t="s">
        <v>35</v>
      </c>
    </row>
    <row r="24" spans="1:8" s="136" customFormat="1" ht="18.75" thickBot="1">
      <c r="A24" s="170">
        <f>A8+14</f>
        <v>43006</v>
      </c>
      <c r="B24" s="171"/>
      <c r="C24" s="171"/>
      <c r="D24" s="171"/>
      <c r="E24" s="171" t="s">
        <v>17</v>
      </c>
      <c r="F24" s="171"/>
      <c r="G24" s="171"/>
      <c r="H24" s="172"/>
    </row>
    <row r="25" spans="1:8" s="136" customFormat="1" ht="18">
      <c r="A25" s="146" t="s">
        <v>11</v>
      </c>
      <c r="B25" s="115">
        <v>16</v>
      </c>
      <c r="C25" s="142" t="s">
        <v>18</v>
      </c>
      <c r="D25" s="143" t="s">
        <v>14</v>
      </c>
      <c r="E25" s="144">
        <v>18</v>
      </c>
      <c r="F25" s="15" t="s">
        <v>0</v>
      </c>
      <c r="G25" s="144" t="s">
        <v>93</v>
      </c>
      <c r="H25" s="143" t="s">
        <v>37</v>
      </c>
    </row>
    <row r="26" spans="1:8" s="136" customFormat="1" ht="18">
      <c r="A26" s="11" t="s">
        <v>11</v>
      </c>
      <c r="B26" s="115">
        <f t="shared" ref="B26:B27" si="4">B25+1</f>
        <v>17</v>
      </c>
      <c r="C26" s="142" t="s">
        <v>19</v>
      </c>
      <c r="D26" s="138" t="s">
        <v>32</v>
      </c>
      <c r="E26" s="147">
        <v>8</v>
      </c>
      <c r="F26" s="15" t="s">
        <v>0</v>
      </c>
      <c r="G26" s="138">
        <v>18</v>
      </c>
      <c r="H26" s="138" t="s">
        <v>9</v>
      </c>
    </row>
    <row r="27" spans="1:8" s="136" customFormat="1" ht="18.75" thickBot="1">
      <c r="A27" s="11" t="s">
        <v>11</v>
      </c>
      <c r="B27" s="115">
        <f t="shared" si="4"/>
        <v>18</v>
      </c>
      <c r="C27" s="142" t="s">
        <v>20</v>
      </c>
      <c r="D27" s="15" t="s">
        <v>29</v>
      </c>
      <c r="E27" s="15">
        <v>0</v>
      </c>
      <c r="F27" s="15" t="s">
        <v>0</v>
      </c>
      <c r="G27" s="15">
        <v>18</v>
      </c>
      <c r="H27" s="15" t="s">
        <v>33</v>
      </c>
    </row>
    <row r="28" spans="1:8" s="136" customFormat="1" ht="18.75" thickBot="1">
      <c r="A28" s="170">
        <f>A4+21</f>
        <v>43011</v>
      </c>
      <c r="B28" s="171"/>
      <c r="C28" s="171"/>
      <c r="D28" s="171"/>
      <c r="E28" s="171" t="s">
        <v>16</v>
      </c>
      <c r="F28" s="171"/>
      <c r="G28" s="171"/>
      <c r="H28" s="172"/>
    </row>
    <row r="29" spans="1:8" s="136" customFormat="1" ht="18">
      <c r="A29" s="11" t="s">
        <v>11</v>
      </c>
      <c r="B29" s="115">
        <v>19</v>
      </c>
      <c r="C29" s="142" t="s">
        <v>18</v>
      </c>
      <c r="D29" s="14" t="s">
        <v>28</v>
      </c>
      <c r="E29" s="14">
        <v>18</v>
      </c>
      <c r="F29" s="15" t="s">
        <v>0</v>
      </c>
      <c r="G29" s="14" t="s">
        <v>93</v>
      </c>
      <c r="H29" s="14" t="s">
        <v>30</v>
      </c>
    </row>
    <row r="30" spans="1:8" s="136" customFormat="1" ht="18">
      <c r="A30" s="11" t="s">
        <v>11</v>
      </c>
      <c r="B30" s="115">
        <f t="shared" ref="B30:B31" si="5">B29+1</f>
        <v>20</v>
      </c>
      <c r="C30" s="142" t="s">
        <v>19</v>
      </c>
      <c r="D30" s="145" t="s">
        <v>31</v>
      </c>
      <c r="E30" s="145" t="s">
        <v>93</v>
      </c>
      <c r="F30" s="15" t="s">
        <v>0</v>
      </c>
      <c r="G30" s="145">
        <v>18</v>
      </c>
      <c r="H30" s="145" t="s">
        <v>1</v>
      </c>
    </row>
    <row r="31" spans="1:8" s="136" customFormat="1" ht="18">
      <c r="A31" s="11" t="s">
        <v>11</v>
      </c>
      <c r="B31" s="115">
        <f t="shared" si="5"/>
        <v>21</v>
      </c>
      <c r="C31" s="142" t="s">
        <v>20</v>
      </c>
      <c r="D31" s="17" t="s">
        <v>7</v>
      </c>
      <c r="E31" s="18">
        <v>10</v>
      </c>
      <c r="F31" s="15" t="s">
        <v>0</v>
      </c>
      <c r="G31" s="18">
        <v>18</v>
      </c>
      <c r="H31" s="17" t="s">
        <v>36</v>
      </c>
    </row>
    <row r="32" spans="1:8" s="136" customFormat="1" ht="18.75" thickBot="1">
      <c r="A32" s="11" t="s">
        <v>11</v>
      </c>
      <c r="B32" s="115">
        <v>22</v>
      </c>
      <c r="C32" s="142" t="s">
        <v>91</v>
      </c>
      <c r="D32" s="139" t="s">
        <v>21</v>
      </c>
      <c r="E32" s="139">
        <v>18</v>
      </c>
      <c r="F32" s="15" t="s">
        <v>0</v>
      </c>
      <c r="G32" s="139">
        <v>14</v>
      </c>
      <c r="H32" s="139" t="s">
        <v>34</v>
      </c>
    </row>
    <row r="33" spans="1:8" s="136" customFormat="1" ht="18.75" thickBot="1">
      <c r="A33" s="170">
        <f>A8+21</f>
        <v>43013</v>
      </c>
      <c r="B33" s="171"/>
      <c r="C33" s="171"/>
      <c r="D33" s="171"/>
      <c r="E33" s="171" t="s">
        <v>17</v>
      </c>
      <c r="F33" s="171"/>
      <c r="G33" s="171"/>
      <c r="H33" s="172"/>
    </row>
    <row r="34" spans="1:8" s="136" customFormat="1" ht="18">
      <c r="A34" s="11" t="s">
        <v>11</v>
      </c>
      <c r="B34" s="115">
        <f>B32+1</f>
        <v>23</v>
      </c>
      <c r="C34" s="142" t="s">
        <v>18</v>
      </c>
      <c r="D34" s="143" t="s">
        <v>6</v>
      </c>
      <c r="E34" s="143">
        <v>16</v>
      </c>
      <c r="F34" s="15" t="s">
        <v>0</v>
      </c>
      <c r="G34" s="143">
        <v>18</v>
      </c>
      <c r="H34" s="143" t="s">
        <v>14</v>
      </c>
    </row>
    <row r="35" spans="1:8" s="136" customFormat="1" ht="18">
      <c r="A35" s="11" t="s">
        <v>11</v>
      </c>
      <c r="B35" s="115">
        <f t="shared" ref="B35" si="6">B34+1</f>
        <v>24</v>
      </c>
      <c r="C35" s="142" t="s">
        <v>19</v>
      </c>
      <c r="D35" s="138" t="s">
        <v>26</v>
      </c>
      <c r="E35" s="138">
        <v>18</v>
      </c>
      <c r="F35" s="15" t="s">
        <v>0</v>
      </c>
      <c r="G35" s="147" t="s">
        <v>93</v>
      </c>
      <c r="H35" s="138" t="s">
        <v>32</v>
      </c>
    </row>
    <row r="36" spans="1:8" s="136" customFormat="1" ht="18">
      <c r="A36" s="11" t="s">
        <v>11</v>
      </c>
      <c r="B36" s="115">
        <v>25</v>
      </c>
      <c r="C36" s="142" t="s">
        <v>20</v>
      </c>
      <c r="D36" s="15" t="s">
        <v>23</v>
      </c>
      <c r="E36" s="15">
        <v>14</v>
      </c>
      <c r="F36" s="15" t="s">
        <v>0</v>
      </c>
      <c r="G36" s="15">
        <v>18</v>
      </c>
      <c r="H36" s="15" t="s">
        <v>29</v>
      </c>
    </row>
    <row r="37" spans="1:8" s="136" customFormat="1" ht="18.75" thickBot="1">
      <c r="A37" s="11" t="s">
        <v>11</v>
      </c>
      <c r="B37" s="115">
        <f>B36+1</f>
        <v>26</v>
      </c>
      <c r="C37" s="142" t="s">
        <v>91</v>
      </c>
      <c r="D37" s="17" t="s">
        <v>12</v>
      </c>
      <c r="E37" s="18">
        <v>8</v>
      </c>
      <c r="F37" s="15" t="s">
        <v>0</v>
      </c>
      <c r="G37" s="18">
        <v>18</v>
      </c>
      <c r="H37" s="17" t="s">
        <v>7</v>
      </c>
    </row>
    <row r="38" spans="1:8" s="136" customFormat="1" ht="18.75" thickBot="1">
      <c r="A38" s="170">
        <f>A4+28</f>
        <v>43018</v>
      </c>
      <c r="B38" s="171"/>
      <c r="C38" s="171"/>
      <c r="D38" s="171"/>
      <c r="E38" s="171" t="s">
        <v>16</v>
      </c>
      <c r="F38" s="171"/>
      <c r="G38" s="171"/>
      <c r="H38" s="172"/>
    </row>
    <row r="39" spans="1:8" s="136" customFormat="1" ht="18">
      <c r="A39" s="11" t="s">
        <v>11</v>
      </c>
      <c r="B39" s="115">
        <f>B37+1</f>
        <v>27</v>
      </c>
      <c r="C39" s="142" t="s">
        <v>18</v>
      </c>
      <c r="D39" s="13" t="s">
        <v>24</v>
      </c>
      <c r="E39" s="14">
        <v>18</v>
      </c>
      <c r="F39" s="15" t="s">
        <v>0</v>
      </c>
      <c r="G39" s="14">
        <v>6</v>
      </c>
      <c r="H39" s="14" t="s">
        <v>28</v>
      </c>
    </row>
    <row r="40" spans="1:8" s="136" customFormat="1" ht="18">
      <c r="A40" s="11" t="s">
        <v>11</v>
      </c>
      <c r="B40" s="115">
        <v>28</v>
      </c>
      <c r="C40" s="142" t="s">
        <v>19</v>
      </c>
      <c r="D40" s="145" t="s">
        <v>2</v>
      </c>
      <c r="E40" s="145">
        <v>18</v>
      </c>
      <c r="F40" s="15" t="s">
        <v>0</v>
      </c>
      <c r="G40" s="145" t="s">
        <v>93</v>
      </c>
      <c r="H40" s="145" t="s">
        <v>31</v>
      </c>
    </row>
    <row r="41" spans="1:8" s="136" customFormat="1" ht="18">
      <c r="A41" s="11" t="s">
        <v>11</v>
      </c>
      <c r="B41" s="115">
        <f t="shared" ref="B41:B42" si="7">B40+1</f>
        <v>29</v>
      </c>
      <c r="C41" s="142" t="s">
        <v>20</v>
      </c>
      <c r="D41" s="139" t="s">
        <v>22</v>
      </c>
      <c r="E41" s="15">
        <v>18</v>
      </c>
      <c r="F41" s="15" t="s">
        <v>0</v>
      </c>
      <c r="G41" s="15" t="s">
        <v>93</v>
      </c>
      <c r="H41" s="139" t="s">
        <v>35</v>
      </c>
    </row>
    <row r="42" spans="1:8" s="136" customFormat="1" ht="18.75" thickBot="1">
      <c r="A42" s="11" t="s">
        <v>11</v>
      </c>
      <c r="B42" s="115">
        <f t="shared" si="7"/>
        <v>30</v>
      </c>
      <c r="C42" s="142" t="s">
        <v>91</v>
      </c>
      <c r="D42" s="143" t="s">
        <v>13</v>
      </c>
      <c r="E42" s="14">
        <v>18</v>
      </c>
      <c r="F42" s="15" t="s">
        <v>0</v>
      </c>
      <c r="G42" s="14" t="s">
        <v>93</v>
      </c>
      <c r="H42" s="143" t="s">
        <v>37</v>
      </c>
    </row>
    <row r="43" spans="1:8" s="136" customFormat="1" ht="18.75" thickBot="1">
      <c r="A43" s="170">
        <f>A8+28</f>
        <v>43020</v>
      </c>
      <c r="B43" s="171"/>
      <c r="C43" s="171"/>
      <c r="D43" s="171"/>
      <c r="E43" s="171" t="s">
        <v>17</v>
      </c>
      <c r="F43" s="171"/>
      <c r="G43" s="171"/>
      <c r="H43" s="172"/>
    </row>
    <row r="44" spans="1:8" s="136" customFormat="1" ht="18">
      <c r="A44" s="11" t="s">
        <v>11</v>
      </c>
      <c r="B44" s="115">
        <v>31</v>
      </c>
      <c r="C44" s="142" t="s">
        <v>18</v>
      </c>
      <c r="D44" s="138" t="s">
        <v>3</v>
      </c>
      <c r="E44" s="15">
        <v>18</v>
      </c>
      <c r="F44" s="15" t="s">
        <v>0</v>
      </c>
      <c r="G44" s="15">
        <v>6</v>
      </c>
      <c r="H44" s="138" t="s">
        <v>9</v>
      </c>
    </row>
    <row r="45" spans="1:8" s="136" customFormat="1" ht="18">
      <c r="A45" s="11" t="s">
        <v>11</v>
      </c>
      <c r="B45" s="115">
        <f t="shared" ref="B45:B46" si="8">B44+1</f>
        <v>32</v>
      </c>
      <c r="C45" s="142" t="s">
        <v>19</v>
      </c>
      <c r="D45" s="15" t="s">
        <v>4</v>
      </c>
      <c r="E45" s="15">
        <v>18</v>
      </c>
      <c r="F45" s="15" t="s">
        <v>0</v>
      </c>
      <c r="G45" s="15">
        <v>2</v>
      </c>
      <c r="H45" s="15" t="s">
        <v>33</v>
      </c>
    </row>
    <row r="46" spans="1:8" s="136" customFormat="1" ht="18">
      <c r="A46" s="11" t="s">
        <v>11</v>
      </c>
      <c r="B46" s="115">
        <f t="shared" si="8"/>
        <v>33</v>
      </c>
      <c r="C46" s="142" t="s">
        <v>20</v>
      </c>
      <c r="D46" s="13" t="s">
        <v>25</v>
      </c>
      <c r="E46" s="14">
        <v>18</v>
      </c>
      <c r="F46" s="15" t="s">
        <v>0</v>
      </c>
      <c r="G46" s="14" t="s">
        <v>93</v>
      </c>
      <c r="H46" s="14" t="s">
        <v>30</v>
      </c>
    </row>
    <row r="47" spans="1:8" s="136" customFormat="1" ht="18.75" thickBot="1">
      <c r="A47" s="11" t="s">
        <v>11</v>
      </c>
      <c r="B47" s="115">
        <v>34</v>
      </c>
      <c r="C47" s="142" t="s">
        <v>91</v>
      </c>
      <c r="D47" s="145" t="s">
        <v>5</v>
      </c>
      <c r="E47" s="145">
        <v>18</v>
      </c>
      <c r="F47" s="15" t="s">
        <v>0</v>
      </c>
      <c r="G47" s="145">
        <v>10</v>
      </c>
      <c r="H47" s="145" t="s">
        <v>1</v>
      </c>
    </row>
    <row r="48" spans="1:8" s="136" customFormat="1" ht="18.75" thickBot="1">
      <c r="A48" s="170">
        <f>A4+35</f>
        <v>43025</v>
      </c>
      <c r="B48" s="171"/>
      <c r="C48" s="171"/>
      <c r="D48" s="171"/>
      <c r="E48" s="171" t="s">
        <v>16</v>
      </c>
      <c r="F48" s="171"/>
      <c r="G48" s="171"/>
      <c r="H48" s="172"/>
    </row>
    <row r="49" spans="1:8" s="136" customFormat="1" ht="18">
      <c r="A49" s="11" t="s">
        <v>11</v>
      </c>
      <c r="B49" s="115">
        <f>B47+1</f>
        <v>35</v>
      </c>
      <c r="C49" s="142" t="s">
        <v>18</v>
      </c>
      <c r="D49" s="17" t="s">
        <v>27</v>
      </c>
      <c r="E49" s="18">
        <v>18</v>
      </c>
      <c r="F49" s="15" t="s">
        <v>0</v>
      </c>
      <c r="G49" s="18">
        <v>6</v>
      </c>
      <c r="H49" s="17" t="s">
        <v>36</v>
      </c>
    </row>
    <row r="50" spans="1:8" s="136" customFormat="1" ht="18">
      <c r="A50" s="11" t="s">
        <v>11</v>
      </c>
      <c r="B50" s="115">
        <f>B49+1</f>
        <v>36</v>
      </c>
      <c r="C50" s="142" t="s">
        <v>19</v>
      </c>
      <c r="D50" s="143" t="s">
        <v>6</v>
      </c>
      <c r="E50" s="15">
        <v>18</v>
      </c>
      <c r="F50" s="15" t="s">
        <v>0</v>
      </c>
      <c r="G50" s="15">
        <v>10</v>
      </c>
      <c r="H50" s="143" t="s">
        <v>13</v>
      </c>
    </row>
    <row r="51" spans="1:8" s="136" customFormat="1" ht="18">
      <c r="A51" s="11" t="s">
        <v>11</v>
      </c>
      <c r="B51" s="115">
        <v>37</v>
      </c>
      <c r="C51" s="142" t="s">
        <v>20</v>
      </c>
      <c r="D51" s="139" t="s">
        <v>21</v>
      </c>
      <c r="E51" s="139">
        <v>6</v>
      </c>
      <c r="F51" s="15" t="s">
        <v>0</v>
      </c>
      <c r="G51" s="139">
        <v>18</v>
      </c>
      <c r="H51" s="139" t="s">
        <v>22</v>
      </c>
    </row>
    <row r="52" spans="1:8" s="136" customFormat="1" ht="18.75" thickBot="1">
      <c r="A52" s="11" t="s">
        <v>11</v>
      </c>
      <c r="B52" s="115">
        <f>B51+1</f>
        <v>38</v>
      </c>
      <c r="C52" s="142" t="s">
        <v>91</v>
      </c>
      <c r="D52" s="138" t="s">
        <v>26</v>
      </c>
      <c r="E52" s="15">
        <v>16</v>
      </c>
      <c r="F52" s="15" t="s">
        <v>0</v>
      </c>
      <c r="G52" s="15">
        <v>18</v>
      </c>
      <c r="H52" s="138" t="s">
        <v>3</v>
      </c>
    </row>
    <row r="53" spans="1:8" s="136" customFormat="1" ht="18.75" thickBot="1">
      <c r="A53" s="170">
        <f>A8+35</f>
        <v>43027</v>
      </c>
      <c r="B53" s="171"/>
      <c r="C53" s="171"/>
      <c r="D53" s="171"/>
      <c r="E53" s="171" t="s">
        <v>17</v>
      </c>
      <c r="F53" s="171"/>
      <c r="G53" s="171"/>
      <c r="H53" s="172"/>
    </row>
    <row r="54" spans="1:8" s="136" customFormat="1" ht="18">
      <c r="A54" s="11" t="s">
        <v>11</v>
      </c>
      <c r="B54" s="115">
        <f>B52+1</f>
        <v>39</v>
      </c>
      <c r="C54" s="142" t="s">
        <v>18</v>
      </c>
      <c r="D54" s="15" t="s">
        <v>23</v>
      </c>
      <c r="E54" s="15">
        <v>4</v>
      </c>
      <c r="F54" s="15" t="s">
        <v>0</v>
      </c>
      <c r="G54" s="15">
        <v>18</v>
      </c>
      <c r="H54" s="15" t="s">
        <v>4</v>
      </c>
    </row>
    <row r="55" spans="1:8" s="136" customFormat="1" ht="18">
      <c r="A55" s="11" t="s">
        <v>11</v>
      </c>
      <c r="B55" s="115">
        <v>40</v>
      </c>
      <c r="C55" s="142" t="s">
        <v>19</v>
      </c>
      <c r="D55" s="13" t="s">
        <v>24</v>
      </c>
      <c r="E55" s="13">
        <v>18</v>
      </c>
      <c r="F55" s="15" t="s">
        <v>0</v>
      </c>
      <c r="G55" s="13">
        <v>2</v>
      </c>
      <c r="H55" s="13" t="s">
        <v>25</v>
      </c>
    </row>
    <row r="56" spans="1:8" s="136" customFormat="1" ht="18">
      <c r="A56" s="11" t="s">
        <v>11</v>
      </c>
      <c r="B56" s="115">
        <f t="shared" ref="B56:B57" si="9">B55+1</f>
        <v>41</v>
      </c>
      <c r="C56" s="142" t="s">
        <v>20</v>
      </c>
      <c r="D56" s="145" t="s">
        <v>2</v>
      </c>
      <c r="E56" s="145">
        <v>0</v>
      </c>
      <c r="F56" s="15" t="s">
        <v>0</v>
      </c>
      <c r="G56" s="145">
        <v>18</v>
      </c>
      <c r="H56" s="145" t="s">
        <v>5</v>
      </c>
    </row>
    <row r="57" spans="1:8" s="136" customFormat="1" ht="18">
      <c r="A57" s="11" t="s">
        <v>11</v>
      </c>
      <c r="B57" s="115">
        <f t="shared" si="9"/>
        <v>42</v>
      </c>
      <c r="C57" s="142" t="s">
        <v>91</v>
      </c>
      <c r="D57" s="17" t="s">
        <v>12</v>
      </c>
      <c r="E57" s="18">
        <v>8</v>
      </c>
      <c r="F57" s="15" t="s">
        <v>0</v>
      </c>
      <c r="G57" s="18">
        <v>18</v>
      </c>
      <c r="H57" s="17" t="s">
        <v>27</v>
      </c>
    </row>
    <row r="58" spans="1:8" s="136" customFormat="1" ht="18">
      <c r="A58" s="11"/>
      <c r="B58" s="167"/>
      <c r="C58" s="168"/>
      <c r="D58" s="17"/>
      <c r="E58" s="18"/>
      <c r="F58" s="169"/>
      <c r="G58" s="18"/>
      <c r="H58" s="17"/>
    </row>
    <row r="59" spans="1:8" ht="24" thickBot="1">
      <c r="A59" s="178" t="s">
        <v>102</v>
      </c>
      <c r="B59" s="178"/>
      <c r="C59" s="178"/>
      <c r="D59" s="178"/>
      <c r="E59" s="178"/>
      <c r="F59" s="178"/>
      <c r="G59" s="178"/>
      <c r="H59" s="178"/>
    </row>
    <row r="60" spans="1:8" ht="18.75" thickBot="1">
      <c r="A60" s="170">
        <f>A4+42</f>
        <v>43032</v>
      </c>
      <c r="B60" s="171"/>
      <c r="C60" s="171"/>
      <c r="D60" s="171"/>
      <c r="E60" s="171" t="s">
        <v>16</v>
      </c>
      <c r="F60" s="171"/>
      <c r="G60" s="171"/>
      <c r="H60" s="172"/>
    </row>
    <row r="61" spans="1:8" ht="15.75">
      <c r="A61" s="11" t="s">
        <v>11</v>
      </c>
      <c r="B61" s="115">
        <v>43</v>
      </c>
      <c r="C61" s="142" t="s">
        <v>18</v>
      </c>
      <c r="D61" s="15" t="s">
        <v>34</v>
      </c>
      <c r="E61" s="15">
        <v>18</v>
      </c>
      <c r="F61" s="15" t="s">
        <v>0</v>
      </c>
      <c r="G61" s="15">
        <v>10</v>
      </c>
      <c r="H61" s="15" t="s">
        <v>25</v>
      </c>
    </row>
    <row r="62" spans="1:8" ht="15.75">
      <c r="A62" s="11" t="s">
        <v>11</v>
      </c>
      <c r="B62" s="115">
        <f t="shared" ref="B62:B64" si="10">B61+1</f>
        <v>44</v>
      </c>
      <c r="C62" s="142" t="s">
        <v>19</v>
      </c>
      <c r="D62" s="32" t="s">
        <v>2</v>
      </c>
      <c r="E62" s="15">
        <v>18</v>
      </c>
      <c r="F62" s="15" t="s">
        <v>0</v>
      </c>
      <c r="G62" s="15">
        <v>8</v>
      </c>
      <c r="H62" s="15" t="s">
        <v>33</v>
      </c>
    </row>
    <row r="63" spans="1:8" ht="15.75">
      <c r="A63" s="11" t="s">
        <v>11</v>
      </c>
      <c r="B63" s="115">
        <f t="shared" si="10"/>
        <v>45</v>
      </c>
      <c r="C63" s="142" t="s">
        <v>20</v>
      </c>
      <c r="D63" s="15" t="s">
        <v>9</v>
      </c>
      <c r="E63" s="15">
        <v>18</v>
      </c>
      <c r="F63" s="15" t="s">
        <v>0</v>
      </c>
      <c r="G63" s="15" t="s">
        <v>93</v>
      </c>
      <c r="H63" s="15" t="s">
        <v>12</v>
      </c>
    </row>
    <row r="64" spans="1:8" ht="16.5" thickBot="1">
      <c r="A64" s="11" t="s">
        <v>11</v>
      </c>
      <c r="B64" s="115">
        <f t="shared" si="10"/>
        <v>46</v>
      </c>
      <c r="C64" s="142" t="s">
        <v>91</v>
      </c>
      <c r="D64" s="15" t="s">
        <v>13</v>
      </c>
      <c r="E64" s="15">
        <v>18</v>
      </c>
      <c r="F64" s="15" t="s">
        <v>0</v>
      </c>
      <c r="G64" s="15">
        <v>8</v>
      </c>
      <c r="H64" s="15" t="s">
        <v>36</v>
      </c>
    </row>
    <row r="65" spans="1:11" s="136" customFormat="1" ht="18.75" thickBot="1">
      <c r="A65" s="170">
        <f>A8+42</f>
        <v>43034</v>
      </c>
      <c r="B65" s="171"/>
      <c r="C65" s="171"/>
      <c r="D65" s="171"/>
      <c r="E65" s="171" t="s">
        <v>17</v>
      </c>
      <c r="F65" s="171"/>
      <c r="G65" s="171"/>
      <c r="H65" s="172"/>
    </row>
    <row r="66" spans="1:11" ht="15.75">
      <c r="A66" s="176" t="s">
        <v>11</v>
      </c>
      <c r="B66" s="176">
        <v>47</v>
      </c>
      <c r="C66" s="176" t="s">
        <v>18</v>
      </c>
      <c r="D66" s="174" t="s">
        <v>34</v>
      </c>
      <c r="E66" s="148">
        <v>6</v>
      </c>
      <c r="F66" s="148" t="s">
        <v>0</v>
      </c>
      <c r="G66" s="148">
        <v>18</v>
      </c>
      <c r="H66" s="174" t="s">
        <v>2</v>
      </c>
    </row>
    <row r="67" spans="1:11" ht="15.75">
      <c r="A67" s="177"/>
      <c r="B67" s="177"/>
      <c r="C67" s="177"/>
      <c r="D67" s="175"/>
      <c r="E67" s="149">
        <v>0</v>
      </c>
      <c r="F67" s="149" t="s">
        <v>0</v>
      </c>
      <c r="G67" s="149">
        <v>18</v>
      </c>
      <c r="H67" s="175"/>
    </row>
    <row r="68" spans="1:11" ht="15.75">
      <c r="A68" s="151"/>
      <c r="B68" s="151"/>
      <c r="C68" s="151"/>
      <c r="D68" s="152"/>
      <c r="E68" s="139">
        <f>SUM(E66:E67)</f>
        <v>6</v>
      </c>
      <c r="F68" s="139"/>
      <c r="G68" s="139">
        <f>SUM(G66:G67)</f>
        <v>36</v>
      </c>
      <c r="H68" s="152"/>
    </row>
    <row r="69" spans="1:11" ht="15.75">
      <c r="A69" s="177" t="s">
        <v>11</v>
      </c>
      <c r="B69" s="177">
        <f>B66+1</f>
        <v>48</v>
      </c>
      <c r="C69" s="177" t="s">
        <v>92</v>
      </c>
      <c r="D69" s="175" t="s">
        <v>9</v>
      </c>
      <c r="E69" s="15">
        <v>0</v>
      </c>
      <c r="F69" s="15" t="s">
        <v>0</v>
      </c>
      <c r="G69" s="15">
        <v>18</v>
      </c>
      <c r="H69" s="175" t="s">
        <v>13</v>
      </c>
    </row>
    <row r="70" spans="1:11" ht="15.75">
      <c r="A70" s="177"/>
      <c r="B70" s="177"/>
      <c r="C70" s="177"/>
      <c r="D70" s="175"/>
      <c r="E70" s="149">
        <v>8</v>
      </c>
      <c r="F70" s="149" t="s">
        <v>0</v>
      </c>
      <c r="G70" s="149">
        <v>18</v>
      </c>
      <c r="H70" s="175"/>
    </row>
    <row r="71" spans="1:11" ht="15.75">
      <c r="A71" s="151"/>
      <c r="B71" s="151"/>
      <c r="C71" s="151"/>
      <c r="D71" s="152"/>
      <c r="E71" s="139">
        <f>SUM(E69:E70)</f>
        <v>8</v>
      </c>
      <c r="F71" s="139"/>
      <c r="G71" s="139">
        <f>SUM(G69:G70)</f>
        <v>36</v>
      </c>
      <c r="H71" s="152"/>
    </row>
    <row r="72" spans="1:11" ht="21" thickBot="1">
      <c r="A72" s="183" t="s">
        <v>44</v>
      </c>
      <c r="B72" s="183"/>
      <c r="C72" s="183"/>
      <c r="D72" s="183"/>
      <c r="E72" s="183"/>
      <c r="F72" s="183"/>
      <c r="G72" s="183"/>
      <c r="H72" s="183"/>
    </row>
    <row r="73" spans="1:11" ht="21" thickBot="1">
      <c r="A73" s="179">
        <f>A4+49</f>
        <v>43039</v>
      </c>
      <c r="B73" s="180"/>
      <c r="C73" s="180"/>
      <c r="D73" s="180"/>
      <c r="E73" s="171" t="s">
        <v>16</v>
      </c>
      <c r="F73" s="171"/>
      <c r="G73" s="171"/>
      <c r="H73" s="172"/>
    </row>
    <row r="74" spans="1:11" ht="15.75">
      <c r="A74" s="176" t="s">
        <v>11</v>
      </c>
      <c r="B74" s="176">
        <v>49</v>
      </c>
      <c r="C74" s="176" t="s">
        <v>18</v>
      </c>
      <c r="D74" s="174" t="s">
        <v>4</v>
      </c>
      <c r="E74" s="32">
        <v>0</v>
      </c>
      <c r="F74" s="15" t="s">
        <v>0</v>
      </c>
      <c r="G74" s="32">
        <v>18</v>
      </c>
      <c r="H74" s="174" t="s">
        <v>2</v>
      </c>
    </row>
    <row r="75" spans="1:11" ht="15.75">
      <c r="A75" s="177"/>
      <c r="B75" s="177"/>
      <c r="C75" s="177"/>
      <c r="D75" s="175"/>
      <c r="E75" s="72">
        <v>18</v>
      </c>
      <c r="F75" s="149" t="s">
        <v>0</v>
      </c>
      <c r="G75" s="72">
        <v>12</v>
      </c>
      <c r="H75" s="175"/>
    </row>
    <row r="76" spans="1:11" ht="15.75">
      <c r="A76" s="150"/>
      <c r="B76" s="150"/>
      <c r="C76" s="150"/>
      <c r="D76" s="15"/>
      <c r="E76" s="154">
        <f>SUM(E74:E75)</f>
        <v>18</v>
      </c>
      <c r="F76" s="139"/>
      <c r="G76" s="154">
        <f>SUM(G74:G75)</f>
        <v>30</v>
      </c>
      <c r="H76" s="15"/>
    </row>
    <row r="77" spans="1:11" ht="15.75">
      <c r="A77" s="177" t="s">
        <v>11</v>
      </c>
      <c r="B77" s="177">
        <f>B74+1</f>
        <v>50</v>
      </c>
      <c r="C77" s="177" t="s">
        <v>92</v>
      </c>
      <c r="D77" s="175" t="s">
        <v>3</v>
      </c>
      <c r="E77" s="32">
        <v>8</v>
      </c>
      <c r="F77" s="15" t="s">
        <v>0</v>
      </c>
      <c r="G77" s="32">
        <v>18</v>
      </c>
      <c r="H77" s="175" t="s">
        <v>21</v>
      </c>
      <c r="K77" s="1"/>
    </row>
    <row r="78" spans="1:11" ht="15.75">
      <c r="A78" s="177"/>
      <c r="B78" s="177"/>
      <c r="C78" s="177"/>
      <c r="D78" s="175"/>
      <c r="E78" s="72">
        <v>18</v>
      </c>
      <c r="F78" s="149" t="s">
        <v>0</v>
      </c>
      <c r="G78" s="72">
        <v>6</v>
      </c>
      <c r="H78" s="175"/>
    </row>
    <row r="79" spans="1:11" ht="16.5" thickBot="1">
      <c r="A79" s="11"/>
      <c r="B79" s="131"/>
      <c r="C79" s="131"/>
      <c r="D79" s="17"/>
      <c r="E79" s="154">
        <f>SUM(E77:E78)</f>
        <v>26</v>
      </c>
      <c r="F79" s="139"/>
      <c r="G79" s="154">
        <f>SUM(G77:G78)</f>
        <v>24</v>
      </c>
      <c r="H79" s="17"/>
    </row>
    <row r="80" spans="1:11" s="84" customFormat="1" ht="21" thickBot="1">
      <c r="A80" s="179">
        <f>A4+56</f>
        <v>43046</v>
      </c>
      <c r="B80" s="180"/>
      <c r="C80" s="180"/>
      <c r="D80" s="180"/>
      <c r="E80" s="180" t="s">
        <v>16</v>
      </c>
      <c r="F80" s="180"/>
      <c r="G80" s="180"/>
      <c r="H80" s="181"/>
    </row>
    <row r="81" spans="1:8" ht="15.75">
      <c r="A81" s="155" t="s">
        <v>11</v>
      </c>
      <c r="B81" s="155">
        <f>B77+1</f>
        <v>51</v>
      </c>
      <c r="C81" s="155" t="s">
        <v>18</v>
      </c>
      <c r="D81" s="159" t="s">
        <v>14</v>
      </c>
      <c r="E81" s="32">
        <v>18</v>
      </c>
      <c r="F81" s="15" t="s">
        <v>0</v>
      </c>
      <c r="G81" s="158" t="s">
        <v>93</v>
      </c>
      <c r="H81" s="159" t="s">
        <v>7</v>
      </c>
    </row>
    <row r="82" spans="1:8" ht="16.5" thickBot="1">
      <c r="A82" s="156" t="s">
        <v>11</v>
      </c>
      <c r="B82" s="156">
        <f>B81+1</f>
        <v>52</v>
      </c>
      <c r="C82" s="156" t="s">
        <v>92</v>
      </c>
      <c r="D82" s="158" t="s">
        <v>5</v>
      </c>
      <c r="E82" s="32">
        <v>18</v>
      </c>
      <c r="F82" s="15" t="s">
        <v>0</v>
      </c>
      <c r="G82" s="158" t="s">
        <v>93</v>
      </c>
      <c r="H82" s="158" t="s">
        <v>28</v>
      </c>
    </row>
    <row r="83" spans="1:8" ht="21" thickBot="1">
      <c r="A83" s="179">
        <f>A8+56</f>
        <v>43048</v>
      </c>
      <c r="B83" s="180"/>
      <c r="C83" s="180"/>
      <c r="D83" s="180"/>
      <c r="E83" s="180" t="s">
        <v>17</v>
      </c>
      <c r="F83" s="180"/>
      <c r="G83" s="180"/>
      <c r="H83" s="181"/>
    </row>
    <row r="84" spans="1:8" ht="15.75">
      <c r="A84" s="176" t="s">
        <v>11</v>
      </c>
      <c r="B84" s="176">
        <v>53</v>
      </c>
      <c r="C84" s="176" t="s">
        <v>18</v>
      </c>
      <c r="D84" s="175" t="s">
        <v>108</v>
      </c>
      <c r="E84" s="32">
        <v>2</v>
      </c>
      <c r="F84" s="158" t="s">
        <v>0</v>
      </c>
      <c r="G84" s="32">
        <v>18</v>
      </c>
      <c r="H84" s="175" t="s">
        <v>6</v>
      </c>
    </row>
    <row r="85" spans="1:8" ht="15.75">
      <c r="A85" s="177"/>
      <c r="B85" s="184"/>
      <c r="C85" s="177"/>
      <c r="D85" s="175"/>
      <c r="E85" s="72">
        <v>4</v>
      </c>
      <c r="F85" s="149" t="s">
        <v>0</v>
      </c>
      <c r="G85" s="72">
        <v>18</v>
      </c>
      <c r="H85" s="175"/>
    </row>
    <row r="86" spans="1:8" ht="15.75">
      <c r="A86" s="151"/>
      <c r="B86" s="153"/>
      <c r="C86" s="151"/>
      <c r="D86" s="152"/>
      <c r="E86" s="154">
        <f>SUM(E84:E85)</f>
        <v>6</v>
      </c>
      <c r="F86" s="139"/>
      <c r="G86" s="154">
        <f>SUM(G84:G85)</f>
        <v>36</v>
      </c>
      <c r="H86" s="152"/>
    </row>
    <row r="87" spans="1:8" ht="15.75">
      <c r="A87" s="177" t="s">
        <v>11</v>
      </c>
      <c r="B87" s="177">
        <f>B84+1</f>
        <v>54</v>
      </c>
      <c r="C87" s="177" t="s">
        <v>92</v>
      </c>
      <c r="D87" s="175" t="s">
        <v>105</v>
      </c>
      <c r="E87" s="32">
        <v>18</v>
      </c>
      <c r="F87" s="158" t="s">
        <v>0</v>
      </c>
      <c r="G87" s="32">
        <v>12</v>
      </c>
      <c r="H87" s="175" t="s">
        <v>13</v>
      </c>
    </row>
    <row r="88" spans="1:8" ht="15.75">
      <c r="A88" s="177"/>
      <c r="B88" s="177"/>
      <c r="C88" s="177"/>
      <c r="D88" s="175"/>
      <c r="E88" s="72">
        <v>18</v>
      </c>
      <c r="F88" s="149" t="s">
        <v>0</v>
      </c>
      <c r="G88" s="72">
        <v>2</v>
      </c>
      <c r="H88" s="175"/>
    </row>
    <row r="89" spans="1:8" ht="16.5" thickBot="1">
      <c r="A89" s="11"/>
      <c r="B89" s="131"/>
      <c r="C89" s="131"/>
      <c r="D89" s="17"/>
      <c r="E89" s="154">
        <f>SUM(E87:E88)</f>
        <v>36</v>
      </c>
      <c r="F89" s="139"/>
      <c r="G89" s="154">
        <f>SUM(G87:G88)</f>
        <v>14</v>
      </c>
      <c r="H89" s="17"/>
    </row>
    <row r="90" spans="1:8" s="84" customFormat="1" ht="21" thickBot="1">
      <c r="A90" s="179">
        <f>A4+63</f>
        <v>43053</v>
      </c>
      <c r="B90" s="180"/>
      <c r="C90" s="180"/>
      <c r="D90" s="180"/>
      <c r="E90" s="180" t="s">
        <v>16</v>
      </c>
      <c r="F90" s="180"/>
      <c r="G90" s="180"/>
      <c r="H90" s="181"/>
    </row>
    <row r="91" spans="1:8" ht="15.75">
      <c r="A91" s="176" t="s">
        <v>11</v>
      </c>
      <c r="B91" s="176">
        <f>B87+1</f>
        <v>55</v>
      </c>
      <c r="C91" s="176" t="s">
        <v>18</v>
      </c>
      <c r="D91" s="174" t="s">
        <v>109</v>
      </c>
      <c r="E91" s="32">
        <v>14</v>
      </c>
      <c r="F91" s="15" t="s">
        <v>0</v>
      </c>
      <c r="G91" s="32">
        <v>18</v>
      </c>
      <c r="H91" s="174" t="s">
        <v>23</v>
      </c>
    </row>
    <row r="92" spans="1:8" ht="15.75">
      <c r="A92" s="177"/>
      <c r="B92" s="184"/>
      <c r="C92" s="177"/>
      <c r="D92" s="175"/>
      <c r="E92" s="72">
        <v>18</v>
      </c>
      <c r="F92" s="149" t="s">
        <v>0</v>
      </c>
      <c r="G92" s="72">
        <v>6</v>
      </c>
      <c r="H92" s="175"/>
    </row>
    <row r="93" spans="1:8" ht="15.75">
      <c r="A93" s="156"/>
      <c r="B93" s="157"/>
      <c r="C93" s="156"/>
      <c r="D93" s="158"/>
      <c r="E93" s="154">
        <v>32</v>
      </c>
      <c r="F93" s="139"/>
      <c r="G93" s="154">
        <v>24</v>
      </c>
      <c r="H93" s="158"/>
    </row>
    <row r="94" spans="1:8" ht="15.75">
      <c r="A94" s="177" t="s">
        <v>11</v>
      </c>
      <c r="B94" s="177">
        <f>B91+1</f>
        <v>56</v>
      </c>
      <c r="C94" s="177" t="s">
        <v>92</v>
      </c>
      <c r="D94" s="175" t="s">
        <v>26</v>
      </c>
      <c r="E94" s="32">
        <v>18</v>
      </c>
      <c r="F94" s="15" t="s">
        <v>0</v>
      </c>
      <c r="G94" s="32">
        <v>16</v>
      </c>
      <c r="H94" s="175" t="s">
        <v>1</v>
      </c>
    </row>
    <row r="95" spans="1:8" ht="15.75">
      <c r="A95" s="177"/>
      <c r="B95" s="177"/>
      <c r="C95" s="177"/>
      <c r="D95" s="175"/>
      <c r="E95" s="72">
        <v>14</v>
      </c>
      <c r="F95" s="149" t="s">
        <v>0</v>
      </c>
      <c r="G95" s="72">
        <v>18</v>
      </c>
      <c r="H95" s="175"/>
    </row>
    <row r="96" spans="1:8" ht="16.5" thickBot="1">
      <c r="E96" s="164">
        <v>32</v>
      </c>
      <c r="F96" s="165"/>
      <c r="G96" s="164">
        <v>34</v>
      </c>
    </row>
    <row r="97" spans="1:8" s="136" customFormat="1" ht="18.75" thickBot="1">
      <c r="A97" s="170">
        <f>A8+63</f>
        <v>43055</v>
      </c>
      <c r="B97" s="171"/>
      <c r="C97" s="171"/>
      <c r="D97" s="171"/>
      <c r="E97" s="171" t="s">
        <v>17</v>
      </c>
      <c r="F97" s="171"/>
      <c r="G97" s="171"/>
      <c r="H97" s="172"/>
    </row>
    <row r="98" spans="1:8" s="56" customFormat="1" ht="15.75">
      <c r="A98" s="176" t="s">
        <v>11</v>
      </c>
      <c r="B98" s="176">
        <v>57</v>
      </c>
      <c r="C98" s="176" t="s">
        <v>18</v>
      </c>
      <c r="D98" s="174" t="s">
        <v>2</v>
      </c>
      <c r="E98" s="32">
        <v>6</v>
      </c>
      <c r="F98" s="15" t="s">
        <v>0</v>
      </c>
      <c r="G98" s="32">
        <v>18</v>
      </c>
      <c r="H98" s="174" t="s">
        <v>3</v>
      </c>
    </row>
    <row r="99" spans="1:8" s="56" customFormat="1" ht="15.75">
      <c r="A99" s="177"/>
      <c r="B99" s="184"/>
      <c r="C99" s="177"/>
      <c r="D99" s="175"/>
      <c r="E99" s="72">
        <v>14</v>
      </c>
      <c r="F99" s="149" t="s">
        <v>0</v>
      </c>
      <c r="G99" s="72">
        <v>18</v>
      </c>
      <c r="H99" s="175"/>
    </row>
    <row r="100" spans="1:8" s="56" customFormat="1" ht="15.75">
      <c r="A100" s="156"/>
      <c r="B100" s="157"/>
      <c r="C100" s="156"/>
      <c r="D100" s="10"/>
      <c r="E100" s="154">
        <f>SUM(E98:E99)</f>
        <v>20</v>
      </c>
      <c r="F100" s="139"/>
      <c r="G100" s="154">
        <f>SUM(G98:G99)</f>
        <v>36</v>
      </c>
      <c r="H100" s="10"/>
    </row>
    <row r="101" spans="1:8" s="56" customFormat="1" ht="15.75">
      <c r="A101" s="177" t="s">
        <v>11</v>
      </c>
      <c r="B101" s="184">
        <f>B98+1</f>
        <v>58</v>
      </c>
      <c r="C101" s="177" t="s">
        <v>92</v>
      </c>
      <c r="D101" s="175" t="s">
        <v>14</v>
      </c>
      <c r="E101" s="32">
        <v>18</v>
      </c>
      <c r="F101" s="15" t="s">
        <v>0</v>
      </c>
      <c r="G101" s="32">
        <v>10</v>
      </c>
      <c r="H101" s="175" t="s">
        <v>5</v>
      </c>
    </row>
    <row r="102" spans="1:8" s="56" customFormat="1" ht="15.75">
      <c r="A102" s="177"/>
      <c r="B102" s="184"/>
      <c r="C102" s="177"/>
      <c r="D102" s="175"/>
      <c r="E102" s="72">
        <v>0</v>
      </c>
      <c r="F102" s="149" t="s">
        <v>0</v>
      </c>
      <c r="G102" s="72">
        <v>18</v>
      </c>
      <c r="H102" s="175"/>
    </row>
    <row r="103" spans="1:8" s="56" customFormat="1" ht="16.5" thickBot="1">
      <c r="A103" s="11"/>
      <c r="B103" s="131"/>
      <c r="C103" s="131"/>
      <c r="D103" s="17"/>
      <c r="E103" s="166">
        <v>18</v>
      </c>
      <c r="F103" s="117"/>
      <c r="G103" s="166">
        <v>28</v>
      </c>
      <c r="H103" s="17"/>
    </row>
    <row r="104" spans="1:8" s="136" customFormat="1" ht="18.75" thickBot="1">
      <c r="A104" s="170">
        <f>A4+70</f>
        <v>43060</v>
      </c>
      <c r="B104" s="171"/>
      <c r="C104" s="171"/>
      <c r="D104" s="171"/>
      <c r="E104" s="171" t="s">
        <v>16</v>
      </c>
      <c r="F104" s="171"/>
      <c r="G104" s="171"/>
      <c r="H104" s="172"/>
    </row>
    <row r="105" spans="1:8" s="56" customFormat="1" ht="15.75">
      <c r="A105" s="176" t="s">
        <v>11</v>
      </c>
      <c r="B105" s="176">
        <f>B101+1</f>
        <v>59</v>
      </c>
      <c r="C105" s="176" t="s">
        <v>18</v>
      </c>
      <c r="D105" s="174" t="s">
        <v>6</v>
      </c>
      <c r="E105" s="32">
        <v>12</v>
      </c>
      <c r="F105" s="15" t="s">
        <v>0</v>
      </c>
      <c r="G105" s="32">
        <v>18</v>
      </c>
      <c r="H105" s="174" t="s">
        <v>105</v>
      </c>
    </row>
    <row r="106" spans="1:8" s="56" customFormat="1" ht="15.75">
      <c r="A106" s="177"/>
      <c r="B106" s="184"/>
      <c r="C106" s="177"/>
      <c r="D106" s="175"/>
      <c r="E106" s="149">
        <v>12</v>
      </c>
      <c r="F106" s="149" t="s">
        <v>0</v>
      </c>
      <c r="G106" s="149">
        <v>18</v>
      </c>
      <c r="H106" s="175"/>
    </row>
    <row r="107" spans="1:8" s="56" customFormat="1" ht="15.75">
      <c r="A107" s="160"/>
      <c r="B107" s="162"/>
      <c r="C107" s="160"/>
      <c r="D107" s="163"/>
      <c r="E107" s="154">
        <f>SUM(E105:E106)</f>
        <v>24</v>
      </c>
      <c r="F107" s="139"/>
      <c r="G107" s="154">
        <f>SUM(G105:G106)</f>
        <v>36</v>
      </c>
      <c r="H107" s="161"/>
    </row>
    <row r="108" spans="1:8" s="56" customFormat="1" ht="15.75">
      <c r="A108" s="177" t="s">
        <v>11</v>
      </c>
      <c r="B108" s="184">
        <f>B105+1</f>
        <v>60</v>
      </c>
      <c r="C108" s="177" t="s">
        <v>92</v>
      </c>
      <c r="D108" s="175" t="s">
        <v>109</v>
      </c>
      <c r="E108" s="32">
        <v>14</v>
      </c>
      <c r="F108" s="15" t="s">
        <v>0</v>
      </c>
      <c r="G108" s="32">
        <v>18</v>
      </c>
      <c r="H108" s="175" t="s">
        <v>1</v>
      </c>
    </row>
    <row r="109" spans="1:8" s="56" customFormat="1" ht="15.75">
      <c r="A109" s="177"/>
      <c r="B109" s="184"/>
      <c r="C109" s="177"/>
      <c r="D109" s="175"/>
      <c r="E109" s="72">
        <v>20</v>
      </c>
      <c r="F109" s="149" t="s">
        <v>0</v>
      </c>
      <c r="G109" s="72">
        <v>14</v>
      </c>
      <c r="H109" s="175"/>
    </row>
    <row r="110" spans="1:8" s="56" customFormat="1" ht="15.75">
      <c r="A110" s="160"/>
      <c r="B110" s="162"/>
      <c r="C110" s="160"/>
      <c r="D110" s="116"/>
      <c r="E110" s="154">
        <f>SUM(E108:E109)</f>
        <v>34</v>
      </c>
      <c r="F110" s="139"/>
      <c r="G110" s="154">
        <f>SUM(G108:G109)</f>
        <v>32</v>
      </c>
      <c r="H110" s="116"/>
    </row>
    <row r="111" spans="1:8" s="56" customFormat="1" ht="24" thickBot="1">
      <c r="A111" s="185" t="s">
        <v>107</v>
      </c>
      <c r="B111" s="185"/>
      <c r="C111" s="185"/>
      <c r="D111" s="185"/>
      <c r="E111" s="185"/>
      <c r="F111" s="185"/>
      <c r="G111" s="185"/>
      <c r="H111" s="185"/>
    </row>
    <row r="112" spans="1:8" s="136" customFormat="1" ht="18.75" thickBot="1">
      <c r="A112" s="170">
        <f>A8+70</f>
        <v>43062</v>
      </c>
      <c r="B112" s="171"/>
      <c r="C112" s="171"/>
      <c r="D112" s="171"/>
      <c r="E112" s="171" t="s">
        <v>17</v>
      </c>
      <c r="F112" s="171"/>
      <c r="G112" s="171"/>
      <c r="H112" s="172"/>
    </row>
    <row r="113" spans="1:8" s="56" customFormat="1" ht="15.75">
      <c r="A113" s="177" t="s">
        <v>11</v>
      </c>
      <c r="B113" s="184">
        <v>61</v>
      </c>
      <c r="C113" s="177" t="s">
        <v>92</v>
      </c>
      <c r="D113" s="174" t="s">
        <v>105</v>
      </c>
      <c r="E113" s="32">
        <v>18</v>
      </c>
      <c r="F113" s="15" t="s">
        <v>0</v>
      </c>
      <c r="G113" s="32">
        <v>10</v>
      </c>
      <c r="H113" s="175" t="s">
        <v>109</v>
      </c>
    </row>
    <row r="114" spans="1:8" s="56" customFormat="1" ht="15.75">
      <c r="A114" s="177"/>
      <c r="B114" s="184"/>
      <c r="C114" s="177"/>
      <c r="D114" s="175"/>
      <c r="E114" s="72">
        <v>18</v>
      </c>
      <c r="F114" s="117" t="s">
        <v>0</v>
      </c>
      <c r="G114" s="72">
        <v>2</v>
      </c>
      <c r="H114" s="175"/>
    </row>
    <row r="115" spans="1:8" s="56" customFormat="1" ht="16.5" thickBot="1">
      <c r="A115" s="160"/>
      <c r="B115" s="162"/>
      <c r="C115" s="160"/>
      <c r="D115" s="140"/>
      <c r="E115" s="154">
        <f>SUM(E113:E114)</f>
        <v>36</v>
      </c>
      <c r="F115" s="139"/>
      <c r="G115" s="154">
        <f>SUM(G113:G114)</f>
        <v>12</v>
      </c>
      <c r="H115" s="140"/>
    </row>
    <row r="116" spans="1:8" s="56" customFormat="1" ht="18.75" thickBot="1">
      <c r="A116" s="170" t="s">
        <v>110</v>
      </c>
      <c r="B116" s="173"/>
      <c r="C116" s="173"/>
      <c r="D116" s="173"/>
      <c r="E116" s="173"/>
      <c r="F116" s="173"/>
      <c r="G116" s="173"/>
      <c r="H116" s="186"/>
    </row>
    <row r="117" spans="1:8" s="56" customFormat="1" ht="15.75">
      <c r="A117" s="176" t="s">
        <v>11</v>
      </c>
      <c r="B117" s="176">
        <v>62</v>
      </c>
      <c r="C117" s="176"/>
      <c r="D117" s="174" t="s">
        <v>3</v>
      </c>
      <c r="E117" s="32"/>
      <c r="F117" s="15" t="s">
        <v>0</v>
      </c>
      <c r="G117" s="32"/>
      <c r="H117" s="175" t="s">
        <v>5</v>
      </c>
    </row>
    <row r="118" spans="1:8" s="56" customFormat="1" ht="15.75">
      <c r="A118" s="177"/>
      <c r="B118" s="184"/>
      <c r="C118" s="177"/>
      <c r="D118" s="175"/>
      <c r="E118" s="137"/>
      <c r="F118" s="117" t="s">
        <v>0</v>
      </c>
      <c r="G118" s="137"/>
      <c r="H118" s="175"/>
    </row>
    <row r="119" spans="1:8" s="56" customFormat="1" ht="15.75">
      <c r="A119" s="160"/>
      <c r="B119" s="162"/>
      <c r="C119" s="160"/>
      <c r="D119" s="32"/>
      <c r="E119" s="116"/>
      <c r="F119" s="161"/>
      <c r="G119" s="116"/>
      <c r="H119" s="32"/>
    </row>
    <row r="120" spans="1:8" s="56" customFormat="1" ht="24" thickBot="1">
      <c r="A120" s="185" t="s">
        <v>106</v>
      </c>
      <c r="B120" s="185"/>
      <c r="C120" s="185"/>
      <c r="D120" s="185"/>
      <c r="E120" s="185"/>
      <c r="F120" s="185"/>
      <c r="G120" s="185"/>
      <c r="H120" s="185"/>
    </row>
    <row r="121" spans="1:8" s="136" customFormat="1" ht="18.75" thickBot="1">
      <c r="A121" s="170">
        <f>A4+77</f>
        <v>43067</v>
      </c>
      <c r="B121" s="171"/>
      <c r="C121" s="171"/>
      <c r="D121" s="171"/>
      <c r="E121" s="171" t="s">
        <v>16</v>
      </c>
      <c r="F121" s="171"/>
      <c r="G121" s="171"/>
      <c r="H121" s="172"/>
    </row>
    <row r="122" spans="1:8" s="56" customFormat="1" ht="15.75">
      <c r="A122" s="176" t="s">
        <v>11</v>
      </c>
      <c r="B122" s="176">
        <v>63</v>
      </c>
      <c r="C122" s="176" t="s">
        <v>18</v>
      </c>
      <c r="D122" s="175" t="s">
        <v>109</v>
      </c>
      <c r="E122" s="32"/>
      <c r="F122" s="15" t="s">
        <v>0</v>
      </c>
      <c r="G122" s="32"/>
      <c r="H122" s="32" t="s">
        <v>64</v>
      </c>
    </row>
    <row r="123" spans="1:8" s="56" customFormat="1" ht="15.75">
      <c r="A123" s="177"/>
      <c r="B123" s="184"/>
      <c r="C123" s="177"/>
      <c r="D123" s="175"/>
      <c r="E123" s="72"/>
      <c r="F123" s="117"/>
      <c r="G123" s="72"/>
      <c r="H123" s="32"/>
    </row>
    <row r="124" spans="1:8" s="56" customFormat="1" ht="15.75">
      <c r="A124" s="177" t="s">
        <v>11</v>
      </c>
      <c r="B124" s="184">
        <f>B122+1</f>
        <v>64</v>
      </c>
      <c r="C124" s="177" t="s">
        <v>92</v>
      </c>
      <c r="D124" s="175" t="s">
        <v>105</v>
      </c>
      <c r="E124" s="32"/>
      <c r="F124" s="15" t="s">
        <v>0</v>
      </c>
      <c r="G124" s="32"/>
      <c r="H124" s="32" t="s">
        <v>62</v>
      </c>
    </row>
    <row r="125" spans="1:8" s="56" customFormat="1" ht="15.75">
      <c r="A125" s="177"/>
      <c r="B125" s="184"/>
      <c r="C125" s="177"/>
      <c r="D125" s="175"/>
      <c r="E125" s="72"/>
      <c r="F125" s="117"/>
      <c r="G125" s="72"/>
      <c r="H125" s="32"/>
    </row>
    <row r="126" spans="1:8" s="56" customFormat="1" ht="15">
      <c r="A126" s="6"/>
      <c r="B126" s="140"/>
      <c r="C126" s="141"/>
      <c r="D126" s="140"/>
      <c r="E126" s="140"/>
      <c r="F126" s="140"/>
      <c r="G126" s="140"/>
      <c r="H126" s="140"/>
    </row>
  </sheetData>
  <mergeCells count="129">
    <mergeCell ref="A108:A109"/>
    <mergeCell ref="A121:D121"/>
    <mergeCell ref="A120:H120"/>
    <mergeCell ref="A111:H111"/>
    <mergeCell ref="C113:C114"/>
    <mergeCell ref="A122:A123"/>
    <mergeCell ref="A124:A125"/>
    <mergeCell ref="A116:H116"/>
    <mergeCell ref="D124:D125"/>
    <mergeCell ref="D122:D123"/>
    <mergeCell ref="H84:H85"/>
    <mergeCell ref="D91:D92"/>
    <mergeCell ref="H91:H92"/>
    <mergeCell ref="E97:H97"/>
    <mergeCell ref="B124:B125"/>
    <mergeCell ref="B122:B123"/>
    <mergeCell ref="B117:B118"/>
    <mergeCell ref="B113:B114"/>
    <mergeCell ref="B108:B109"/>
    <mergeCell ref="C122:C123"/>
    <mergeCell ref="C124:C125"/>
    <mergeCell ref="E121:H121"/>
    <mergeCell ref="D108:D109"/>
    <mergeCell ref="H108:H109"/>
    <mergeCell ref="D117:D118"/>
    <mergeCell ref="H117:H118"/>
    <mergeCell ref="H113:H114"/>
    <mergeCell ref="D113:D114"/>
    <mergeCell ref="H94:H95"/>
    <mergeCell ref="B101:B102"/>
    <mergeCell ref="B98:B99"/>
    <mergeCell ref="B94:B95"/>
    <mergeCell ref="B91:B92"/>
    <mergeCell ref="H98:H99"/>
    <mergeCell ref="D98:D99"/>
    <mergeCell ref="D101:D102"/>
    <mergeCell ref="H101:H102"/>
    <mergeCell ref="C98:C99"/>
    <mergeCell ref="C101:C102"/>
    <mergeCell ref="A104:D104"/>
    <mergeCell ref="E104:H104"/>
    <mergeCell ref="A112:D112"/>
    <mergeCell ref="E112:H112"/>
    <mergeCell ref="A72:H72"/>
    <mergeCell ref="A73:D73"/>
    <mergeCell ref="E73:H73"/>
    <mergeCell ref="A80:D80"/>
    <mergeCell ref="E80:H80"/>
    <mergeCell ref="H74:H75"/>
    <mergeCell ref="D74:D75"/>
    <mergeCell ref="D77:D78"/>
    <mergeCell ref="H77:H78"/>
    <mergeCell ref="A74:A75"/>
    <mergeCell ref="A77:A78"/>
    <mergeCell ref="B74:B75"/>
    <mergeCell ref="B77:B78"/>
    <mergeCell ref="C74:C75"/>
    <mergeCell ref="C77:C78"/>
    <mergeCell ref="C105:C106"/>
    <mergeCell ref="H87:H88"/>
    <mergeCell ref="B105:B106"/>
    <mergeCell ref="C108:C109"/>
    <mergeCell ref="B87:B88"/>
    <mergeCell ref="D69:D70"/>
    <mergeCell ref="C94:C95"/>
    <mergeCell ref="B84:B85"/>
    <mergeCell ref="A84:A85"/>
    <mergeCell ref="A87:A88"/>
    <mergeCell ref="A91:A92"/>
    <mergeCell ref="A94:A95"/>
    <mergeCell ref="A98:A99"/>
    <mergeCell ref="A101:A102"/>
    <mergeCell ref="C69:C70"/>
    <mergeCell ref="B69:B70"/>
    <mergeCell ref="A69:A70"/>
    <mergeCell ref="C84:C85"/>
    <mergeCell ref="C87:C88"/>
    <mergeCell ref="C91:C92"/>
    <mergeCell ref="D94:D95"/>
    <mergeCell ref="D87:D88"/>
    <mergeCell ref="D84:D85"/>
    <mergeCell ref="A105:A106"/>
    <mergeCell ref="H66:H67"/>
    <mergeCell ref="H69:H70"/>
    <mergeCell ref="C117:C118"/>
    <mergeCell ref="A117:A118"/>
    <mergeCell ref="A113:A114"/>
    <mergeCell ref="A12:D12"/>
    <mergeCell ref="E12:H12"/>
    <mergeCell ref="A1:H1"/>
    <mergeCell ref="A3:H3"/>
    <mergeCell ref="A4:D4"/>
    <mergeCell ref="E4:H4"/>
    <mergeCell ref="A8:D8"/>
    <mergeCell ref="E8:H8"/>
    <mergeCell ref="A48:D48"/>
    <mergeCell ref="E48:H48"/>
    <mergeCell ref="A38:D38"/>
    <mergeCell ref="E38:H38"/>
    <mergeCell ref="A43:D43"/>
    <mergeCell ref="E43:H43"/>
    <mergeCell ref="A16:D16"/>
    <mergeCell ref="E16:H16"/>
    <mergeCell ref="A28:D28"/>
    <mergeCell ref="E28:H28"/>
    <mergeCell ref="A33:D33"/>
    <mergeCell ref="E33:H33"/>
    <mergeCell ref="A20:D20"/>
    <mergeCell ref="D105:D106"/>
    <mergeCell ref="H105:H106"/>
    <mergeCell ref="E20:H20"/>
    <mergeCell ref="A24:D24"/>
    <mergeCell ref="E24:H24"/>
    <mergeCell ref="A66:A67"/>
    <mergeCell ref="B66:B67"/>
    <mergeCell ref="C66:C67"/>
    <mergeCell ref="A53:D53"/>
    <mergeCell ref="E53:H53"/>
    <mergeCell ref="A59:H59"/>
    <mergeCell ref="A60:D60"/>
    <mergeCell ref="E60:H60"/>
    <mergeCell ref="A65:D65"/>
    <mergeCell ref="E65:H65"/>
    <mergeCell ref="D66:D67"/>
    <mergeCell ref="A83:D83"/>
    <mergeCell ref="E83:H83"/>
    <mergeCell ref="A90:D90"/>
    <mergeCell ref="E90:H90"/>
    <mergeCell ref="A97:D97"/>
  </mergeCells>
  <pageMargins left="0.11811023622047245" right="0.11811023622047245" top="0.19685039370078741" bottom="0.19685039370078741" header="0.31496062992125984" footer="0.31496062992125984"/>
  <pageSetup paperSize="9" orientation="portrait" horizontalDpi="4294967293" verticalDpi="4294967293" r:id="rId1"/>
  <rowBreaks count="1" manualBreakCount="1">
    <brk id="8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4"/>
  <sheetViews>
    <sheetView topLeftCell="A95" zoomScale="75" zoomScaleNormal="75" workbookViewId="0">
      <selection activeCell="A102" sqref="A102:H125"/>
    </sheetView>
  </sheetViews>
  <sheetFormatPr defaultRowHeight="12.75"/>
  <cols>
    <col min="1" max="1" width="10" style="7" bestFit="1" customWidth="1"/>
    <col min="2" max="2" width="5.85546875" style="8" bestFit="1" customWidth="1"/>
    <col min="3" max="3" width="11.42578125" style="4" bestFit="1" customWidth="1"/>
    <col min="4" max="4" width="38.7109375" style="5" customWidth="1"/>
    <col min="5" max="5" width="7.7109375" style="5" customWidth="1"/>
    <col min="6" max="6" width="5.28515625" style="5" customWidth="1"/>
    <col min="7" max="7" width="7.7109375" style="5" customWidth="1"/>
    <col min="8" max="8" width="41.42578125" style="5" customWidth="1"/>
    <col min="9" max="9" width="8.7109375" customWidth="1"/>
    <col min="10" max="10" width="2.85546875" customWidth="1"/>
    <col min="11" max="11" width="4.140625" customWidth="1"/>
    <col min="12" max="13" width="5" customWidth="1"/>
    <col min="14" max="14" width="25.42578125" customWidth="1"/>
  </cols>
  <sheetData>
    <row r="1" spans="1:20" ht="30">
      <c r="A1" s="195" t="s">
        <v>15</v>
      </c>
      <c r="B1" s="195"/>
      <c r="C1" s="195"/>
      <c r="D1" s="195"/>
      <c r="E1" s="195"/>
      <c r="F1" s="195"/>
      <c r="G1" s="195"/>
      <c r="H1" s="195"/>
    </row>
    <row r="2" spans="1:20" ht="123" customHeight="1">
      <c r="A2" s="6"/>
      <c r="C2" s="10"/>
    </row>
    <row r="3" spans="1:20" ht="120" customHeight="1">
      <c r="C3" s="10"/>
    </row>
    <row r="4" spans="1:20" ht="30.75" thickBot="1">
      <c r="A4" s="190" t="s">
        <v>10</v>
      </c>
      <c r="B4" s="190"/>
      <c r="C4" s="190"/>
      <c r="D4" s="190"/>
      <c r="E4" s="190"/>
      <c r="F4" s="190"/>
      <c r="G4" s="190"/>
      <c r="H4" s="190"/>
    </row>
    <row r="5" spans="1:20" s="77" customFormat="1" ht="27" thickBot="1">
      <c r="A5" s="187">
        <v>42990</v>
      </c>
      <c r="B5" s="188"/>
      <c r="C5" s="188"/>
      <c r="D5" s="188"/>
      <c r="E5" s="188" t="s">
        <v>16</v>
      </c>
      <c r="F5" s="188"/>
      <c r="G5" s="188"/>
      <c r="H5" s="189"/>
      <c r="P5" s="78"/>
      <c r="Q5" s="78"/>
      <c r="R5" s="78"/>
      <c r="S5" s="78"/>
      <c r="T5" s="78"/>
    </row>
    <row r="6" spans="1:20" s="75" customFormat="1" ht="23.25">
      <c r="A6" s="19" t="s">
        <v>11</v>
      </c>
      <c r="B6" s="20">
        <v>1</v>
      </c>
      <c r="C6" s="21" t="s">
        <v>18</v>
      </c>
      <c r="D6" s="22" t="s">
        <v>8</v>
      </c>
      <c r="E6" s="23">
        <v>18</v>
      </c>
      <c r="F6" s="23" t="s">
        <v>0</v>
      </c>
      <c r="G6" s="23">
        <v>4</v>
      </c>
      <c r="H6" s="22" t="s">
        <v>35</v>
      </c>
      <c r="S6" s="76"/>
      <c r="T6" s="76"/>
    </row>
    <row r="7" spans="1:20" s="75" customFormat="1" ht="23.25">
      <c r="A7" s="19" t="s">
        <v>11</v>
      </c>
      <c r="B7" s="20">
        <f>B6+1</f>
        <v>2</v>
      </c>
      <c r="C7" s="21" t="s">
        <v>19</v>
      </c>
      <c r="D7" s="24" t="s">
        <v>6</v>
      </c>
      <c r="E7" s="38">
        <v>18</v>
      </c>
      <c r="F7" s="23" t="s">
        <v>0</v>
      </c>
      <c r="G7" s="38">
        <v>6</v>
      </c>
      <c r="H7" s="24" t="s">
        <v>37</v>
      </c>
      <c r="S7" s="76"/>
      <c r="T7" s="76"/>
    </row>
    <row r="8" spans="1:20" s="75" customFormat="1" ht="24" thickBot="1">
      <c r="A8" s="19" t="s">
        <v>11</v>
      </c>
      <c r="B8" s="20">
        <f>B7+1</f>
        <v>3</v>
      </c>
      <c r="C8" s="21" t="s">
        <v>20</v>
      </c>
      <c r="D8" s="26" t="s">
        <v>26</v>
      </c>
      <c r="E8" s="23">
        <v>18</v>
      </c>
      <c r="F8" s="23" t="s">
        <v>0</v>
      </c>
      <c r="G8" s="23">
        <v>8</v>
      </c>
      <c r="H8" s="26" t="s">
        <v>9</v>
      </c>
      <c r="S8" s="76"/>
      <c r="T8" s="76"/>
    </row>
    <row r="9" spans="1:20" s="79" customFormat="1" ht="27" thickBot="1">
      <c r="A9" s="187">
        <v>42992</v>
      </c>
      <c r="B9" s="188"/>
      <c r="C9" s="188"/>
      <c r="D9" s="188"/>
      <c r="E9" s="188" t="s">
        <v>17</v>
      </c>
      <c r="F9" s="188"/>
      <c r="G9" s="188"/>
      <c r="H9" s="189"/>
      <c r="S9" s="78"/>
      <c r="T9" s="78"/>
    </row>
    <row r="10" spans="1:20" s="2" customFormat="1" ht="23.25">
      <c r="A10" s="19" t="s">
        <v>11</v>
      </c>
      <c r="B10" s="20">
        <v>4</v>
      </c>
      <c r="C10" s="21" t="s">
        <v>18</v>
      </c>
      <c r="D10" s="23" t="s">
        <v>23</v>
      </c>
      <c r="E10" s="23">
        <v>18</v>
      </c>
      <c r="F10" s="23" t="s">
        <v>0</v>
      </c>
      <c r="G10" s="23">
        <v>10</v>
      </c>
      <c r="H10" s="23" t="s">
        <v>33</v>
      </c>
      <c r="S10"/>
      <c r="T10"/>
    </row>
    <row r="11" spans="1:20" s="1" customFormat="1" ht="23.25">
      <c r="A11" s="19" t="s">
        <v>11</v>
      </c>
      <c r="B11" s="20">
        <f t="shared" ref="B11:B12" si="0">B10+1</f>
        <v>5</v>
      </c>
      <c r="C11" s="21" t="s">
        <v>19</v>
      </c>
      <c r="D11" s="27" t="s">
        <v>24</v>
      </c>
      <c r="E11" s="25">
        <v>18</v>
      </c>
      <c r="F11" s="23" t="s">
        <v>0</v>
      </c>
      <c r="G11" s="25">
        <v>14</v>
      </c>
      <c r="H11" s="25" t="s">
        <v>30</v>
      </c>
      <c r="S11"/>
      <c r="T11"/>
    </row>
    <row r="12" spans="1:20" s="1" customFormat="1" ht="24" thickBot="1">
      <c r="A12" s="19" t="s">
        <v>11</v>
      </c>
      <c r="B12" s="20">
        <f t="shared" si="0"/>
        <v>6</v>
      </c>
      <c r="C12" s="21" t="s">
        <v>20</v>
      </c>
      <c r="D12" s="28" t="s">
        <v>2</v>
      </c>
      <c r="E12" s="28">
        <v>12</v>
      </c>
      <c r="F12" s="23" t="s">
        <v>0</v>
      </c>
      <c r="G12" s="28">
        <v>18</v>
      </c>
      <c r="H12" s="28" t="s">
        <v>1</v>
      </c>
      <c r="S12"/>
      <c r="T12"/>
    </row>
    <row r="13" spans="1:20" s="77" customFormat="1" ht="27" thickBot="1">
      <c r="A13" s="187">
        <f>A5+7</f>
        <v>42997</v>
      </c>
      <c r="B13" s="193"/>
      <c r="C13" s="193"/>
      <c r="D13" s="193"/>
      <c r="E13" s="188" t="str">
        <f>E5</f>
        <v>(TERÇA-FEIRA)</v>
      </c>
      <c r="F13" s="188"/>
      <c r="G13" s="188"/>
      <c r="H13" s="189"/>
      <c r="S13" s="78"/>
      <c r="T13" s="78"/>
    </row>
    <row r="14" spans="1:20" s="1" customFormat="1" ht="23.25">
      <c r="A14" s="19" t="s">
        <v>11</v>
      </c>
      <c r="B14" s="20">
        <v>7</v>
      </c>
      <c r="C14" s="21" t="s">
        <v>18</v>
      </c>
      <c r="D14" s="27" t="s">
        <v>25</v>
      </c>
      <c r="E14" s="25">
        <v>4</v>
      </c>
      <c r="F14" s="23" t="s">
        <v>0</v>
      </c>
      <c r="G14" s="25">
        <v>18</v>
      </c>
      <c r="H14" s="25" t="s">
        <v>28</v>
      </c>
      <c r="S14"/>
      <c r="T14"/>
    </row>
    <row r="15" spans="1:20" s="1" customFormat="1" ht="23.25">
      <c r="A15" s="19" t="s">
        <v>11</v>
      </c>
      <c r="B15" s="20">
        <f t="shared" ref="B15:B16" si="1">B14+1</f>
        <v>8</v>
      </c>
      <c r="C15" s="21" t="s">
        <v>19</v>
      </c>
      <c r="D15" s="29" t="s">
        <v>12</v>
      </c>
      <c r="E15" s="30">
        <v>18</v>
      </c>
      <c r="F15" s="23" t="s">
        <v>0</v>
      </c>
      <c r="G15" s="30">
        <v>8</v>
      </c>
      <c r="H15" s="29" t="s">
        <v>36</v>
      </c>
      <c r="S15"/>
      <c r="T15"/>
    </row>
    <row r="16" spans="1:20" s="1" customFormat="1" ht="24" thickBot="1">
      <c r="A16" s="19" t="s">
        <v>11</v>
      </c>
      <c r="B16" s="20">
        <f t="shared" si="1"/>
        <v>9</v>
      </c>
      <c r="C16" s="21" t="s">
        <v>20</v>
      </c>
      <c r="D16" s="22" t="s">
        <v>22</v>
      </c>
      <c r="E16" s="23">
        <v>18</v>
      </c>
      <c r="F16" s="23" t="s">
        <v>0</v>
      </c>
      <c r="G16" s="23">
        <v>14</v>
      </c>
      <c r="H16" s="22" t="s">
        <v>34</v>
      </c>
      <c r="S16"/>
      <c r="T16"/>
    </row>
    <row r="17" spans="1:20" s="77" customFormat="1" ht="27" thickBot="1">
      <c r="A17" s="187">
        <f>A9+7</f>
        <v>42999</v>
      </c>
      <c r="B17" s="193"/>
      <c r="C17" s="193"/>
      <c r="D17" s="193"/>
      <c r="E17" s="188" t="s">
        <v>17</v>
      </c>
      <c r="F17" s="188"/>
      <c r="G17" s="188"/>
      <c r="H17" s="189"/>
      <c r="S17" s="78"/>
      <c r="T17" s="78"/>
    </row>
    <row r="18" spans="1:20" s="1" customFormat="1" ht="23.25">
      <c r="A18" s="19" t="s">
        <v>11</v>
      </c>
      <c r="B18" s="20">
        <v>10</v>
      </c>
      <c r="C18" s="21" t="s">
        <v>18</v>
      </c>
      <c r="D18" s="26" t="s">
        <v>3</v>
      </c>
      <c r="E18" s="26">
        <v>18</v>
      </c>
      <c r="F18" s="23" t="s">
        <v>0</v>
      </c>
      <c r="G18" s="26">
        <v>2</v>
      </c>
      <c r="H18" s="26" t="s">
        <v>32</v>
      </c>
      <c r="S18"/>
      <c r="T18"/>
    </row>
    <row r="19" spans="1:20" s="1" customFormat="1" ht="23.25">
      <c r="A19" s="19" t="s">
        <v>11</v>
      </c>
      <c r="B19" s="20">
        <f t="shared" ref="B19:B20" si="2">B18+1</f>
        <v>11</v>
      </c>
      <c r="C19" s="21" t="s">
        <v>19</v>
      </c>
      <c r="D19" s="23" t="s">
        <v>4</v>
      </c>
      <c r="E19" s="23">
        <v>18</v>
      </c>
      <c r="F19" s="23" t="s">
        <v>0</v>
      </c>
      <c r="G19" s="23">
        <v>2</v>
      </c>
      <c r="H19" s="23" t="s">
        <v>29</v>
      </c>
    </row>
    <row r="20" spans="1:20" s="1" customFormat="1" ht="24" thickBot="1">
      <c r="A20" s="19" t="s">
        <v>11</v>
      </c>
      <c r="B20" s="20">
        <f t="shared" si="2"/>
        <v>12</v>
      </c>
      <c r="C20" s="21" t="s">
        <v>20</v>
      </c>
      <c r="D20" s="24" t="s">
        <v>13</v>
      </c>
      <c r="E20" s="24">
        <v>8</v>
      </c>
      <c r="F20" s="23" t="s">
        <v>0</v>
      </c>
      <c r="G20" s="24">
        <v>18</v>
      </c>
      <c r="H20" s="24" t="s">
        <v>14</v>
      </c>
      <c r="P20"/>
      <c r="Q20"/>
      <c r="R20"/>
      <c r="S20"/>
      <c r="T20"/>
    </row>
    <row r="21" spans="1:20" s="77" customFormat="1" ht="27" thickBot="1">
      <c r="A21" s="187">
        <f>A5+14</f>
        <v>43004</v>
      </c>
      <c r="B21" s="193"/>
      <c r="C21" s="193"/>
      <c r="D21" s="193"/>
      <c r="E21" s="188" t="s">
        <v>16</v>
      </c>
      <c r="F21" s="188"/>
      <c r="G21" s="188"/>
      <c r="H21" s="189"/>
      <c r="P21" s="78"/>
      <c r="Q21" s="78"/>
      <c r="R21" s="78"/>
      <c r="S21" s="78"/>
      <c r="T21" s="78"/>
    </row>
    <row r="22" spans="1:20" s="1" customFormat="1" ht="23.25">
      <c r="A22" s="19" t="s">
        <v>11</v>
      </c>
      <c r="B22" s="20">
        <v>13</v>
      </c>
      <c r="C22" s="21" t="s">
        <v>18</v>
      </c>
      <c r="D22" s="28" t="s">
        <v>5</v>
      </c>
      <c r="E22" s="28">
        <v>18</v>
      </c>
      <c r="F22" s="23" t="s">
        <v>0</v>
      </c>
      <c r="G22" s="28">
        <v>12</v>
      </c>
      <c r="H22" s="28" t="s">
        <v>31</v>
      </c>
      <c r="P22"/>
      <c r="Q22"/>
      <c r="R22"/>
      <c r="S22"/>
      <c r="T22"/>
    </row>
    <row r="23" spans="1:20" s="1" customFormat="1" ht="23.25">
      <c r="A23" s="19" t="s">
        <v>11</v>
      </c>
      <c r="B23" s="20">
        <f t="shared" ref="B23:B24" si="3">B22+1</f>
        <v>14</v>
      </c>
      <c r="C23" s="21" t="s">
        <v>19</v>
      </c>
      <c r="D23" s="29" t="s">
        <v>27</v>
      </c>
      <c r="E23" s="30">
        <v>18</v>
      </c>
      <c r="F23" s="23" t="s">
        <v>0</v>
      </c>
      <c r="G23" s="30">
        <v>16</v>
      </c>
      <c r="H23" s="29" t="s">
        <v>7</v>
      </c>
      <c r="S23"/>
      <c r="T23"/>
    </row>
    <row r="24" spans="1:20" s="1" customFormat="1" ht="24" thickBot="1">
      <c r="A24" s="19" t="s">
        <v>11</v>
      </c>
      <c r="B24" s="20">
        <f t="shared" si="3"/>
        <v>15</v>
      </c>
      <c r="C24" s="21" t="s">
        <v>20</v>
      </c>
      <c r="D24" s="22" t="s">
        <v>34</v>
      </c>
      <c r="E24" s="22">
        <v>18</v>
      </c>
      <c r="F24" s="23" t="s">
        <v>0</v>
      </c>
      <c r="G24" s="22">
        <v>14</v>
      </c>
      <c r="H24" s="22" t="s">
        <v>35</v>
      </c>
      <c r="T24"/>
    </row>
    <row r="25" spans="1:20" s="77" customFormat="1" ht="27" thickBot="1">
      <c r="A25" s="187">
        <f>A9+14</f>
        <v>43006</v>
      </c>
      <c r="B25" s="188"/>
      <c r="C25" s="188"/>
      <c r="D25" s="188"/>
      <c r="E25" s="188" t="s">
        <v>17</v>
      </c>
      <c r="F25" s="188"/>
      <c r="G25" s="188"/>
      <c r="H25" s="189"/>
      <c r="S25" s="78"/>
      <c r="T25" s="78"/>
    </row>
    <row r="26" spans="1:20" s="1" customFormat="1" ht="23.25">
      <c r="A26" s="31" t="s">
        <v>11</v>
      </c>
      <c r="B26" s="20">
        <v>16</v>
      </c>
      <c r="C26" s="21" t="s">
        <v>18</v>
      </c>
      <c r="D26" s="24" t="s">
        <v>14</v>
      </c>
      <c r="E26" s="38">
        <v>18</v>
      </c>
      <c r="F26" s="23" t="s">
        <v>0</v>
      </c>
      <c r="G26" s="38" t="s">
        <v>93</v>
      </c>
      <c r="H26" s="24" t="s">
        <v>37</v>
      </c>
      <c r="S26"/>
      <c r="T26"/>
    </row>
    <row r="27" spans="1:20" s="1" customFormat="1" ht="23.25">
      <c r="A27" s="19" t="s">
        <v>11</v>
      </c>
      <c r="B27" s="20">
        <f t="shared" ref="B27:B28" si="4">B26+1</f>
        <v>17</v>
      </c>
      <c r="C27" s="21" t="s">
        <v>19</v>
      </c>
      <c r="D27" s="26" t="s">
        <v>32</v>
      </c>
      <c r="E27" s="80">
        <v>8</v>
      </c>
      <c r="F27" s="23" t="s">
        <v>0</v>
      </c>
      <c r="G27" s="26">
        <v>18</v>
      </c>
      <c r="H27" s="26" t="s">
        <v>9</v>
      </c>
      <c r="S27"/>
      <c r="T27"/>
    </row>
    <row r="28" spans="1:20" s="1" customFormat="1" ht="24" thickBot="1">
      <c r="A28" s="19" t="s">
        <v>11</v>
      </c>
      <c r="B28" s="20">
        <f t="shared" si="4"/>
        <v>18</v>
      </c>
      <c r="C28" s="21" t="s">
        <v>20</v>
      </c>
      <c r="D28" s="23" t="s">
        <v>29</v>
      </c>
      <c r="E28" s="23">
        <v>0</v>
      </c>
      <c r="F28" s="23" t="s">
        <v>0</v>
      </c>
      <c r="G28" s="23">
        <v>18</v>
      </c>
      <c r="H28" s="23" t="s">
        <v>33</v>
      </c>
      <c r="S28"/>
      <c r="T28"/>
    </row>
    <row r="29" spans="1:20" s="77" customFormat="1" ht="27" thickBot="1">
      <c r="A29" s="187">
        <f>A5+21</f>
        <v>43011</v>
      </c>
      <c r="B29" s="188"/>
      <c r="C29" s="188"/>
      <c r="D29" s="188"/>
      <c r="E29" s="188" t="s">
        <v>16</v>
      </c>
      <c r="F29" s="188"/>
      <c r="G29" s="188"/>
      <c r="H29" s="189"/>
      <c r="S29" s="78"/>
      <c r="T29" s="78"/>
    </row>
    <row r="30" spans="1:20" s="1" customFormat="1" ht="23.25">
      <c r="A30" s="19" t="s">
        <v>11</v>
      </c>
      <c r="B30" s="20">
        <v>19</v>
      </c>
      <c r="C30" s="21" t="s">
        <v>18</v>
      </c>
      <c r="D30" s="25" t="s">
        <v>28</v>
      </c>
      <c r="E30" s="25">
        <v>18</v>
      </c>
      <c r="F30" s="23" t="s">
        <v>0</v>
      </c>
      <c r="G30" s="25" t="s">
        <v>93</v>
      </c>
      <c r="H30" s="25" t="s">
        <v>30</v>
      </c>
      <c r="P30"/>
      <c r="Q30"/>
      <c r="R30"/>
      <c r="S30"/>
      <c r="T30"/>
    </row>
    <row r="31" spans="1:20" s="1" customFormat="1" ht="23.25">
      <c r="A31" s="19" t="s">
        <v>11</v>
      </c>
      <c r="B31" s="20">
        <f t="shared" ref="B31:B32" si="5">B30+1</f>
        <v>20</v>
      </c>
      <c r="C31" s="21" t="s">
        <v>19</v>
      </c>
      <c r="D31" s="28" t="s">
        <v>31</v>
      </c>
      <c r="E31" s="28"/>
      <c r="F31" s="23" t="s">
        <v>0</v>
      </c>
      <c r="G31" s="28"/>
      <c r="H31" s="28" t="s">
        <v>1</v>
      </c>
      <c r="P31"/>
      <c r="Q31"/>
      <c r="R31"/>
      <c r="S31"/>
      <c r="T31"/>
    </row>
    <row r="32" spans="1:20" s="1" customFormat="1" ht="23.25">
      <c r="A32" s="19" t="s">
        <v>11</v>
      </c>
      <c r="B32" s="20">
        <f t="shared" si="5"/>
        <v>21</v>
      </c>
      <c r="C32" s="21" t="s">
        <v>20</v>
      </c>
      <c r="D32" s="29" t="s">
        <v>7</v>
      </c>
      <c r="E32" s="86">
        <v>10</v>
      </c>
      <c r="F32" s="33" t="s">
        <v>0</v>
      </c>
      <c r="G32" s="86">
        <v>18</v>
      </c>
      <c r="H32" s="29" t="s">
        <v>36</v>
      </c>
      <c r="P32"/>
      <c r="Q32"/>
      <c r="R32"/>
      <c r="S32"/>
      <c r="T32"/>
    </row>
    <row r="33" spans="1:20" s="1" customFormat="1" ht="24" thickBot="1">
      <c r="A33" s="19" t="s">
        <v>11</v>
      </c>
      <c r="B33" s="20">
        <v>22</v>
      </c>
      <c r="C33" s="21" t="s">
        <v>91</v>
      </c>
      <c r="D33" s="22" t="s">
        <v>21</v>
      </c>
      <c r="E33" s="83">
        <v>18</v>
      </c>
      <c r="F33" s="33" t="s">
        <v>0</v>
      </c>
      <c r="G33" s="83">
        <v>14</v>
      </c>
      <c r="H33" s="22" t="s">
        <v>34</v>
      </c>
      <c r="P33"/>
      <c r="Q33"/>
      <c r="R33"/>
      <c r="S33"/>
      <c r="T33"/>
    </row>
    <row r="34" spans="1:20" s="77" customFormat="1" ht="27" thickBot="1">
      <c r="A34" s="187">
        <f>A9+21</f>
        <v>43013</v>
      </c>
      <c r="B34" s="188"/>
      <c r="C34" s="188"/>
      <c r="D34" s="188"/>
      <c r="E34" s="188" t="s">
        <v>17</v>
      </c>
      <c r="F34" s="188"/>
      <c r="G34" s="188"/>
      <c r="H34" s="189"/>
      <c r="P34" s="78"/>
      <c r="Q34" s="78"/>
      <c r="R34" s="78"/>
      <c r="S34" s="78"/>
      <c r="T34" s="78"/>
    </row>
    <row r="35" spans="1:20" s="1" customFormat="1" ht="23.25">
      <c r="A35" s="19" t="s">
        <v>11</v>
      </c>
      <c r="B35" s="20">
        <f>B33+1</f>
        <v>23</v>
      </c>
      <c r="C35" s="21" t="s">
        <v>18</v>
      </c>
      <c r="D35" s="24" t="s">
        <v>6</v>
      </c>
      <c r="E35" s="85">
        <v>16</v>
      </c>
      <c r="F35" s="33" t="s">
        <v>0</v>
      </c>
      <c r="G35" s="85">
        <v>18</v>
      </c>
      <c r="H35" s="24" t="s">
        <v>14</v>
      </c>
    </row>
    <row r="36" spans="1:20" s="1" customFormat="1" ht="23.25">
      <c r="A36" s="19" t="s">
        <v>11</v>
      </c>
      <c r="B36" s="20">
        <f t="shared" ref="B36" si="6">B35+1</f>
        <v>24</v>
      </c>
      <c r="C36" s="21" t="s">
        <v>19</v>
      </c>
      <c r="D36" s="26" t="s">
        <v>26</v>
      </c>
      <c r="E36" s="82">
        <v>18</v>
      </c>
      <c r="F36" s="33" t="s">
        <v>0</v>
      </c>
      <c r="G36" s="81" t="s">
        <v>93</v>
      </c>
      <c r="H36" s="26" t="s">
        <v>32</v>
      </c>
      <c r="P36" s="3"/>
      <c r="Q36" s="3"/>
      <c r="R36" s="3"/>
      <c r="S36" s="3"/>
      <c r="T36" s="3"/>
    </row>
    <row r="37" spans="1:20" s="1" customFormat="1" ht="23.25">
      <c r="A37" s="19" t="s">
        <v>11</v>
      </c>
      <c r="B37" s="20">
        <v>25</v>
      </c>
      <c r="C37" s="21" t="s">
        <v>20</v>
      </c>
      <c r="D37" s="23" t="s">
        <v>23</v>
      </c>
      <c r="E37" s="33">
        <v>14</v>
      </c>
      <c r="F37" s="33" t="s">
        <v>0</v>
      </c>
      <c r="G37" s="33">
        <v>18</v>
      </c>
      <c r="H37" s="23" t="s">
        <v>29</v>
      </c>
      <c r="P37" s="3"/>
      <c r="Q37" s="3"/>
      <c r="R37" s="3"/>
      <c r="S37" s="3"/>
      <c r="T37" s="3"/>
    </row>
    <row r="38" spans="1:20" s="1" customFormat="1" ht="24" thickBot="1">
      <c r="A38" s="19" t="s">
        <v>11</v>
      </c>
      <c r="B38" s="20">
        <f>B37+1</f>
        <v>26</v>
      </c>
      <c r="C38" s="21" t="s">
        <v>91</v>
      </c>
      <c r="D38" s="29" t="s">
        <v>12</v>
      </c>
      <c r="E38" s="86">
        <v>8</v>
      </c>
      <c r="F38" s="33" t="s">
        <v>0</v>
      </c>
      <c r="G38" s="86">
        <v>18</v>
      </c>
      <c r="H38" s="29" t="s">
        <v>7</v>
      </c>
      <c r="P38" s="3"/>
      <c r="Q38" s="3"/>
      <c r="R38" s="3"/>
      <c r="S38" s="3"/>
      <c r="T38" s="3"/>
    </row>
    <row r="39" spans="1:20" s="77" customFormat="1" ht="27" thickBot="1">
      <c r="A39" s="187">
        <f>A5+28</f>
        <v>43018</v>
      </c>
      <c r="B39" s="188"/>
      <c r="C39" s="188"/>
      <c r="D39" s="188"/>
      <c r="E39" s="188" t="s">
        <v>16</v>
      </c>
      <c r="F39" s="188"/>
      <c r="G39" s="188"/>
      <c r="H39" s="189"/>
    </row>
    <row r="40" spans="1:20" s="1" customFormat="1" ht="23.25">
      <c r="A40" s="19" t="s">
        <v>11</v>
      </c>
      <c r="B40" s="20">
        <f>B38+1</f>
        <v>27</v>
      </c>
      <c r="C40" s="21" t="s">
        <v>18</v>
      </c>
      <c r="D40" s="27" t="s">
        <v>24</v>
      </c>
      <c r="E40" s="25">
        <v>18</v>
      </c>
      <c r="F40" s="23" t="s">
        <v>0</v>
      </c>
      <c r="G40" s="25">
        <v>6</v>
      </c>
      <c r="H40" s="25" t="s">
        <v>28</v>
      </c>
    </row>
    <row r="41" spans="1:20" s="1" customFormat="1" ht="23.25">
      <c r="A41" s="19" t="s">
        <v>11</v>
      </c>
      <c r="B41" s="20">
        <v>28</v>
      </c>
      <c r="C41" s="21" t="s">
        <v>19</v>
      </c>
      <c r="D41" s="28" t="s">
        <v>2</v>
      </c>
      <c r="E41" s="28">
        <v>18</v>
      </c>
      <c r="F41" s="23" t="s">
        <v>0</v>
      </c>
      <c r="G41" s="28" t="s">
        <v>93</v>
      </c>
      <c r="H41" s="28" t="s">
        <v>31</v>
      </c>
    </row>
    <row r="42" spans="1:20" s="1" customFormat="1" ht="23.25">
      <c r="A42" s="19" t="s">
        <v>11</v>
      </c>
      <c r="B42" s="20">
        <f t="shared" ref="B42:B43" si="7">B41+1</f>
        <v>29</v>
      </c>
      <c r="C42" s="21" t="s">
        <v>20</v>
      </c>
      <c r="D42" s="22" t="s">
        <v>22</v>
      </c>
      <c r="E42" s="23">
        <v>18</v>
      </c>
      <c r="F42" s="23" t="s">
        <v>0</v>
      </c>
      <c r="G42" s="23" t="s">
        <v>93</v>
      </c>
      <c r="H42" s="22" t="s">
        <v>35</v>
      </c>
    </row>
    <row r="43" spans="1:20" s="1" customFormat="1" ht="24" thickBot="1">
      <c r="A43" s="19" t="s">
        <v>11</v>
      </c>
      <c r="B43" s="20">
        <f t="shared" si="7"/>
        <v>30</v>
      </c>
      <c r="C43" s="21" t="s">
        <v>91</v>
      </c>
      <c r="D43" s="24" t="s">
        <v>13</v>
      </c>
      <c r="E43" s="25">
        <v>18</v>
      </c>
      <c r="F43" s="23" t="s">
        <v>0</v>
      </c>
      <c r="G43" s="25" t="s">
        <v>93</v>
      </c>
      <c r="H43" s="24" t="s">
        <v>37</v>
      </c>
    </row>
    <row r="44" spans="1:20" s="1" customFormat="1" ht="27" thickBot="1">
      <c r="A44" s="187">
        <f>A9+28</f>
        <v>43020</v>
      </c>
      <c r="B44" s="188"/>
      <c r="C44" s="188"/>
      <c r="D44" s="188"/>
      <c r="E44" s="188" t="s">
        <v>17</v>
      </c>
      <c r="F44" s="188"/>
      <c r="G44" s="188"/>
      <c r="H44" s="189"/>
    </row>
    <row r="45" spans="1:20" s="1" customFormat="1" ht="23.25">
      <c r="A45" s="19" t="s">
        <v>11</v>
      </c>
      <c r="B45" s="20">
        <v>31</v>
      </c>
      <c r="C45" s="21" t="s">
        <v>18</v>
      </c>
      <c r="D45" s="26" t="s">
        <v>3</v>
      </c>
      <c r="E45" s="23">
        <v>18</v>
      </c>
      <c r="F45" s="23" t="s">
        <v>0</v>
      </c>
      <c r="G45" s="23">
        <v>6</v>
      </c>
      <c r="H45" s="26" t="s">
        <v>9</v>
      </c>
    </row>
    <row r="46" spans="1:20" s="1" customFormat="1" ht="23.25">
      <c r="A46" s="19" t="s">
        <v>11</v>
      </c>
      <c r="B46" s="20">
        <f t="shared" ref="B46:B47" si="8">B45+1</f>
        <v>32</v>
      </c>
      <c r="C46" s="21" t="s">
        <v>19</v>
      </c>
      <c r="D46" s="23" t="s">
        <v>4</v>
      </c>
      <c r="E46" s="23">
        <v>18</v>
      </c>
      <c r="F46" s="23" t="s">
        <v>0</v>
      </c>
      <c r="G46" s="23">
        <v>2</v>
      </c>
      <c r="H46" s="23" t="s">
        <v>33</v>
      </c>
    </row>
    <row r="47" spans="1:20" s="1" customFormat="1" ht="23.25">
      <c r="A47" s="19" t="s">
        <v>11</v>
      </c>
      <c r="B47" s="20">
        <f t="shared" si="8"/>
        <v>33</v>
      </c>
      <c r="C47" s="21" t="s">
        <v>20</v>
      </c>
      <c r="D47" s="27" t="s">
        <v>25</v>
      </c>
      <c r="E47" s="25">
        <v>18</v>
      </c>
      <c r="F47" s="23" t="s">
        <v>0</v>
      </c>
      <c r="G47" s="25" t="s">
        <v>93</v>
      </c>
      <c r="H47" s="25" t="s">
        <v>30</v>
      </c>
    </row>
    <row r="48" spans="1:20" s="1" customFormat="1" ht="24" thickBot="1">
      <c r="A48" s="19" t="s">
        <v>11</v>
      </c>
      <c r="B48" s="20">
        <v>34</v>
      </c>
      <c r="C48" s="21" t="s">
        <v>91</v>
      </c>
      <c r="D48" s="28" t="s">
        <v>5</v>
      </c>
      <c r="E48" s="28">
        <v>18</v>
      </c>
      <c r="F48" s="23" t="s">
        <v>0</v>
      </c>
      <c r="G48" s="28">
        <v>10</v>
      </c>
      <c r="H48" s="28" t="s">
        <v>1</v>
      </c>
    </row>
    <row r="49" spans="1:21" s="1" customFormat="1" ht="27" thickBot="1">
      <c r="A49" s="187">
        <f>A5+35</f>
        <v>43025</v>
      </c>
      <c r="B49" s="188"/>
      <c r="C49" s="188"/>
      <c r="D49" s="188"/>
      <c r="E49" s="188" t="s">
        <v>16</v>
      </c>
      <c r="F49" s="188"/>
      <c r="G49" s="188"/>
      <c r="H49" s="189"/>
    </row>
    <row r="50" spans="1:21" s="1" customFormat="1" ht="23.25">
      <c r="A50" s="19" t="s">
        <v>11</v>
      </c>
      <c r="B50" s="20">
        <f>B48+1</f>
        <v>35</v>
      </c>
      <c r="C50" s="21" t="s">
        <v>18</v>
      </c>
      <c r="D50" s="29" t="s">
        <v>27</v>
      </c>
      <c r="E50" s="30">
        <v>18</v>
      </c>
      <c r="F50" s="23" t="s">
        <v>0</v>
      </c>
      <c r="G50" s="30">
        <v>6</v>
      </c>
      <c r="H50" s="29" t="s">
        <v>36</v>
      </c>
    </row>
    <row r="51" spans="1:21" s="1" customFormat="1" ht="23.25">
      <c r="A51" s="19" t="s">
        <v>11</v>
      </c>
      <c r="B51" s="20">
        <f>B50+1</f>
        <v>36</v>
      </c>
      <c r="C51" s="21" t="s">
        <v>19</v>
      </c>
      <c r="D51" s="24" t="s">
        <v>6</v>
      </c>
      <c r="E51" s="23">
        <v>18</v>
      </c>
      <c r="F51" s="23" t="s">
        <v>0</v>
      </c>
      <c r="G51" s="23">
        <v>10</v>
      </c>
      <c r="H51" s="24" t="s">
        <v>13</v>
      </c>
    </row>
    <row r="52" spans="1:21" s="1" customFormat="1" ht="23.25">
      <c r="A52" s="19" t="s">
        <v>11</v>
      </c>
      <c r="B52" s="20">
        <v>37</v>
      </c>
      <c r="C52" s="21" t="s">
        <v>20</v>
      </c>
      <c r="D52" s="22" t="s">
        <v>21</v>
      </c>
      <c r="E52" s="22">
        <v>6</v>
      </c>
      <c r="F52" s="23" t="s">
        <v>0</v>
      </c>
      <c r="G52" s="22">
        <v>18</v>
      </c>
      <c r="H52" s="22" t="s">
        <v>22</v>
      </c>
    </row>
    <row r="53" spans="1:21" s="1" customFormat="1" ht="24" thickBot="1">
      <c r="A53" s="19" t="s">
        <v>11</v>
      </c>
      <c r="B53" s="20">
        <f>B52+1</f>
        <v>38</v>
      </c>
      <c r="C53" s="21" t="s">
        <v>91</v>
      </c>
      <c r="D53" s="26" t="s">
        <v>26</v>
      </c>
      <c r="E53" s="23">
        <v>16</v>
      </c>
      <c r="F53" s="23" t="s">
        <v>0</v>
      </c>
      <c r="G53" s="23">
        <v>18</v>
      </c>
      <c r="H53" s="26" t="s">
        <v>3</v>
      </c>
    </row>
    <row r="54" spans="1:21" s="1" customFormat="1" ht="27" thickBot="1">
      <c r="A54" s="187">
        <f>A9+35</f>
        <v>43027</v>
      </c>
      <c r="B54" s="188"/>
      <c r="C54" s="188"/>
      <c r="D54" s="188"/>
      <c r="E54" s="188" t="s">
        <v>17</v>
      </c>
      <c r="F54" s="188"/>
      <c r="G54" s="188"/>
      <c r="H54" s="189"/>
      <c r="U54" s="9"/>
    </row>
    <row r="55" spans="1:21" s="1" customFormat="1" ht="23.25">
      <c r="A55" s="19" t="s">
        <v>11</v>
      </c>
      <c r="B55" s="20">
        <f>B53+1</f>
        <v>39</v>
      </c>
      <c r="C55" s="21" t="s">
        <v>18</v>
      </c>
      <c r="D55" s="23" t="s">
        <v>23</v>
      </c>
      <c r="E55" s="23">
        <v>4</v>
      </c>
      <c r="F55" s="23" t="s">
        <v>0</v>
      </c>
      <c r="G55" s="23">
        <v>18</v>
      </c>
      <c r="H55" s="23" t="s">
        <v>4</v>
      </c>
    </row>
    <row r="56" spans="1:21" s="1" customFormat="1" ht="23.25">
      <c r="A56" s="19" t="s">
        <v>11</v>
      </c>
      <c r="B56" s="20">
        <v>40</v>
      </c>
      <c r="C56" s="21" t="s">
        <v>19</v>
      </c>
      <c r="D56" s="27" t="s">
        <v>24</v>
      </c>
      <c r="E56" s="27">
        <v>18</v>
      </c>
      <c r="F56" s="23" t="s">
        <v>0</v>
      </c>
      <c r="G56" s="27">
        <v>2</v>
      </c>
      <c r="H56" s="27" t="s">
        <v>25</v>
      </c>
    </row>
    <row r="57" spans="1:21" s="1" customFormat="1" ht="23.25">
      <c r="A57" s="19" t="s">
        <v>11</v>
      </c>
      <c r="B57" s="20">
        <f t="shared" ref="B57:B58" si="9">B56+1</f>
        <v>41</v>
      </c>
      <c r="C57" s="21" t="s">
        <v>20</v>
      </c>
      <c r="D57" s="28" t="s">
        <v>2</v>
      </c>
      <c r="E57" s="28">
        <v>0</v>
      </c>
      <c r="F57" s="23" t="s">
        <v>0</v>
      </c>
      <c r="G57" s="28">
        <v>18</v>
      </c>
      <c r="H57" s="28" t="s">
        <v>5</v>
      </c>
      <c r="S57" s="15"/>
      <c r="T57" s="16"/>
    </row>
    <row r="58" spans="1:21" s="1" customFormat="1" ht="23.25">
      <c r="A58" s="19" t="s">
        <v>11</v>
      </c>
      <c r="B58" s="20">
        <f t="shared" si="9"/>
        <v>42</v>
      </c>
      <c r="C58" s="21" t="s">
        <v>91</v>
      </c>
      <c r="D58" s="29" t="s">
        <v>12</v>
      </c>
      <c r="E58" s="30">
        <v>8</v>
      </c>
      <c r="F58" s="23" t="s">
        <v>0</v>
      </c>
      <c r="G58" s="30">
        <v>18</v>
      </c>
      <c r="H58" s="29" t="s">
        <v>27</v>
      </c>
      <c r="S58" s="15"/>
      <c r="T58" s="16"/>
    </row>
    <row r="59" spans="1:21" s="1" customFormat="1" ht="6" customHeight="1">
      <c r="A59" s="19"/>
      <c r="B59" s="20"/>
      <c r="C59" s="21"/>
      <c r="D59" s="29"/>
      <c r="E59" s="30"/>
      <c r="F59" s="23"/>
      <c r="G59" s="30"/>
      <c r="H59" s="29"/>
      <c r="S59" s="15"/>
      <c r="T59" s="16"/>
    </row>
    <row r="60" spans="1:21" s="1" customFormat="1" ht="30">
      <c r="A60" s="194" t="s">
        <v>38</v>
      </c>
      <c r="B60" s="194"/>
      <c r="C60" s="194"/>
      <c r="D60" s="194"/>
      <c r="E60" s="194"/>
      <c r="F60" s="194"/>
      <c r="G60" s="194"/>
      <c r="H60" s="194"/>
      <c r="S60" s="15"/>
      <c r="T60" s="16"/>
    </row>
    <row r="61" spans="1:21" s="1" customFormat="1" ht="6" customHeight="1" thickBot="1">
      <c r="A61" s="19"/>
      <c r="B61" s="20"/>
      <c r="C61" s="21"/>
      <c r="D61" s="29"/>
      <c r="E61" s="30"/>
      <c r="F61" s="23"/>
      <c r="G61" s="30"/>
      <c r="H61" s="29"/>
      <c r="S61" s="15"/>
      <c r="T61" s="16"/>
    </row>
    <row r="62" spans="1:21" s="1" customFormat="1" ht="27" thickBot="1">
      <c r="A62" s="187">
        <f>A5+42</f>
        <v>43032</v>
      </c>
      <c r="B62" s="188"/>
      <c r="C62" s="188"/>
      <c r="D62" s="188"/>
      <c r="E62" s="188" t="s">
        <v>16</v>
      </c>
      <c r="F62" s="188"/>
      <c r="G62" s="188"/>
      <c r="H62" s="189"/>
    </row>
    <row r="63" spans="1:21" s="1" customFormat="1" ht="23.25">
      <c r="A63" s="19" t="s">
        <v>11</v>
      </c>
      <c r="B63" s="20">
        <v>43</v>
      </c>
      <c r="C63" s="21" t="s">
        <v>18</v>
      </c>
      <c r="D63" s="23" t="s">
        <v>43</v>
      </c>
      <c r="E63" s="34"/>
      <c r="F63" s="23" t="s">
        <v>0</v>
      </c>
      <c r="G63" s="34"/>
      <c r="H63" s="23" t="s">
        <v>43</v>
      </c>
    </row>
    <row r="64" spans="1:21" s="1" customFormat="1" ht="23.25">
      <c r="A64" s="19" t="s">
        <v>11</v>
      </c>
      <c r="B64" s="20">
        <f t="shared" ref="B64:B66" si="10">B63+1</f>
        <v>44</v>
      </c>
      <c r="C64" s="21" t="s">
        <v>19</v>
      </c>
      <c r="D64" s="23" t="s">
        <v>43</v>
      </c>
      <c r="E64" s="34"/>
      <c r="F64" s="23" t="s">
        <v>0</v>
      </c>
      <c r="G64" s="34"/>
      <c r="H64" s="23" t="s">
        <v>43</v>
      </c>
    </row>
    <row r="65" spans="1:8" s="1" customFormat="1" ht="23.25">
      <c r="A65" s="19" t="s">
        <v>11</v>
      </c>
      <c r="B65" s="20">
        <f t="shared" si="10"/>
        <v>45</v>
      </c>
      <c r="C65" s="21" t="s">
        <v>20</v>
      </c>
      <c r="D65" s="23" t="s">
        <v>43</v>
      </c>
      <c r="E65" s="34"/>
      <c r="F65" s="23" t="s">
        <v>0</v>
      </c>
      <c r="G65" s="34"/>
      <c r="H65" s="23" t="s">
        <v>43</v>
      </c>
    </row>
    <row r="66" spans="1:8" s="1" customFormat="1" ht="23.25">
      <c r="A66" s="19" t="s">
        <v>11</v>
      </c>
      <c r="B66" s="20">
        <f t="shared" si="10"/>
        <v>46</v>
      </c>
      <c r="C66" s="21" t="s">
        <v>91</v>
      </c>
      <c r="D66" s="23" t="s">
        <v>43</v>
      </c>
      <c r="E66" s="34"/>
      <c r="F66" s="23" t="s">
        <v>0</v>
      </c>
      <c r="G66" s="34"/>
      <c r="H66" s="130" t="s">
        <v>103</v>
      </c>
    </row>
    <row r="67" spans="1:8" s="1" customFormat="1" ht="7.5" customHeight="1">
      <c r="A67" s="19"/>
      <c r="B67" s="20"/>
      <c r="C67" s="21"/>
      <c r="D67" s="23"/>
      <c r="E67" s="23"/>
      <c r="F67" s="23"/>
      <c r="G67" s="128"/>
      <c r="H67" s="129"/>
    </row>
    <row r="68" spans="1:8" s="1" customFormat="1" ht="20.25">
      <c r="A68" s="191" t="s">
        <v>89</v>
      </c>
      <c r="B68" s="191"/>
      <c r="C68" s="191"/>
      <c r="D68" s="191"/>
      <c r="E68" s="191"/>
      <c r="F68" s="191"/>
      <c r="G68" s="191"/>
      <c r="H68" s="191"/>
    </row>
    <row r="69" spans="1:8" s="1" customFormat="1" ht="20.25">
      <c r="A69" s="191" t="s">
        <v>88</v>
      </c>
      <c r="B69" s="191"/>
      <c r="C69" s="191"/>
      <c r="D69" s="191"/>
      <c r="E69" s="191"/>
      <c r="F69" s="191"/>
      <c r="G69" s="191"/>
      <c r="H69" s="191"/>
    </row>
    <row r="70" spans="1:8" s="1" customFormat="1" ht="21" thickBot="1">
      <c r="A70" s="192" t="s">
        <v>90</v>
      </c>
      <c r="B70" s="192"/>
      <c r="C70" s="192"/>
      <c r="D70" s="192"/>
      <c r="E70" s="192"/>
      <c r="F70" s="192"/>
      <c r="G70" s="192"/>
      <c r="H70" s="192"/>
    </row>
    <row r="71" spans="1:8" s="1" customFormat="1" ht="27" thickBot="1">
      <c r="A71" s="187">
        <f>A9+42</f>
        <v>43034</v>
      </c>
      <c r="B71" s="188"/>
      <c r="C71" s="188"/>
      <c r="D71" s="188"/>
      <c r="E71" s="188" t="s">
        <v>17</v>
      </c>
      <c r="F71" s="188"/>
      <c r="G71" s="188"/>
      <c r="H71" s="189"/>
    </row>
    <row r="72" spans="1:8" s="1" customFormat="1" ht="22.5" customHeight="1">
      <c r="A72" s="19" t="s">
        <v>11</v>
      </c>
      <c r="B72" s="20">
        <v>47</v>
      </c>
      <c r="C72" s="21" t="s">
        <v>18</v>
      </c>
      <c r="D72" s="34" t="s">
        <v>39</v>
      </c>
      <c r="F72" s="23" t="s">
        <v>0</v>
      </c>
      <c r="H72" s="34" t="s">
        <v>40</v>
      </c>
    </row>
    <row r="73" spans="1:8" s="1" customFormat="1" ht="22.5" customHeight="1">
      <c r="E73" s="36"/>
      <c r="F73" s="37" t="s">
        <v>0</v>
      </c>
      <c r="G73" s="36"/>
    </row>
    <row r="74" spans="1:8" s="1" customFormat="1" ht="22.5" customHeight="1">
      <c r="A74" s="73" t="s">
        <v>11</v>
      </c>
      <c r="B74" s="21">
        <f>B72+1</f>
        <v>48</v>
      </c>
      <c r="C74" s="21" t="s">
        <v>92</v>
      </c>
      <c r="D74" s="34" t="s">
        <v>41</v>
      </c>
      <c r="F74" s="23" t="s">
        <v>0</v>
      </c>
      <c r="H74" s="34" t="s">
        <v>42</v>
      </c>
    </row>
    <row r="75" spans="1:8" s="1" customFormat="1" ht="22.5" customHeight="1">
      <c r="E75" s="36"/>
      <c r="F75" s="37" t="s">
        <v>0</v>
      </c>
      <c r="G75" s="36"/>
    </row>
    <row r="76" spans="1:8" s="1" customFormat="1" ht="5.25" customHeight="1">
      <c r="A76" s="11"/>
      <c r="B76" s="12"/>
      <c r="C76" s="12"/>
      <c r="D76" s="13"/>
      <c r="E76" s="14"/>
      <c r="F76" s="15"/>
      <c r="G76" s="14"/>
      <c r="H76" s="14"/>
    </row>
    <row r="77" spans="1:8" s="1" customFormat="1" ht="30.75" thickBot="1">
      <c r="A77" s="190" t="s">
        <v>44</v>
      </c>
      <c r="B77" s="190"/>
      <c r="C77" s="190"/>
      <c r="D77" s="190"/>
      <c r="E77" s="190"/>
      <c r="F77" s="190"/>
      <c r="G77" s="190"/>
      <c r="H77" s="190"/>
    </row>
    <row r="78" spans="1:8" s="35" customFormat="1" ht="27.75" thickBot="1">
      <c r="A78" s="187">
        <f>A5+49</f>
        <v>43039</v>
      </c>
      <c r="B78" s="188"/>
      <c r="C78" s="188"/>
      <c r="D78" s="188"/>
      <c r="E78" s="188" t="s">
        <v>17</v>
      </c>
      <c r="F78" s="188"/>
      <c r="G78" s="188"/>
      <c r="H78" s="189"/>
    </row>
    <row r="79" spans="1:8" s="2" customFormat="1" ht="23.25">
      <c r="A79" s="66" t="s">
        <v>11</v>
      </c>
      <c r="B79" s="67">
        <v>49</v>
      </c>
      <c r="C79" s="21" t="s">
        <v>18</v>
      </c>
      <c r="D79" s="68" t="s">
        <v>48</v>
      </c>
      <c r="E79" s="69"/>
      <c r="F79" s="70" t="s">
        <v>0</v>
      </c>
      <c r="G79" s="69"/>
      <c r="H79" s="70" t="s">
        <v>45</v>
      </c>
    </row>
    <row r="80" spans="1:8" s="2" customFormat="1" ht="22.5" customHeight="1">
      <c r="C80" s="1"/>
      <c r="E80" s="71"/>
      <c r="F80" s="37" t="s">
        <v>0</v>
      </c>
      <c r="G80" s="71"/>
    </row>
    <row r="81" spans="1:8" s="2" customFormat="1" ht="23.25">
      <c r="A81" s="73" t="s">
        <v>11</v>
      </c>
      <c r="B81" s="21">
        <f>B79+1</f>
        <v>50</v>
      </c>
      <c r="C81" s="21" t="s">
        <v>92</v>
      </c>
      <c r="D81" s="33" t="s">
        <v>48</v>
      </c>
      <c r="E81" s="34"/>
      <c r="F81" s="23" t="s">
        <v>0</v>
      </c>
      <c r="G81" s="34"/>
      <c r="H81" s="33" t="s">
        <v>47</v>
      </c>
    </row>
    <row r="82" spans="1:8" s="2" customFormat="1" ht="23.25">
      <c r="E82" s="71"/>
      <c r="F82" s="37" t="s">
        <v>0</v>
      </c>
      <c r="G82" s="71"/>
    </row>
    <row r="83" spans="1:8" s="1" customFormat="1" ht="5.25" customHeight="1" thickBot="1">
      <c r="A83" s="11"/>
      <c r="B83" s="12"/>
      <c r="C83" s="12"/>
      <c r="D83" s="17"/>
      <c r="E83" s="18"/>
      <c r="F83" s="15"/>
      <c r="G83" s="18"/>
      <c r="H83" s="17"/>
    </row>
    <row r="84" spans="1:8" s="35" customFormat="1" ht="27.75" thickBot="1">
      <c r="A84" s="187">
        <f>A5+56</f>
        <v>43046</v>
      </c>
      <c r="B84" s="188"/>
      <c r="C84" s="188"/>
      <c r="D84" s="188"/>
      <c r="E84" s="188" t="s">
        <v>16</v>
      </c>
      <c r="F84" s="188"/>
      <c r="G84" s="188"/>
      <c r="H84" s="189"/>
    </row>
    <row r="85" spans="1:8" s="2" customFormat="1" ht="23.25">
      <c r="A85" s="19" t="s">
        <v>11</v>
      </c>
      <c r="B85" s="20">
        <f>B81+1</f>
        <v>51</v>
      </c>
      <c r="C85" s="21" t="s">
        <v>18</v>
      </c>
      <c r="D85" s="33" t="s">
        <v>48</v>
      </c>
      <c r="E85" s="34"/>
      <c r="F85" s="23" t="s">
        <v>0</v>
      </c>
      <c r="G85" s="34"/>
      <c r="H85" s="33" t="s">
        <v>47</v>
      </c>
    </row>
    <row r="86" spans="1:8" s="2" customFormat="1" ht="23.25">
      <c r="C86" s="1"/>
      <c r="E86" s="71"/>
      <c r="F86" s="37" t="s">
        <v>0</v>
      </c>
      <c r="G86" s="71"/>
    </row>
    <row r="87" spans="1:8" s="2" customFormat="1" ht="23.25">
      <c r="A87" s="73" t="s">
        <v>11</v>
      </c>
      <c r="B87" s="21">
        <f>B85+1</f>
        <v>52</v>
      </c>
      <c r="C87" s="21" t="s">
        <v>92</v>
      </c>
      <c r="D87" s="33" t="s">
        <v>48</v>
      </c>
      <c r="E87" s="34"/>
      <c r="F87" s="23" t="s">
        <v>0</v>
      </c>
      <c r="G87" s="34"/>
      <c r="H87" s="33" t="s">
        <v>47</v>
      </c>
    </row>
    <row r="88" spans="1:8" s="1" customFormat="1" ht="23.25">
      <c r="A88" s="74"/>
      <c r="B88" s="12"/>
      <c r="C88" s="12"/>
      <c r="D88" s="32"/>
      <c r="E88" s="72"/>
      <c r="F88" s="37" t="s">
        <v>0</v>
      </c>
      <c r="G88" s="72"/>
      <c r="H88" s="32"/>
    </row>
    <row r="89" spans="1:8" s="1" customFormat="1" ht="6.75" customHeight="1" thickBot="1"/>
    <row r="90" spans="1:8" s="35" customFormat="1" ht="27.75" thickBot="1">
      <c r="A90" s="187">
        <f>A9+56</f>
        <v>43048</v>
      </c>
      <c r="B90" s="188"/>
      <c r="C90" s="188"/>
      <c r="D90" s="188"/>
      <c r="E90" s="188" t="s">
        <v>17</v>
      </c>
      <c r="F90" s="188"/>
      <c r="G90" s="188"/>
      <c r="H90" s="189"/>
    </row>
    <row r="91" spans="1:8" s="2" customFormat="1" ht="23.25">
      <c r="A91" s="19" t="s">
        <v>11</v>
      </c>
      <c r="B91" s="20">
        <v>53</v>
      </c>
      <c r="C91" s="21" t="s">
        <v>18</v>
      </c>
      <c r="D91" s="33" t="s">
        <v>48</v>
      </c>
      <c r="E91" s="34"/>
      <c r="F91" s="23" t="s">
        <v>0</v>
      </c>
      <c r="G91" s="34"/>
      <c r="H91" s="23" t="s">
        <v>46</v>
      </c>
    </row>
    <row r="92" spans="1:8" s="2" customFormat="1" ht="23.25">
      <c r="C92" s="1"/>
      <c r="E92" s="71"/>
      <c r="F92" s="37" t="s">
        <v>0</v>
      </c>
      <c r="G92" s="71"/>
    </row>
    <row r="93" spans="1:8" s="2" customFormat="1" ht="23.25">
      <c r="A93" s="73" t="s">
        <v>11</v>
      </c>
      <c r="B93" s="21">
        <f>B91+1</f>
        <v>54</v>
      </c>
      <c r="C93" s="21" t="s">
        <v>92</v>
      </c>
      <c r="D93" s="33" t="s">
        <v>48</v>
      </c>
      <c r="E93" s="34"/>
      <c r="F93" s="23" t="s">
        <v>0</v>
      </c>
      <c r="G93" s="34"/>
      <c r="H93" s="33" t="s">
        <v>47</v>
      </c>
    </row>
    <row r="94" spans="1:8" s="1" customFormat="1" ht="23.25">
      <c r="E94" s="65"/>
      <c r="F94" s="37" t="s">
        <v>0</v>
      </c>
      <c r="G94" s="65"/>
    </row>
    <row r="95" spans="1:8" s="1" customFormat="1" ht="5.25" customHeight="1" thickBot="1">
      <c r="A95" s="11"/>
      <c r="B95" s="12"/>
      <c r="C95" s="12"/>
      <c r="D95" s="17"/>
      <c r="E95" s="18"/>
      <c r="F95" s="15"/>
      <c r="G95" s="18"/>
      <c r="H95" s="17"/>
    </row>
    <row r="96" spans="1:8" s="1" customFormat="1" ht="27" thickBot="1">
      <c r="A96" s="187">
        <f>A5+63</f>
        <v>43053</v>
      </c>
      <c r="B96" s="188"/>
      <c r="C96" s="188"/>
      <c r="D96" s="188"/>
      <c r="E96" s="188" t="s">
        <v>16</v>
      </c>
      <c r="F96" s="188"/>
      <c r="G96" s="188"/>
      <c r="H96" s="189"/>
    </row>
    <row r="97" spans="1:8" s="1" customFormat="1" ht="23.25">
      <c r="A97" s="19" t="s">
        <v>11</v>
      </c>
      <c r="B97" s="20">
        <f>B93+1</f>
        <v>55</v>
      </c>
      <c r="C97" s="21" t="s">
        <v>18</v>
      </c>
      <c r="D97" s="33" t="s">
        <v>48</v>
      </c>
      <c r="E97" s="34"/>
      <c r="F97" s="23" t="s">
        <v>0</v>
      </c>
      <c r="G97" s="34"/>
      <c r="H97" s="33" t="s">
        <v>47</v>
      </c>
    </row>
    <row r="98" spans="1:8" s="1" customFormat="1" ht="23.25">
      <c r="E98" s="71"/>
      <c r="F98" s="37" t="s">
        <v>0</v>
      </c>
      <c r="G98" s="71"/>
    </row>
    <row r="99" spans="1:8" s="1" customFormat="1" ht="23.25">
      <c r="A99" s="73" t="s">
        <v>11</v>
      </c>
      <c r="B99" s="21">
        <f>B97+1</f>
        <v>56</v>
      </c>
      <c r="C99" s="21" t="s">
        <v>92</v>
      </c>
      <c r="D99" s="26" t="s">
        <v>26</v>
      </c>
      <c r="E99" s="34"/>
      <c r="F99" s="23" t="s">
        <v>0</v>
      </c>
      <c r="G99" s="34"/>
      <c r="H99" s="33" t="s">
        <v>47</v>
      </c>
    </row>
    <row r="100" spans="1:8" s="1" customFormat="1" ht="23.25">
      <c r="D100" s="82" t="s">
        <v>104</v>
      </c>
      <c r="E100" s="65"/>
      <c r="F100" s="37" t="s">
        <v>0</v>
      </c>
      <c r="G100" s="65"/>
    </row>
    <row r="101" spans="1:8" s="1" customFormat="1" ht="6" customHeight="1" thickBot="1">
      <c r="A101" s="11"/>
      <c r="B101" s="12"/>
      <c r="C101" s="12"/>
      <c r="D101" s="17"/>
      <c r="E101" s="36"/>
      <c r="F101" s="37"/>
      <c r="G101" s="36"/>
      <c r="H101" s="17"/>
    </row>
    <row r="102" spans="1:8" s="1" customFormat="1" ht="27" thickBot="1">
      <c r="A102" s="187">
        <f>A9+63</f>
        <v>43055</v>
      </c>
      <c r="B102" s="188"/>
      <c r="C102" s="188"/>
      <c r="D102" s="188"/>
      <c r="E102" s="188" t="s">
        <v>17</v>
      </c>
      <c r="F102" s="188"/>
      <c r="G102" s="188"/>
      <c r="H102" s="189"/>
    </row>
    <row r="103" spans="1:8" s="1" customFormat="1" ht="23.25">
      <c r="A103" s="19" t="s">
        <v>11</v>
      </c>
      <c r="B103" s="20">
        <v>57</v>
      </c>
      <c r="C103" s="21" t="s">
        <v>18</v>
      </c>
      <c r="D103" s="34" t="s">
        <v>53</v>
      </c>
      <c r="E103" s="34"/>
      <c r="F103" s="23" t="s">
        <v>0</v>
      </c>
      <c r="G103" s="34"/>
      <c r="H103" s="34" t="s">
        <v>54</v>
      </c>
    </row>
    <row r="104" spans="1:8" s="1" customFormat="1" ht="23.25">
      <c r="E104" s="71"/>
      <c r="F104" s="37" t="s">
        <v>0</v>
      </c>
      <c r="G104" s="71"/>
    </row>
    <row r="105" spans="1:8" s="1" customFormat="1" ht="23.25">
      <c r="A105" s="19" t="s">
        <v>11</v>
      </c>
      <c r="B105" s="20">
        <f>B103+1</f>
        <v>58</v>
      </c>
      <c r="C105" s="21" t="s">
        <v>92</v>
      </c>
      <c r="D105" s="34" t="s">
        <v>55</v>
      </c>
      <c r="E105" s="34"/>
      <c r="F105" s="23" t="s">
        <v>0</v>
      </c>
      <c r="G105" s="34"/>
      <c r="H105" s="34" t="s">
        <v>56</v>
      </c>
    </row>
    <row r="106" spans="1:8" s="1" customFormat="1" ht="23.25">
      <c r="E106" s="65"/>
      <c r="F106" s="37" t="s">
        <v>0</v>
      </c>
      <c r="G106" s="65"/>
    </row>
    <row r="107" spans="1:8" s="1" customFormat="1" ht="6" customHeight="1" thickBot="1">
      <c r="A107" s="11"/>
      <c r="B107" s="12"/>
      <c r="C107" s="12"/>
      <c r="D107" s="17"/>
      <c r="E107" s="36"/>
      <c r="F107" s="37"/>
      <c r="G107" s="36"/>
      <c r="H107" s="17"/>
    </row>
    <row r="108" spans="1:8" s="1" customFormat="1" ht="27" thickBot="1">
      <c r="A108" s="187">
        <f>A5+70</f>
        <v>43060</v>
      </c>
      <c r="B108" s="188"/>
      <c r="C108" s="188"/>
      <c r="D108" s="188"/>
      <c r="E108" s="188" t="s">
        <v>16</v>
      </c>
      <c r="F108" s="188"/>
      <c r="G108" s="188"/>
      <c r="H108" s="189"/>
    </row>
    <row r="109" spans="1:8" s="1" customFormat="1" ht="23.25">
      <c r="A109" s="19" t="s">
        <v>11</v>
      </c>
      <c r="B109" s="20">
        <f>B105+1</f>
        <v>59</v>
      </c>
      <c r="C109" s="21" t="s">
        <v>18</v>
      </c>
      <c r="D109" s="34" t="s">
        <v>49</v>
      </c>
      <c r="E109" s="34"/>
      <c r="F109" s="23" t="s">
        <v>0</v>
      </c>
      <c r="G109" s="34"/>
      <c r="H109" s="34" t="s">
        <v>50</v>
      </c>
    </row>
    <row r="110" spans="1:8" s="1" customFormat="1" ht="23.25">
      <c r="E110" s="71"/>
      <c r="F110" s="37" t="s">
        <v>0</v>
      </c>
      <c r="G110" s="71"/>
    </row>
    <row r="111" spans="1:8" s="1" customFormat="1" ht="23.25">
      <c r="A111" s="19" t="s">
        <v>11</v>
      </c>
      <c r="B111" s="20">
        <f>B109+1</f>
        <v>60</v>
      </c>
      <c r="C111" s="21" t="s">
        <v>92</v>
      </c>
      <c r="D111" s="34" t="s">
        <v>51</v>
      </c>
      <c r="E111" s="34"/>
      <c r="F111" s="23" t="s">
        <v>0</v>
      </c>
      <c r="G111" s="34"/>
      <c r="H111" s="34" t="s">
        <v>52</v>
      </c>
    </row>
    <row r="112" spans="1:8" s="1" customFormat="1" ht="23.25">
      <c r="E112" s="65"/>
      <c r="F112" s="37" t="s">
        <v>0</v>
      </c>
      <c r="G112" s="65"/>
    </row>
    <row r="113" spans="1:8" s="1" customFormat="1" ht="6" customHeight="1" thickBot="1">
      <c r="A113" s="19"/>
      <c r="B113" s="20"/>
      <c r="C113" s="21"/>
      <c r="D113" s="34"/>
      <c r="E113" s="34"/>
      <c r="F113" s="23"/>
      <c r="G113" s="34"/>
      <c r="H113" s="34"/>
    </row>
    <row r="114" spans="1:8" s="1" customFormat="1" ht="27" thickBot="1">
      <c r="A114" s="187">
        <f>A9+70</f>
        <v>43062</v>
      </c>
      <c r="B114" s="188"/>
      <c r="C114" s="188"/>
      <c r="D114" s="188"/>
      <c r="E114" s="188" t="s">
        <v>17</v>
      </c>
      <c r="F114" s="188"/>
      <c r="G114" s="188"/>
      <c r="H114" s="189"/>
    </row>
    <row r="115" spans="1:8" ht="23.25">
      <c r="A115" s="19" t="s">
        <v>11</v>
      </c>
      <c r="B115" s="20">
        <v>61</v>
      </c>
      <c r="C115" s="21" t="s">
        <v>18</v>
      </c>
      <c r="D115" s="34" t="s">
        <v>57</v>
      </c>
      <c r="E115" s="34"/>
      <c r="F115" s="23" t="s">
        <v>0</v>
      </c>
      <c r="G115" s="34"/>
      <c r="H115" s="34" t="s">
        <v>58</v>
      </c>
    </row>
    <row r="116" spans="1:8" ht="23.25">
      <c r="A116" s="19"/>
      <c r="B116" s="20"/>
      <c r="C116" s="1"/>
      <c r="D116" s="34"/>
      <c r="E116" s="71"/>
      <c r="F116" s="37" t="s">
        <v>0</v>
      </c>
      <c r="G116" s="71"/>
      <c r="H116" s="34"/>
    </row>
    <row r="117" spans="1:8" ht="23.25">
      <c r="A117" s="19" t="s">
        <v>11</v>
      </c>
      <c r="B117" s="20">
        <f>B115+1</f>
        <v>62</v>
      </c>
      <c r="C117" s="21" t="s">
        <v>92</v>
      </c>
      <c r="D117" s="34" t="s">
        <v>59</v>
      </c>
      <c r="E117" s="34"/>
      <c r="F117" s="23" t="s">
        <v>0</v>
      </c>
      <c r="G117" s="34"/>
      <c r="H117" s="34" t="s">
        <v>60</v>
      </c>
    </row>
    <row r="118" spans="1:8" ht="23.25">
      <c r="E118" s="65"/>
      <c r="F118" s="37" t="s">
        <v>0</v>
      </c>
      <c r="G118" s="65"/>
    </row>
    <row r="119" spans="1:8" ht="5.25" customHeight="1" thickBot="1">
      <c r="D119"/>
      <c r="E119"/>
      <c r="F119"/>
      <c r="G119"/>
      <c r="H119"/>
    </row>
    <row r="120" spans="1:8" ht="27" thickBot="1">
      <c r="A120" s="187">
        <f>A5+77</f>
        <v>43067</v>
      </c>
      <c r="B120" s="188"/>
      <c r="C120" s="188"/>
      <c r="D120" s="188"/>
      <c r="E120" s="188" t="s">
        <v>16</v>
      </c>
      <c r="F120" s="188"/>
      <c r="G120" s="188"/>
      <c r="H120" s="189"/>
    </row>
    <row r="121" spans="1:8" ht="23.25">
      <c r="A121" s="19" t="s">
        <v>11</v>
      </c>
      <c r="B121" s="20">
        <v>63</v>
      </c>
      <c r="C121" s="21" t="s">
        <v>18</v>
      </c>
      <c r="D121" s="34" t="s">
        <v>63</v>
      </c>
      <c r="E121" s="34"/>
      <c r="F121" s="23" t="s">
        <v>0</v>
      </c>
      <c r="G121" s="34"/>
      <c r="H121" s="34" t="s">
        <v>64</v>
      </c>
    </row>
    <row r="122" spans="1:8" ht="23.25">
      <c r="A122" s="19"/>
      <c r="B122" s="20"/>
      <c r="C122" s="1"/>
      <c r="D122" s="34"/>
      <c r="E122" s="36"/>
      <c r="F122" s="37"/>
      <c r="G122" s="36"/>
      <c r="H122" s="34"/>
    </row>
    <row r="123" spans="1:8" ht="23.25">
      <c r="A123" s="19" t="s">
        <v>11</v>
      </c>
      <c r="B123" s="20">
        <f>B121+1</f>
        <v>64</v>
      </c>
      <c r="C123" s="21" t="s">
        <v>92</v>
      </c>
      <c r="D123" s="34" t="s">
        <v>61</v>
      </c>
      <c r="E123" s="34"/>
      <c r="F123" s="23" t="s">
        <v>0</v>
      </c>
      <c r="G123" s="34"/>
      <c r="H123" s="34" t="s">
        <v>62</v>
      </c>
    </row>
    <row r="124" spans="1:8" ht="23.25">
      <c r="A124" s="19"/>
      <c r="B124" s="20"/>
      <c r="C124" s="21"/>
      <c r="D124" s="34"/>
      <c r="E124" s="36"/>
      <c r="F124" s="37"/>
      <c r="G124" s="36"/>
      <c r="H124" s="34"/>
    </row>
  </sheetData>
  <mergeCells count="51">
    <mergeCell ref="A13:D13"/>
    <mergeCell ref="E13:H13"/>
    <mergeCell ref="A17:D17"/>
    <mergeCell ref="A4:H4"/>
    <mergeCell ref="A1:H1"/>
    <mergeCell ref="A5:D5"/>
    <mergeCell ref="E5:H5"/>
    <mergeCell ref="A9:D9"/>
    <mergeCell ref="E9:H9"/>
    <mergeCell ref="E17:H17"/>
    <mergeCell ref="A54:D54"/>
    <mergeCell ref="E54:H54"/>
    <mergeCell ref="A62:D62"/>
    <mergeCell ref="E62:H62"/>
    <mergeCell ref="A71:D71"/>
    <mergeCell ref="A60:H60"/>
    <mergeCell ref="A39:D39"/>
    <mergeCell ref="E39:H39"/>
    <mergeCell ref="A44:D44"/>
    <mergeCell ref="E44:H44"/>
    <mergeCell ref="A49:D49"/>
    <mergeCell ref="E49:H49"/>
    <mergeCell ref="A25:D25"/>
    <mergeCell ref="E25:H25"/>
    <mergeCell ref="A34:D34"/>
    <mergeCell ref="E34:H34"/>
    <mergeCell ref="A21:D21"/>
    <mergeCell ref="E21:H21"/>
    <mergeCell ref="A29:D29"/>
    <mergeCell ref="E29:H29"/>
    <mergeCell ref="A77:H77"/>
    <mergeCell ref="A68:H68"/>
    <mergeCell ref="A69:H69"/>
    <mergeCell ref="A70:H70"/>
    <mergeCell ref="A90:D90"/>
    <mergeCell ref="E90:H90"/>
    <mergeCell ref="E71:H71"/>
    <mergeCell ref="A78:D78"/>
    <mergeCell ref="E78:H78"/>
    <mergeCell ref="A84:D84"/>
    <mergeCell ref="E84:H84"/>
    <mergeCell ref="A120:D120"/>
    <mergeCell ref="E120:H120"/>
    <mergeCell ref="A114:D114"/>
    <mergeCell ref="E114:H114"/>
    <mergeCell ref="A96:D96"/>
    <mergeCell ref="E96:H96"/>
    <mergeCell ref="A102:D102"/>
    <mergeCell ref="E102:H102"/>
    <mergeCell ref="A108:D108"/>
    <mergeCell ref="E108:H108"/>
  </mergeCells>
  <phoneticPr fontId="2" type="noConversion"/>
  <printOptions horizontalCentered="1"/>
  <pageMargins left="0.70866141732283472" right="0.70866141732283472" top="0.15748031496062992" bottom="0.35433070866141736" header="0.31496062992125984" footer="0.31496062992125984"/>
  <pageSetup paperSize="9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I13" sqref="I13"/>
    </sheetView>
  </sheetViews>
  <sheetFormatPr defaultRowHeight="12.75"/>
  <cols>
    <col min="1" max="1" width="24.85546875" bestFit="1" customWidth="1"/>
    <col min="2" max="2" width="11.42578125" customWidth="1"/>
    <col min="3" max="3" width="12" style="39" bestFit="1" customWidth="1"/>
    <col min="4" max="4" width="11.5703125" style="39" customWidth="1"/>
    <col min="5" max="5" width="12" style="39" customWidth="1"/>
    <col min="6" max="6" width="9.28515625" style="39" bestFit="1" customWidth="1"/>
    <col min="7" max="7" width="20.28515625" bestFit="1" customWidth="1"/>
  </cols>
  <sheetData>
    <row r="1" spans="1:7" ht="38.25" thickBot="1">
      <c r="A1" s="196" t="s">
        <v>65</v>
      </c>
      <c r="B1" s="197"/>
      <c r="C1" s="197"/>
      <c r="D1" s="197"/>
      <c r="E1" s="197"/>
      <c r="F1" s="197"/>
      <c r="G1" s="198"/>
    </row>
    <row r="2" spans="1:7" ht="15" customHeight="1">
      <c r="A2" s="205" t="s">
        <v>69</v>
      </c>
      <c r="B2" s="201" t="s">
        <v>94</v>
      </c>
      <c r="C2" s="203" t="s">
        <v>95</v>
      </c>
      <c r="D2" s="101" t="s">
        <v>96</v>
      </c>
      <c r="E2" s="101" t="s">
        <v>96</v>
      </c>
      <c r="F2" s="201" t="s">
        <v>80</v>
      </c>
      <c r="G2" s="199" t="s">
        <v>81</v>
      </c>
    </row>
    <row r="3" spans="1:7" ht="15" customHeight="1">
      <c r="A3" s="206"/>
      <c r="B3" s="202"/>
      <c r="C3" s="204"/>
      <c r="D3" s="95" t="s">
        <v>97</v>
      </c>
      <c r="E3" s="96" t="s">
        <v>98</v>
      </c>
      <c r="F3" s="202"/>
      <c r="G3" s="200"/>
    </row>
    <row r="4" spans="1:7" ht="18.75">
      <c r="A4" s="57" t="s">
        <v>22</v>
      </c>
      <c r="B4" s="87">
        <v>3</v>
      </c>
      <c r="C4" s="58">
        <v>3</v>
      </c>
      <c r="D4" s="58">
        <f>18+18+18</f>
        <v>54</v>
      </c>
      <c r="E4" s="58">
        <f>14+0+6</f>
        <v>20</v>
      </c>
      <c r="F4" s="58">
        <f>D4-E4</f>
        <v>34</v>
      </c>
      <c r="G4" s="59" t="s">
        <v>82</v>
      </c>
    </row>
    <row r="5" spans="1:7" ht="18.75">
      <c r="A5" s="118" t="s">
        <v>66</v>
      </c>
      <c r="B5" s="92">
        <v>3</v>
      </c>
      <c r="C5" s="93">
        <v>2</v>
      </c>
      <c r="D5" s="93">
        <f>18+18+6</f>
        <v>42</v>
      </c>
      <c r="E5" s="93">
        <f>4+14+18</f>
        <v>36</v>
      </c>
      <c r="F5" s="93">
        <f t="shared" ref="F5:F7" si="0">D5-E5</f>
        <v>6</v>
      </c>
      <c r="G5" s="94" t="s">
        <v>83</v>
      </c>
    </row>
    <row r="6" spans="1:7" ht="18.75">
      <c r="A6" s="57" t="s">
        <v>67</v>
      </c>
      <c r="B6" s="87">
        <v>3</v>
      </c>
      <c r="C6" s="58">
        <v>1</v>
      </c>
      <c r="D6" s="58">
        <f>14+18+14</f>
        <v>46</v>
      </c>
      <c r="E6" s="58">
        <f>18+14+18</f>
        <v>50</v>
      </c>
      <c r="F6" s="58">
        <f t="shared" si="0"/>
        <v>-4</v>
      </c>
      <c r="G6" s="59" t="s">
        <v>84</v>
      </c>
    </row>
    <row r="7" spans="1:7" ht="19.5" thickBot="1">
      <c r="A7" s="45" t="s">
        <v>68</v>
      </c>
      <c r="B7" s="89">
        <v>3</v>
      </c>
      <c r="C7" s="53">
        <v>0</v>
      </c>
      <c r="D7" s="53">
        <f>4+14+0</f>
        <v>18</v>
      </c>
      <c r="E7" s="53">
        <f>18+18+18</f>
        <v>54</v>
      </c>
      <c r="F7" s="53">
        <f t="shared" si="0"/>
        <v>-36</v>
      </c>
      <c r="G7" s="54" t="s">
        <v>85</v>
      </c>
    </row>
    <row r="8" spans="1:7" ht="6" customHeight="1" thickBot="1">
      <c r="A8" s="40"/>
      <c r="B8" s="40"/>
      <c r="C8" s="55"/>
      <c r="D8" s="55"/>
      <c r="E8" s="55"/>
      <c r="F8" s="55"/>
      <c r="G8" s="56"/>
    </row>
    <row r="9" spans="1:7" ht="15" customHeight="1">
      <c r="A9" s="207" t="s">
        <v>86</v>
      </c>
      <c r="B9" s="209" t="s">
        <v>94</v>
      </c>
      <c r="C9" s="211" t="s">
        <v>95</v>
      </c>
      <c r="D9" s="102" t="s">
        <v>96</v>
      </c>
      <c r="E9" s="102" t="s">
        <v>96</v>
      </c>
      <c r="F9" s="209" t="s">
        <v>80</v>
      </c>
      <c r="G9" s="213" t="s">
        <v>81</v>
      </c>
    </row>
    <row r="10" spans="1:7" ht="15" customHeight="1">
      <c r="A10" s="208"/>
      <c r="B10" s="210"/>
      <c r="C10" s="212"/>
      <c r="D10" s="90" t="s">
        <v>97</v>
      </c>
      <c r="E10" s="103" t="s">
        <v>98</v>
      </c>
      <c r="F10" s="210"/>
      <c r="G10" s="214"/>
    </row>
    <row r="11" spans="1:7" ht="18.75">
      <c r="A11" s="60" t="s">
        <v>14</v>
      </c>
      <c r="B11" s="87">
        <v>3</v>
      </c>
      <c r="C11" s="58">
        <v>3</v>
      </c>
      <c r="D11" s="58">
        <f>18+18+18</f>
        <v>54</v>
      </c>
      <c r="E11" s="58">
        <f>8+16</f>
        <v>24</v>
      </c>
      <c r="F11" s="58">
        <f>D11-E11</f>
        <v>30</v>
      </c>
      <c r="G11" s="59" t="s">
        <v>82</v>
      </c>
    </row>
    <row r="12" spans="1:7" ht="18.75">
      <c r="A12" s="91" t="s">
        <v>6</v>
      </c>
      <c r="B12" s="92">
        <v>3</v>
      </c>
      <c r="C12" s="93">
        <v>2</v>
      </c>
      <c r="D12" s="93">
        <f>18+16+18</f>
        <v>52</v>
      </c>
      <c r="E12" s="93">
        <f>6+18+10</f>
        <v>34</v>
      </c>
      <c r="F12" s="93">
        <f t="shared" ref="F12" si="1">D12-E12</f>
        <v>18</v>
      </c>
      <c r="G12" s="94" t="s">
        <v>83</v>
      </c>
    </row>
    <row r="13" spans="1:7" ht="18.75">
      <c r="A13" s="60" t="s">
        <v>13</v>
      </c>
      <c r="B13" s="87">
        <v>3</v>
      </c>
      <c r="C13" s="58">
        <v>1</v>
      </c>
      <c r="D13" s="58">
        <f>8+18+10</f>
        <v>36</v>
      </c>
      <c r="E13" s="58">
        <f>18+0+18</f>
        <v>36</v>
      </c>
      <c r="F13" s="58">
        <f>D13-E13</f>
        <v>0</v>
      </c>
      <c r="G13" s="59" t="s">
        <v>84</v>
      </c>
    </row>
    <row r="14" spans="1:7" ht="19.5" thickBot="1">
      <c r="A14" s="50" t="s">
        <v>37</v>
      </c>
      <c r="B14" s="89">
        <v>3</v>
      </c>
      <c r="C14" s="53">
        <v>0</v>
      </c>
      <c r="D14" s="53">
        <v>6</v>
      </c>
      <c r="E14" s="53">
        <f>18+18+18</f>
        <v>54</v>
      </c>
      <c r="F14" s="53">
        <f>D14-E14</f>
        <v>-48</v>
      </c>
      <c r="G14" s="54" t="s">
        <v>85</v>
      </c>
    </row>
    <row r="15" spans="1:7" ht="6" customHeight="1" thickBot="1">
      <c r="A15" s="41"/>
      <c r="B15" s="41"/>
      <c r="C15" s="55"/>
      <c r="D15" s="55"/>
      <c r="E15" s="55"/>
      <c r="F15" s="55"/>
      <c r="G15" s="56"/>
    </row>
    <row r="16" spans="1:7" ht="15" customHeight="1">
      <c r="A16" s="215" t="s">
        <v>70</v>
      </c>
      <c r="B16" s="217" t="s">
        <v>94</v>
      </c>
      <c r="C16" s="219" t="s">
        <v>95</v>
      </c>
      <c r="D16" s="104" t="s">
        <v>96</v>
      </c>
      <c r="E16" s="104" t="s">
        <v>96</v>
      </c>
      <c r="F16" s="217" t="s">
        <v>80</v>
      </c>
      <c r="G16" s="221" t="s">
        <v>81</v>
      </c>
    </row>
    <row r="17" spans="1:7" ht="15" customHeight="1">
      <c r="A17" s="216"/>
      <c r="B17" s="218"/>
      <c r="C17" s="220"/>
      <c r="D17" s="97" t="s">
        <v>97</v>
      </c>
      <c r="E17" s="105" t="s">
        <v>98</v>
      </c>
      <c r="F17" s="218"/>
      <c r="G17" s="222"/>
    </row>
    <row r="18" spans="1:7" ht="18.75">
      <c r="A18" s="61" t="s">
        <v>72</v>
      </c>
      <c r="B18" s="87">
        <v>3</v>
      </c>
      <c r="C18" s="58">
        <v>3</v>
      </c>
      <c r="D18" s="58">
        <f>18+18+18</f>
        <v>54</v>
      </c>
      <c r="E18" s="58">
        <f>2+6+16</f>
        <v>24</v>
      </c>
      <c r="F18" s="58">
        <f>D18-E18</f>
        <v>30</v>
      </c>
      <c r="G18" s="59" t="s">
        <v>82</v>
      </c>
    </row>
    <row r="19" spans="1:7" ht="18.75">
      <c r="A19" s="113" t="s">
        <v>71</v>
      </c>
      <c r="B19" s="92">
        <v>3</v>
      </c>
      <c r="C19" s="93">
        <v>2</v>
      </c>
      <c r="D19" s="93">
        <f>18+18+16</f>
        <v>52</v>
      </c>
      <c r="E19" s="93">
        <f>8+0+18</f>
        <v>26</v>
      </c>
      <c r="F19" s="93">
        <f>D19-E19</f>
        <v>26</v>
      </c>
      <c r="G19" s="94" t="s">
        <v>83</v>
      </c>
    </row>
    <row r="20" spans="1:7" ht="18.75">
      <c r="A20" s="61" t="s">
        <v>73</v>
      </c>
      <c r="B20" s="87">
        <v>3</v>
      </c>
      <c r="C20" s="58">
        <v>1</v>
      </c>
      <c r="D20" s="58">
        <f>8+18+6</f>
        <v>32</v>
      </c>
      <c r="E20" s="58">
        <f>18+8+18</f>
        <v>44</v>
      </c>
      <c r="F20" s="58">
        <f>D20-E20</f>
        <v>-12</v>
      </c>
      <c r="G20" s="59" t="s">
        <v>84</v>
      </c>
    </row>
    <row r="21" spans="1:7" ht="19.5" thickBot="1">
      <c r="A21" s="46" t="s">
        <v>32</v>
      </c>
      <c r="B21" s="89">
        <v>3</v>
      </c>
      <c r="C21" s="53">
        <v>0</v>
      </c>
      <c r="D21" s="53">
        <f>2+8+0</f>
        <v>10</v>
      </c>
      <c r="E21" s="53">
        <f>18+18+18</f>
        <v>54</v>
      </c>
      <c r="F21" s="53">
        <f>D21-E21</f>
        <v>-44</v>
      </c>
      <c r="G21" s="54" t="s">
        <v>85</v>
      </c>
    </row>
    <row r="22" spans="1:7" ht="6" customHeight="1" thickBot="1">
      <c r="A22" s="42"/>
      <c r="B22" s="42"/>
      <c r="C22" s="55"/>
      <c r="D22" s="55"/>
      <c r="E22" s="55"/>
      <c r="F22" s="55"/>
      <c r="G22" s="56"/>
    </row>
    <row r="23" spans="1:7" ht="15" customHeight="1">
      <c r="A23" s="223" t="s">
        <v>78</v>
      </c>
      <c r="B23" s="225" t="s">
        <v>94</v>
      </c>
      <c r="C23" s="227" t="s">
        <v>95</v>
      </c>
      <c r="D23" s="106" t="s">
        <v>96</v>
      </c>
      <c r="E23" s="106" t="s">
        <v>96</v>
      </c>
      <c r="F23" s="225" t="s">
        <v>80</v>
      </c>
      <c r="G23" s="229" t="s">
        <v>81</v>
      </c>
    </row>
    <row r="24" spans="1:7" ht="15" customHeight="1">
      <c r="A24" s="224"/>
      <c r="B24" s="226"/>
      <c r="C24" s="228"/>
      <c r="D24" s="98" t="s">
        <v>97</v>
      </c>
      <c r="E24" s="107" t="s">
        <v>98</v>
      </c>
      <c r="F24" s="226"/>
      <c r="G24" s="230"/>
    </row>
    <row r="25" spans="1:7" ht="18.75">
      <c r="A25" s="62" t="s">
        <v>4</v>
      </c>
      <c r="B25" s="87">
        <v>3</v>
      </c>
      <c r="C25" s="58">
        <v>3</v>
      </c>
      <c r="D25" s="58">
        <f>18+18+18</f>
        <v>54</v>
      </c>
      <c r="E25" s="58">
        <f>2+2+4</f>
        <v>8</v>
      </c>
      <c r="F25" s="58">
        <f>D25-E25</f>
        <v>46</v>
      </c>
      <c r="G25" s="59" t="s">
        <v>82</v>
      </c>
    </row>
    <row r="26" spans="1:7" ht="18.75">
      <c r="A26" s="47" t="s">
        <v>23</v>
      </c>
      <c r="B26" s="88">
        <v>3</v>
      </c>
      <c r="C26" s="51">
        <v>1</v>
      </c>
      <c r="D26" s="51">
        <f>18+14+4</f>
        <v>36</v>
      </c>
      <c r="E26" s="51">
        <f>10+18+18</f>
        <v>46</v>
      </c>
      <c r="F26" s="51">
        <f t="shared" ref="F26:F28" si="2">D26-E26</f>
        <v>-10</v>
      </c>
      <c r="G26" s="52" t="s">
        <v>83</v>
      </c>
    </row>
    <row r="27" spans="1:7" ht="18.75">
      <c r="A27" s="62" t="s">
        <v>79</v>
      </c>
      <c r="B27" s="87">
        <v>3</v>
      </c>
      <c r="C27" s="58">
        <v>1</v>
      </c>
      <c r="D27" s="58">
        <f>10+18+2</f>
        <v>30</v>
      </c>
      <c r="E27" s="58">
        <f>18+0+18</f>
        <v>36</v>
      </c>
      <c r="F27" s="58">
        <f>D27-E27</f>
        <v>-6</v>
      </c>
      <c r="G27" s="59" t="s">
        <v>84</v>
      </c>
    </row>
    <row r="28" spans="1:7" ht="19.5" thickBot="1">
      <c r="A28" s="48" t="s">
        <v>29</v>
      </c>
      <c r="B28" s="89">
        <v>3</v>
      </c>
      <c r="C28" s="53">
        <v>1</v>
      </c>
      <c r="D28" s="53">
        <f>2+0+18</f>
        <v>20</v>
      </c>
      <c r="E28" s="53">
        <f>18+18+14</f>
        <v>50</v>
      </c>
      <c r="F28" s="53">
        <f t="shared" si="2"/>
        <v>-30</v>
      </c>
      <c r="G28" s="54" t="s">
        <v>85</v>
      </c>
    </row>
    <row r="29" spans="1:7" ht="6" customHeight="1" thickBot="1">
      <c r="A29" s="42"/>
      <c r="B29" s="42"/>
      <c r="C29" s="55"/>
      <c r="D29" s="55"/>
      <c r="E29" s="55"/>
      <c r="F29" s="55"/>
      <c r="G29" s="56"/>
    </row>
    <row r="30" spans="1:7" ht="15" customHeight="1">
      <c r="A30" s="231" t="s">
        <v>76</v>
      </c>
      <c r="B30" s="233" t="s">
        <v>94</v>
      </c>
      <c r="C30" s="235" t="s">
        <v>95</v>
      </c>
      <c r="D30" s="109" t="s">
        <v>96</v>
      </c>
      <c r="E30" s="109" t="s">
        <v>96</v>
      </c>
      <c r="F30" s="233" t="s">
        <v>80</v>
      </c>
      <c r="G30" s="237" t="s">
        <v>81</v>
      </c>
    </row>
    <row r="31" spans="1:7" ht="15" customHeight="1">
      <c r="A31" s="232"/>
      <c r="B31" s="234"/>
      <c r="C31" s="236"/>
      <c r="D31" s="99" t="s">
        <v>97</v>
      </c>
      <c r="E31" s="110" t="s">
        <v>98</v>
      </c>
      <c r="F31" s="234"/>
      <c r="G31" s="238"/>
    </row>
    <row r="32" spans="1:7" ht="18.75">
      <c r="A32" s="108" t="s">
        <v>24</v>
      </c>
      <c r="B32" s="87">
        <v>3</v>
      </c>
      <c r="C32" s="58">
        <v>3</v>
      </c>
      <c r="D32" s="58">
        <f>18+18+18</f>
        <v>54</v>
      </c>
      <c r="E32" s="58">
        <f>14+6+2</f>
        <v>22</v>
      </c>
      <c r="F32" s="58">
        <f>D32-E32</f>
        <v>32</v>
      </c>
      <c r="G32" s="59" t="s">
        <v>82</v>
      </c>
    </row>
    <row r="33" spans="1:9" ht="18.75">
      <c r="A33" s="132" t="s">
        <v>28</v>
      </c>
      <c r="B33" s="92">
        <v>3</v>
      </c>
      <c r="C33" s="93">
        <v>2</v>
      </c>
      <c r="D33" s="93">
        <f>18+18+6</f>
        <v>42</v>
      </c>
      <c r="E33" s="93">
        <f>4+18</f>
        <v>22</v>
      </c>
      <c r="F33" s="93">
        <f>D33-E33</f>
        <v>20</v>
      </c>
      <c r="G33" s="52" t="s">
        <v>83</v>
      </c>
    </row>
    <row r="34" spans="1:9" ht="18.75">
      <c r="A34" s="108" t="s">
        <v>77</v>
      </c>
      <c r="B34" s="123">
        <v>3</v>
      </c>
      <c r="C34" s="58">
        <v>1</v>
      </c>
      <c r="D34" s="58">
        <f>4+18+2</f>
        <v>24</v>
      </c>
      <c r="E34" s="58">
        <f>18+0+18</f>
        <v>36</v>
      </c>
      <c r="F34" s="58">
        <f>D34-E34</f>
        <v>-12</v>
      </c>
      <c r="G34" s="59" t="s">
        <v>84</v>
      </c>
    </row>
    <row r="35" spans="1:9" ht="19.5" thickBot="1">
      <c r="A35" s="119" t="s">
        <v>101</v>
      </c>
      <c r="B35" s="120">
        <v>3</v>
      </c>
      <c r="C35" s="121">
        <v>0</v>
      </c>
      <c r="D35" s="121">
        <v>14</v>
      </c>
      <c r="E35" s="121">
        <f>18+18+18</f>
        <v>54</v>
      </c>
      <c r="F35" s="121">
        <f>D35-E35</f>
        <v>-40</v>
      </c>
      <c r="G35" s="122" t="s">
        <v>85</v>
      </c>
    </row>
    <row r="36" spans="1:9" ht="6" customHeight="1" thickBot="1">
      <c r="A36" s="44"/>
      <c r="B36" s="44"/>
      <c r="C36" s="55"/>
      <c r="D36" s="55"/>
      <c r="E36" s="55"/>
      <c r="F36" s="55"/>
      <c r="G36" s="56"/>
    </row>
    <row r="37" spans="1:9" ht="15" customHeight="1">
      <c r="A37" s="239" t="s">
        <v>99</v>
      </c>
      <c r="B37" s="241" t="s">
        <v>94</v>
      </c>
      <c r="C37" s="243" t="s">
        <v>95</v>
      </c>
      <c r="D37" s="111" t="s">
        <v>96</v>
      </c>
      <c r="E37" s="111" t="s">
        <v>96</v>
      </c>
      <c r="F37" s="241" t="s">
        <v>80</v>
      </c>
      <c r="G37" s="245" t="s">
        <v>81</v>
      </c>
    </row>
    <row r="38" spans="1:9" ht="15" customHeight="1">
      <c r="A38" s="240"/>
      <c r="B38" s="242"/>
      <c r="C38" s="244"/>
      <c r="D38" s="100" t="s">
        <v>97</v>
      </c>
      <c r="E38" s="112" t="s">
        <v>98</v>
      </c>
      <c r="F38" s="242"/>
      <c r="G38" s="246"/>
    </row>
    <row r="39" spans="1:9" ht="18.75">
      <c r="A39" s="63" t="s">
        <v>5</v>
      </c>
      <c r="B39" s="87">
        <v>3</v>
      </c>
      <c r="C39" s="58">
        <v>3</v>
      </c>
      <c r="D39" s="58">
        <f>18+18+18</f>
        <v>54</v>
      </c>
      <c r="E39" s="58">
        <f>12+10+0</f>
        <v>22</v>
      </c>
      <c r="F39" s="58">
        <f>D39-E39</f>
        <v>32</v>
      </c>
      <c r="G39" s="59" t="s">
        <v>82</v>
      </c>
    </row>
    <row r="40" spans="1:9" ht="18.75">
      <c r="A40" s="124" t="s">
        <v>75</v>
      </c>
      <c r="B40" s="92">
        <v>3</v>
      </c>
      <c r="C40" s="93">
        <v>2</v>
      </c>
      <c r="D40" s="93">
        <f>18+10+18</f>
        <v>46</v>
      </c>
      <c r="E40" s="93">
        <f>12+18+0</f>
        <v>30</v>
      </c>
      <c r="F40" s="93">
        <f>D40-E40</f>
        <v>16</v>
      </c>
      <c r="G40" s="94" t="s">
        <v>83</v>
      </c>
    </row>
    <row r="41" spans="1:9" ht="18.75">
      <c r="A41" s="63" t="s">
        <v>2</v>
      </c>
      <c r="B41" s="87">
        <v>3</v>
      </c>
      <c r="C41" s="58">
        <v>1</v>
      </c>
      <c r="D41" s="58">
        <f>12+18+0</f>
        <v>30</v>
      </c>
      <c r="E41" s="58">
        <f>18+0+18</f>
        <v>36</v>
      </c>
      <c r="F41" s="58">
        <f>D41-E41</f>
        <v>-6</v>
      </c>
      <c r="G41" s="59" t="s">
        <v>84</v>
      </c>
    </row>
    <row r="42" spans="1:9" ht="19.5" thickBot="1">
      <c r="A42" s="49" t="s">
        <v>31</v>
      </c>
      <c r="B42" s="89">
        <v>3</v>
      </c>
      <c r="C42" s="53">
        <v>0</v>
      </c>
      <c r="D42" s="53">
        <f>12+0+0</f>
        <v>12</v>
      </c>
      <c r="E42" s="53">
        <f>18+18+18</f>
        <v>54</v>
      </c>
      <c r="F42" s="53">
        <f t="shared" ref="F42" si="3">D42-E42</f>
        <v>-42</v>
      </c>
      <c r="G42" s="54" t="s">
        <v>85</v>
      </c>
      <c r="I42" s="1"/>
    </row>
    <row r="43" spans="1:9" ht="6" customHeight="1" thickBot="1">
      <c r="A43" s="43"/>
      <c r="B43" s="43"/>
      <c r="C43" s="55"/>
      <c r="D43" s="55"/>
      <c r="E43" s="55"/>
      <c r="F43" s="55"/>
      <c r="G43" s="56"/>
    </row>
    <row r="44" spans="1:9" ht="15" customHeight="1">
      <c r="A44" s="247" t="s">
        <v>100</v>
      </c>
      <c r="B44" s="249" t="s">
        <v>94</v>
      </c>
      <c r="C44" s="249" t="s">
        <v>95</v>
      </c>
      <c r="D44" s="133" t="s">
        <v>96</v>
      </c>
      <c r="E44" s="133" t="s">
        <v>96</v>
      </c>
      <c r="F44" s="249" t="s">
        <v>80</v>
      </c>
      <c r="G44" s="251" t="s">
        <v>81</v>
      </c>
    </row>
    <row r="45" spans="1:9" ht="15" customHeight="1">
      <c r="A45" s="248"/>
      <c r="B45" s="250"/>
      <c r="C45" s="250"/>
      <c r="D45" s="135" t="s">
        <v>97</v>
      </c>
      <c r="E45" s="134" t="s">
        <v>98</v>
      </c>
      <c r="F45" s="250"/>
      <c r="G45" s="252"/>
    </row>
    <row r="46" spans="1:9" ht="18.75">
      <c r="A46" s="64" t="s">
        <v>74</v>
      </c>
      <c r="B46" s="123">
        <v>3</v>
      </c>
      <c r="C46" s="58">
        <v>3</v>
      </c>
      <c r="D46" s="58">
        <f>18+18+18</f>
        <v>54</v>
      </c>
      <c r="E46" s="58">
        <f>16+6+8</f>
        <v>30</v>
      </c>
      <c r="F46" s="58">
        <f>D46-E46</f>
        <v>24</v>
      </c>
      <c r="G46" s="59" t="s">
        <v>82</v>
      </c>
    </row>
    <row r="47" spans="1:9" ht="18.75">
      <c r="A47" s="114" t="s">
        <v>7</v>
      </c>
      <c r="B47" s="125">
        <v>3</v>
      </c>
      <c r="C47" s="93">
        <v>1</v>
      </c>
      <c r="D47" s="93">
        <f>16+10+18</f>
        <v>44</v>
      </c>
      <c r="E47" s="93">
        <f>18+18+8</f>
        <v>44</v>
      </c>
      <c r="F47" s="93">
        <f>D47-E47</f>
        <v>0</v>
      </c>
      <c r="G47" s="94" t="s">
        <v>83</v>
      </c>
    </row>
    <row r="48" spans="1:9" ht="18.75">
      <c r="A48" s="64" t="s">
        <v>12</v>
      </c>
      <c r="B48" s="123">
        <v>3</v>
      </c>
      <c r="C48" s="58">
        <v>1</v>
      </c>
      <c r="D48" s="58">
        <f>18+8+8</f>
        <v>34</v>
      </c>
      <c r="E48" s="58">
        <f>8+18+18</f>
        <v>44</v>
      </c>
      <c r="F48" s="58">
        <f t="shared" ref="F48" si="4">D48-E48</f>
        <v>-10</v>
      </c>
      <c r="G48" s="59" t="s">
        <v>84</v>
      </c>
    </row>
    <row r="49" spans="1:7" ht="19.5" thickBot="1">
      <c r="A49" s="126" t="s">
        <v>87</v>
      </c>
      <c r="B49" s="127">
        <v>3</v>
      </c>
      <c r="C49" s="53">
        <v>1</v>
      </c>
      <c r="D49" s="53">
        <f>8+18+6</f>
        <v>32</v>
      </c>
      <c r="E49" s="53">
        <f>18+10+18</f>
        <v>46</v>
      </c>
      <c r="F49" s="53">
        <f>D49-E49</f>
        <v>-14</v>
      </c>
      <c r="G49" s="54" t="s">
        <v>85</v>
      </c>
    </row>
  </sheetData>
  <mergeCells count="36">
    <mergeCell ref="A44:A45"/>
    <mergeCell ref="B44:B45"/>
    <mergeCell ref="C44:C45"/>
    <mergeCell ref="F44:F45"/>
    <mergeCell ref="G44:G45"/>
    <mergeCell ref="A37:A38"/>
    <mergeCell ref="B37:B38"/>
    <mergeCell ref="C37:C38"/>
    <mergeCell ref="F37:F38"/>
    <mergeCell ref="G37:G38"/>
    <mergeCell ref="A30:A31"/>
    <mergeCell ref="B30:B31"/>
    <mergeCell ref="C30:C31"/>
    <mergeCell ref="F30:F31"/>
    <mergeCell ref="G30:G31"/>
    <mergeCell ref="A23:A24"/>
    <mergeCell ref="B23:B24"/>
    <mergeCell ref="C23:C24"/>
    <mergeCell ref="F23:F24"/>
    <mergeCell ref="G23:G24"/>
    <mergeCell ref="A16:A17"/>
    <mergeCell ref="B16:B17"/>
    <mergeCell ref="C16:C17"/>
    <mergeCell ref="F16:F17"/>
    <mergeCell ref="G16:G17"/>
    <mergeCell ref="A9:A10"/>
    <mergeCell ref="B9:B10"/>
    <mergeCell ref="C9:C10"/>
    <mergeCell ref="F9:F10"/>
    <mergeCell ref="G9:G10"/>
    <mergeCell ref="A1:G1"/>
    <mergeCell ref="G2:G3"/>
    <mergeCell ref="F2:F3"/>
    <mergeCell ref="C2:C3"/>
    <mergeCell ref="B2:B3"/>
    <mergeCell ref="A2:A3"/>
  </mergeCells>
  <pageMargins left="0.23622047244094491" right="0.23622047244094491" top="0.35433070866141736" bottom="0.35433070866141736" header="0.11811023622047245" footer="0.11811023622047245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DIVULGAÇÃO</vt:lpstr>
      <vt:lpstr>tabela</vt:lpstr>
      <vt:lpstr>CLASS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Clube Cosmopolitano</dc:creator>
  <cp:lastModifiedBy>musculaçao1</cp:lastModifiedBy>
  <cp:lastPrinted>2017-11-24T09:35:24Z</cp:lastPrinted>
  <dcterms:created xsi:type="dcterms:W3CDTF">2001-12-03T10:41:29Z</dcterms:created>
  <dcterms:modified xsi:type="dcterms:W3CDTF">2017-11-24T09:35:30Z</dcterms:modified>
</cp:coreProperties>
</file>