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80" windowWidth="15480" windowHeight="5670"/>
  </bookViews>
  <sheets>
    <sheet name="MASCULINO" sheetId="3" r:id="rId1"/>
    <sheet name="Plan2" sheetId="2" state="hidden" r:id="rId2"/>
    <sheet name="Plan4" sheetId="4" state="hidden" r:id="rId3"/>
    <sheet name="Plan5" sheetId="5" state="hidden" r:id="rId4"/>
    <sheet name="Plan6" sheetId="6" state="hidden" r:id="rId5"/>
    <sheet name="categorias" sheetId="7" state="hidden" r:id="rId6"/>
    <sheet name="Plan1" sheetId="1" r:id="rId7"/>
    <sheet name="Plan3" sheetId="9" r:id="rId8"/>
  </sheets>
  <definedNames>
    <definedName name="categorias">categorias!$B$5:$D$7</definedName>
    <definedName name="catteto">categorias!$D$7</definedName>
    <definedName name="idade1">Plan1!$C$6:$C$56</definedName>
    <definedName name="idades">Plan1!$C$6:$D$56</definedName>
    <definedName name="inscriçao">Plan1!$B$6:$B$57</definedName>
    <definedName name="inscritos">Plan1!$B$6:$E$60</definedName>
    <definedName name="nomes">Plan1!$B$6:$C$60</definedName>
    <definedName name="teto">categorias!$B$7</definedName>
  </definedNames>
  <calcPr calcId="124519"/>
</workbook>
</file>

<file path=xl/calcChain.xml><?xml version="1.0" encoding="utf-8"?>
<calcChain xmlns="http://schemas.openxmlformats.org/spreadsheetml/2006/main">
  <c r="C7" i="3"/>
  <c r="E46" i="1"/>
  <c r="E42"/>
  <c r="E41"/>
  <c r="E16"/>
  <c r="E57"/>
  <c r="D80" i="3"/>
  <c r="E80" s="1"/>
  <c r="C80"/>
  <c r="D79"/>
  <c r="E79" s="1"/>
  <c r="C79"/>
  <c r="D78"/>
  <c r="E78" s="1"/>
  <c r="C78"/>
  <c r="D77"/>
  <c r="E77" s="1"/>
  <c r="C77"/>
  <c r="D76"/>
  <c r="E76" s="1"/>
  <c r="C76"/>
  <c r="D75"/>
  <c r="E75" s="1"/>
  <c r="C75"/>
  <c r="D74"/>
  <c r="E74" s="1"/>
  <c r="C74"/>
  <c r="D73"/>
  <c r="E73" s="1"/>
  <c r="C73"/>
  <c r="D72"/>
  <c r="E72" s="1"/>
  <c r="C72"/>
  <c r="D71"/>
  <c r="E71" s="1"/>
  <c r="C7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D52"/>
  <c r="E52" s="1"/>
  <c r="C52"/>
  <c r="D51"/>
  <c r="G51" s="1"/>
  <c r="C51"/>
  <c r="D50"/>
  <c r="E50" s="1"/>
  <c r="C50"/>
  <c r="D49"/>
  <c r="C49"/>
  <c r="D48"/>
  <c r="E48" s="1"/>
  <c r="C48"/>
  <c r="D47"/>
  <c r="C47"/>
  <c r="D46"/>
  <c r="E46" s="1"/>
  <c r="C46"/>
  <c r="D45"/>
  <c r="C45"/>
  <c r="D44"/>
  <c r="E44" s="1"/>
  <c r="C44"/>
  <c r="D43"/>
  <c r="C43"/>
  <c r="D42"/>
  <c r="E42" s="1"/>
  <c r="C42"/>
  <c r="D41"/>
  <c r="C41"/>
  <c r="D40"/>
  <c r="E40" s="1"/>
  <c r="C40"/>
  <c r="D39"/>
  <c r="C39"/>
  <c r="D38"/>
  <c r="E38" s="1"/>
  <c r="C38"/>
  <c r="D37"/>
  <c r="C37"/>
  <c r="D36"/>
  <c r="E36" s="1"/>
  <c r="C36"/>
  <c r="D35"/>
  <c r="C35"/>
  <c r="D34"/>
  <c r="E34" s="1"/>
  <c r="C34"/>
  <c r="D33"/>
  <c r="C33"/>
  <c r="D32"/>
  <c r="E32" s="1"/>
  <c r="C32"/>
  <c r="D31"/>
  <c r="C31"/>
  <c r="E29" i="1"/>
  <c r="E28"/>
  <c r="E27"/>
  <c r="E26"/>
  <c r="E25"/>
  <c r="E24"/>
  <c r="C70" i="3"/>
  <c r="C69"/>
  <c r="C68"/>
  <c r="C67"/>
  <c r="C66"/>
  <c r="C65"/>
  <c r="C64"/>
  <c r="C63"/>
  <c r="C62"/>
  <c r="C61"/>
  <c r="C60"/>
  <c r="C59"/>
  <c r="E23" i="1"/>
  <c r="E22"/>
  <c r="E21"/>
  <c r="E20"/>
  <c r="E19"/>
  <c r="E18"/>
  <c r="E17"/>
  <c r="E15"/>
  <c r="E33" i="3" l="1"/>
  <c r="E37"/>
  <c r="E41"/>
  <c r="E45"/>
  <c r="E49"/>
  <c r="E31"/>
  <c r="E35"/>
  <c r="E39"/>
  <c r="E43"/>
  <c r="E47"/>
  <c r="E51"/>
  <c r="G52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16"/>
  <c r="D15"/>
  <c r="D14"/>
  <c r="D13"/>
  <c r="D12"/>
  <c r="D11"/>
  <c r="D10"/>
  <c r="D9"/>
  <c r="D30"/>
  <c r="E30" s="1"/>
  <c r="D29"/>
  <c r="D28"/>
  <c r="D27"/>
  <c r="D26"/>
  <c r="D24"/>
  <c r="D23"/>
  <c r="D22"/>
  <c r="D21"/>
  <c r="D20"/>
  <c r="D19"/>
  <c r="D18"/>
  <c r="D17"/>
  <c r="E17" s="1"/>
  <c r="E56" i="1"/>
  <c r="E55"/>
  <c r="E54"/>
  <c r="E53"/>
  <c r="E52"/>
  <c r="E51"/>
  <c r="E50"/>
  <c r="E49"/>
  <c r="E48"/>
  <c r="E47"/>
  <c r="E45"/>
  <c r="E44"/>
  <c r="E43"/>
  <c r="C13" i="3"/>
  <c r="C12"/>
  <c r="C30"/>
  <c r="C29"/>
  <c r="C28"/>
  <c r="C27"/>
  <c r="C25"/>
  <c r="C24"/>
  <c r="C23"/>
  <c r="C22"/>
  <c r="C20"/>
  <c r="C21"/>
  <c r="C19"/>
  <c r="C18"/>
  <c r="C17"/>
  <c r="C16"/>
  <c r="C15"/>
  <c r="C14"/>
  <c r="C11"/>
  <c r="C10"/>
  <c r="C9"/>
  <c r="C8"/>
  <c r="C26"/>
  <c r="E6" i="1"/>
  <c r="E9"/>
  <c r="D8" i="3"/>
  <c r="E8" s="1"/>
  <c r="E40" i="1"/>
  <c r="E34"/>
  <c r="E33"/>
  <c r="E32"/>
  <c r="E31"/>
  <c r="E30"/>
  <c r="E38"/>
  <c r="E37"/>
  <c r="E36"/>
  <c r="E35"/>
  <c r="E12"/>
  <c r="E11"/>
  <c r="E7"/>
  <c r="E14"/>
  <c r="E10"/>
  <c r="E8"/>
  <c r="E13"/>
  <c r="E39"/>
  <c r="D9" i="2"/>
  <c r="E9" s="1"/>
  <c r="D25" i="3"/>
  <c r="E25" s="1"/>
  <c r="D7"/>
  <c r="E7" s="1"/>
  <c r="D7" i="2"/>
  <c r="D5"/>
  <c r="E29" i="3" l="1"/>
  <c r="E22"/>
  <c r="E18"/>
  <c r="E27"/>
  <c r="E24"/>
  <c r="E20"/>
  <c r="E15"/>
  <c r="E11"/>
  <c r="E13"/>
  <c r="E9"/>
  <c r="E28"/>
  <c r="E26"/>
  <c r="E14"/>
  <c r="E23"/>
  <c r="E10"/>
  <c r="E12"/>
  <c r="E16"/>
  <c r="E19"/>
  <c r="E21"/>
</calcChain>
</file>

<file path=xl/sharedStrings.xml><?xml version="1.0" encoding="utf-8"?>
<sst xmlns="http://schemas.openxmlformats.org/spreadsheetml/2006/main" count="217" uniqueCount="178">
  <si>
    <t>Nome</t>
  </si>
  <si>
    <t>Idade</t>
  </si>
  <si>
    <t>Nome:</t>
  </si>
  <si>
    <t>Idade:</t>
  </si>
  <si>
    <t>Posição:</t>
  </si>
  <si>
    <t>Inscrição:</t>
  </si>
  <si>
    <t>Categoria</t>
  </si>
  <si>
    <t>Colocação</t>
  </si>
  <si>
    <t>A</t>
  </si>
  <si>
    <t>B</t>
  </si>
  <si>
    <t>C</t>
  </si>
  <si>
    <t>acima</t>
  </si>
  <si>
    <t>CATEGORIAS MASCULINO</t>
  </si>
  <si>
    <t>Tempo</t>
  </si>
  <si>
    <t>Nº</t>
  </si>
  <si>
    <t>1º GERAL</t>
  </si>
  <si>
    <t>Classif</t>
  </si>
  <si>
    <t>A categoria masculino está identificada pelas letras A, B e C por fórmula na célula.</t>
  </si>
  <si>
    <t>A- 16 a 32 anos  B- 33 a 43 anos C: 44 anos acima</t>
  </si>
  <si>
    <t>A- 16 a 35 anos  B- 36 anos acima</t>
  </si>
  <si>
    <t>GERAL</t>
  </si>
  <si>
    <t>Por Categoria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</si>
  <si>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</si>
  <si>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</si>
  <si>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</si>
  <si>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</si>
  <si>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</si>
  <si>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</si>
  <si>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</si>
  <si>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</si>
  <si>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</si>
  <si>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</si>
  <si>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</si>
  <si>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</si>
  <si>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</si>
  <si>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</si>
  <si>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</si>
  <si>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</si>
  <si>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</si>
  <si>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</si>
  <si>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</si>
  <si>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</si>
  <si>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</si>
  <si>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</si>
  <si>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</si>
  <si>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</si>
  <si>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Nº CORRIDA</t>
  </si>
  <si>
    <t>Leonardo Vilela</t>
  </si>
  <si>
    <t>Leandro Vilela</t>
  </si>
  <si>
    <t>Raul Kiosia Pereira</t>
  </si>
  <si>
    <t>Gabriel Souza Santos</t>
  </si>
  <si>
    <t>Gustavo Avancini</t>
  </si>
  <si>
    <t>Vitor Gallani</t>
  </si>
  <si>
    <t>Patricia Alves Bastos</t>
  </si>
  <si>
    <t>Jucimara dos Santos</t>
  </si>
  <si>
    <t>Eder Ap C Pelizzer</t>
  </si>
  <si>
    <t>Vilma Porfirio</t>
  </si>
  <si>
    <t>Gabriela Ribeiro Domingues</t>
  </si>
  <si>
    <t>Jose Julio P Santos</t>
  </si>
  <si>
    <t>Edino Rocha Vanderley</t>
  </si>
  <si>
    <t>Decio Freire Jacques</t>
  </si>
  <si>
    <t>Ednéia G Jacques</t>
  </si>
  <si>
    <t>Cristiane C Souza Cantador</t>
  </si>
  <si>
    <t>Daniele Rodrigues Brandi Cardeli</t>
  </si>
  <si>
    <t>Elton Simão de Melo</t>
  </si>
  <si>
    <t>Luciano Teixeira Palhares</t>
  </si>
  <si>
    <t>Vladimir Dias</t>
  </si>
  <si>
    <t>Daniele Aparecida de Paula Costa</t>
  </si>
  <si>
    <t>Daiane Aparecida de Paula Costa</t>
  </si>
  <si>
    <t>Sueli Moreira Demori</t>
  </si>
  <si>
    <t>Valeria Augusta Bordin</t>
  </si>
  <si>
    <t>Rafael de Queiroz</t>
  </si>
  <si>
    <t>Thomas Ibrain Simoni</t>
  </si>
  <si>
    <t>Judson Luz</t>
  </si>
  <si>
    <t>Jonas Quirino Nascimento</t>
  </si>
  <si>
    <t>Julio Henrique Menezes Delpasso</t>
  </si>
  <si>
    <t>Monica Orlandin</t>
  </si>
  <si>
    <t>Ellen Doris</t>
  </si>
  <si>
    <t>Claudia Regiane Cabrini</t>
  </si>
  <si>
    <t>Claudia Euvira</t>
  </si>
  <si>
    <t>Bruno Fernando Felipe</t>
  </si>
  <si>
    <t>Wagner Gomes Ribeiro</t>
  </si>
  <si>
    <t>INSCRIÇÃO</t>
  </si>
  <si>
    <t>A categoria feminina está identificada pelas letras A e B por fórmula na célula.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</si>
  <si>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</si>
  <si>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</si>
  <si>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</si>
  <si>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</si>
  <si>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</si>
  <si>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</si>
  <si>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</si>
  <si>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</si>
  <si>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</si>
  <si>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</si>
  <si>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</si>
  <si>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</si>
  <si>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</si>
  <si>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</si>
  <si>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</si>
  <si>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</si>
  <si>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</si>
  <si>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</si>
  <si>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</si>
  <si>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</si>
  <si>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</si>
  <si>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</si>
  <si>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Mara Caetano</t>
  </si>
  <si>
    <t>Matheus Henrique Alves</t>
  </si>
  <si>
    <t>17'21"</t>
  </si>
  <si>
    <t>17'31"</t>
  </si>
  <si>
    <t>18'21"</t>
  </si>
  <si>
    <t>18'56"</t>
  </si>
  <si>
    <t>19'51"</t>
  </si>
  <si>
    <t>20'04"</t>
  </si>
  <si>
    <t>20'30"</t>
  </si>
  <si>
    <t>20'47"</t>
  </si>
  <si>
    <t>21'02"</t>
  </si>
  <si>
    <t>21'39"</t>
  </si>
  <si>
    <t>22'16"</t>
  </si>
  <si>
    <t>1º C</t>
  </si>
  <si>
    <t>1º B</t>
  </si>
  <si>
    <t>1º A</t>
  </si>
  <si>
    <t>2º C</t>
  </si>
  <si>
    <t>2º B</t>
  </si>
  <si>
    <t>3º C</t>
  </si>
  <si>
    <t>3º B</t>
  </si>
  <si>
    <t>2º A</t>
  </si>
  <si>
    <t>3º A</t>
  </si>
  <si>
    <t>CATEGORIA  A</t>
  </si>
  <si>
    <t>CATEGORIA  B</t>
  </si>
  <si>
    <t>CATEGORIA  C</t>
  </si>
  <si>
    <t>23'58"</t>
  </si>
  <si>
    <t>24'17"</t>
  </si>
  <si>
    <t>24'51"</t>
  </si>
  <si>
    <t>25'06"</t>
  </si>
  <si>
    <t>26'59"</t>
  </si>
  <si>
    <t>27'15"</t>
  </si>
  <si>
    <t>27'18"</t>
  </si>
  <si>
    <t>29'57"</t>
  </si>
  <si>
    <t>28'06"</t>
  </si>
  <si>
    <t>1ª Geral</t>
  </si>
  <si>
    <t>1ª E</t>
  </si>
  <si>
    <t>Rodrigo Arruda Simoni</t>
  </si>
  <si>
    <t>Welington O Daniel</t>
  </si>
  <si>
    <t>Guilherme Rodrigues Barbosa Queiroz</t>
  </si>
  <si>
    <t>Everton Beque Santos</t>
  </si>
  <si>
    <t>Leandro Rafain</t>
  </si>
  <si>
    <t>Cristiano Alves Cardoso</t>
  </si>
  <si>
    <t>Roberto Passos Neto</t>
  </si>
  <si>
    <t>Valentin Hernandes Oliveira</t>
  </si>
  <si>
    <t>Fabio Andre do Amaral</t>
  </si>
  <si>
    <t>Adilson Rogério da Silva</t>
  </si>
  <si>
    <t>Altair Gomes Pires Santos</t>
  </si>
  <si>
    <t>Davi Jose Ribeiro</t>
  </si>
  <si>
    <t>Francisco de Assis Pimenta</t>
  </si>
  <si>
    <t>Alexandre Jose Demori</t>
  </si>
  <si>
    <t>Daniela B Menardo de Oliveira</t>
  </si>
  <si>
    <t>4º C</t>
  </si>
  <si>
    <t>4º B</t>
  </si>
  <si>
    <t>5º C</t>
  </si>
  <si>
    <t>6º C</t>
  </si>
  <si>
    <t>5º B</t>
  </si>
  <si>
    <t>7º C</t>
  </si>
  <si>
    <t>6º B</t>
  </si>
  <si>
    <t>7º B</t>
  </si>
  <si>
    <t>8º B</t>
  </si>
  <si>
    <t>4º A</t>
  </si>
  <si>
    <t>9º B</t>
  </si>
  <si>
    <t>16 à 32 anos</t>
  </si>
  <si>
    <t>33 à 43 anos</t>
  </si>
  <si>
    <t>44 anos acima</t>
  </si>
  <si>
    <t>CATEGORIA  D</t>
  </si>
  <si>
    <t>CATEGORIA  E</t>
  </si>
  <si>
    <t>12ª Corrida e Caminhada C.F.C. 2017 Masculino</t>
  </si>
  <si>
    <t>12ª Corrida e Caminhada C.F.C. 2017  Feminino</t>
  </si>
  <si>
    <t>16 à 35 anos</t>
  </si>
  <si>
    <t>36 anos acima</t>
  </si>
  <si>
    <t>17'09"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</si>
</sst>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rgb="FF00B050"/>
      <name val="Algerian"/>
      <family val="5"/>
    </font>
    <font>
      <b/>
      <sz val="20"/>
      <name val="Algerian"/>
      <family val="5"/>
    </font>
    <font>
      <b/>
      <sz val="20"/>
      <name val="Cambria"/>
      <family val="1"/>
      <scheme val="maj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6" fillId="4" borderId="0" xfId="0" applyFont="1" applyFill="1" applyAlignment="1">
      <alignment horizontal="center"/>
    </xf>
    <xf numFmtId="0" fontId="7" fillId="3" borderId="0" xfId="0" applyFont="1" applyFill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0" fillId="3" borderId="0" xfId="0" applyFont="1" applyFill="1"/>
    <xf numFmtId="0" fontId="1" fillId="3" borderId="1" xfId="0" applyFont="1" applyFill="1" applyBorder="1"/>
    <xf numFmtId="0" fontId="10" fillId="5" borderId="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1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46" fontId="7" fillId="6" borderId="1" xfId="0" applyNumberFormat="1" applyFont="1" applyFill="1" applyBorder="1" applyAlignment="1">
      <alignment horizontal="center"/>
    </xf>
    <xf numFmtId="46" fontId="7" fillId="2" borderId="1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/>
    <xf numFmtId="0" fontId="12" fillId="2" borderId="11" xfId="0" applyFont="1" applyFill="1" applyBorder="1" applyAlignment="1">
      <alignment horizontal="center"/>
    </xf>
    <xf numFmtId="46" fontId="7" fillId="2" borderId="1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46" fontId="7" fillId="2" borderId="4" xfId="0" applyNumberFormat="1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8" fillId="7" borderId="1" xfId="0" applyFont="1" applyFill="1" applyBorder="1" applyAlignment="1">
      <alignment horizontal="center"/>
    </xf>
    <xf numFmtId="46" fontId="7" fillId="7" borderId="1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46" fontId="7" fillId="7" borderId="4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46" fontId="7" fillId="7" borderId="11" xfId="0" applyNumberFormat="1" applyFont="1" applyFill="1" applyBorder="1" applyAlignment="1">
      <alignment horizontal="center"/>
    </xf>
    <xf numFmtId="46" fontId="7" fillId="7" borderId="24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22" fontId="7" fillId="3" borderId="0" xfId="0" applyNumberFormat="1" applyFont="1" applyFill="1"/>
    <xf numFmtId="18" fontId="7" fillId="3" borderId="0" xfId="0" applyNumberFormat="1" applyFont="1" applyFill="1"/>
    <xf numFmtId="0" fontId="7" fillId="2" borderId="14" xfId="0" applyFont="1" applyFill="1" applyBorder="1"/>
    <xf numFmtId="0" fontId="8" fillId="2" borderId="1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12" fillId="2" borderId="6" xfId="0" applyFont="1" applyFill="1" applyBorder="1" applyAlignment="1">
      <alignment horizontal="center"/>
    </xf>
    <xf numFmtId="46" fontId="7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7" fillId="7" borderId="11" xfId="0" applyFont="1" applyFill="1" applyBorder="1"/>
    <xf numFmtId="0" fontId="8" fillId="7" borderId="1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0" fillId="9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8" fillId="9" borderId="1" xfId="0" applyFont="1" applyFill="1" applyBorder="1"/>
    <xf numFmtId="0" fontId="0" fillId="10" borderId="1" xfId="0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8" fillId="6" borderId="1" xfId="0" applyFont="1" applyFill="1" applyBorder="1"/>
    <xf numFmtId="0" fontId="0" fillId="11" borderId="1" xfId="0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8" fillId="11" borderId="1" xfId="0" applyFont="1" applyFill="1" applyBorder="1"/>
    <xf numFmtId="0" fontId="11" fillId="7" borderId="19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18" fillId="12" borderId="1" xfId="0" applyFont="1" applyFill="1" applyBorder="1" applyAlignment="1">
      <alignment horizontal="center"/>
    </xf>
    <xf numFmtId="0" fontId="18" fillId="12" borderId="1" xfId="0" applyFont="1" applyFill="1" applyBorder="1"/>
    <xf numFmtId="0" fontId="19" fillId="12" borderId="1" xfId="0" applyFont="1" applyFill="1" applyBorder="1" applyAlignment="1">
      <alignment horizontal="center"/>
    </xf>
    <xf numFmtId="20" fontId="18" fillId="12" borderId="1" xfId="0" applyNumberFormat="1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13" borderId="1" xfId="0" applyFont="1" applyFill="1" applyBorder="1"/>
    <xf numFmtId="0" fontId="19" fillId="13" borderId="1" xfId="0" applyFont="1" applyFill="1" applyBorder="1" applyAlignment="1">
      <alignment horizontal="center"/>
    </xf>
    <xf numFmtId="20" fontId="18" fillId="13" borderId="1" xfId="0" applyNumberFormat="1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14" borderId="1" xfId="0" applyFont="1" applyFill="1" applyBorder="1"/>
    <xf numFmtId="0" fontId="19" fillId="14" borderId="1" xfId="0" applyFont="1" applyFill="1" applyBorder="1" applyAlignment="1">
      <alignment horizontal="center"/>
    </xf>
    <xf numFmtId="20" fontId="18" fillId="14" borderId="1" xfId="0" applyNumberFormat="1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8" fillId="14" borderId="9" xfId="0" applyFont="1" applyFill="1" applyBorder="1" applyAlignment="1">
      <alignment horizontal="center"/>
    </xf>
    <xf numFmtId="46" fontId="18" fillId="12" borderId="1" xfId="0" applyNumberFormat="1" applyFont="1" applyFill="1" applyBorder="1" applyAlignment="1">
      <alignment horizontal="center"/>
    </xf>
    <xf numFmtId="46" fontId="18" fillId="14" borderId="1" xfId="0" applyNumberFormat="1" applyFont="1" applyFill="1" applyBorder="1" applyAlignment="1">
      <alignment horizontal="center"/>
    </xf>
    <xf numFmtId="46" fontId="18" fillId="13" borderId="1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15" fillId="13" borderId="31" xfId="0" applyFont="1" applyFill="1" applyBorder="1" applyAlignment="1">
      <alignment horizontal="center" vertical="center"/>
    </xf>
    <xf numFmtId="0" fontId="16" fillId="12" borderId="30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3" borderId="17" xfId="0" applyFont="1" applyFill="1" applyBorder="1" applyAlignment="1">
      <alignment horizontal="center" vertical="center"/>
    </xf>
    <xf numFmtId="0" fontId="15" fillId="13" borderId="3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/>
    </xf>
    <xf numFmtId="0" fontId="18" fillId="7" borderId="14" xfId="0" applyFont="1" applyFill="1" applyBorder="1"/>
    <xf numFmtId="0" fontId="21" fillId="7" borderId="14" xfId="0" applyFont="1" applyFill="1" applyBorder="1" applyAlignment="1">
      <alignment horizontal="center"/>
    </xf>
    <xf numFmtId="164" fontId="18" fillId="7" borderId="14" xfId="0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46" fontId="7" fillId="2" borderId="14" xfId="0" applyNumberFormat="1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5" fillId="15" borderId="33" xfId="0" applyFont="1" applyFill="1" applyBorder="1" applyAlignment="1">
      <alignment horizontal="center" vertical="center"/>
    </xf>
    <xf numFmtId="0" fontId="16" fillId="15" borderId="34" xfId="0" applyFont="1" applyFill="1" applyBorder="1" applyAlignment="1">
      <alignment horizontal="center" vertical="center"/>
    </xf>
    <xf numFmtId="0" fontId="15" fillId="15" borderId="34" xfId="0" applyFont="1" applyFill="1" applyBorder="1" applyAlignment="1">
      <alignment horizontal="center" vertical="center"/>
    </xf>
    <xf numFmtId="0" fontId="15" fillId="15" borderId="34" xfId="0" applyFont="1" applyFill="1" applyBorder="1" applyAlignment="1">
      <alignment horizontal="center" vertical="center"/>
    </xf>
    <xf numFmtId="0" fontId="15" fillId="15" borderId="35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7" borderId="11" xfId="0" applyFont="1" applyFill="1" applyBorder="1"/>
    <xf numFmtId="0" fontId="21" fillId="7" borderId="11" xfId="0" applyFont="1" applyFill="1" applyBorder="1" applyAlignment="1">
      <alignment horizontal="center"/>
    </xf>
    <xf numFmtId="46" fontId="18" fillId="7" borderId="11" xfId="0" applyNumberFormat="1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2" fillId="3" borderId="37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 vertical="center"/>
    </xf>
    <xf numFmtId="0" fontId="15" fillId="13" borderId="38" xfId="0" applyFont="1" applyFill="1" applyBorder="1" applyAlignment="1">
      <alignment horizontal="center" vertical="center"/>
    </xf>
    <xf numFmtId="0" fontId="15" fillId="14" borderId="36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12" borderId="4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18" fillId="14" borderId="11" xfId="0" applyFont="1" applyFill="1" applyBorder="1" applyAlignment="1">
      <alignment horizontal="center"/>
    </xf>
    <xf numFmtId="0" fontId="18" fillId="14" borderId="11" xfId="0" applyFont="1" applyFill="1" applyBorder="1"/>
    <xf numFmtId="0" fontId="19" fillId="14" borderId="11" xfId="0" applyFont="1" applyFill="1" applyBorder="1" applyAlignment="1">
      <alignment horizontal="center"/>
    </xf>
    <xf numFmtId="46" fontId="18" fillId="14" borderId="11" xfId="0" applyNumberFormat="1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18" fillId="14" borderId="12" xfId="0" applyFont="1" applyFill="1" applyBorder="1" applyAlignment="1">
      <alignment horizontal="center"/>
    </xf>
    <xf numFmtId="0" fontId="23" fillId="3" borderId="0" xfId="0" applyFont="1" applyFill="1"/>
    <xf numFmtId="0" fontId="2" fillId="14" borderId="14" xfId="0" applyFont="1" applyFill="1" applyBorder="1" applyAlignment="1">
      <alignment horizontal="center"/>
    </xf>
    <xf numFmtId="0" fontId="2" fillId="14" borderId="14" xfId="0" applyFont="1" applyFill="1" applyBorder="1"/>
    <xf numFmtId="20" fontId="2" fillId="14" borderId="14" xfId="0" applyNumberFormat="1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/>
    </xf>
    <xf numFmtId="0" fontId="24" fillId="14" borderId="14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color rgb="FF00B050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>
      <selection activeCell="I10" sqref="I10"/>
    </sheetView>
  </sheetViews>
  <sheetFormatPr defaultColWidth="8.85546875" defaultRowHeight="15"/>
  <cols>
    <col min="1" max="1" width="0.28515625" style="10" customWidth="1"/>
    <col min="2" max="2" width="5.7109375" style="10" customWidth="1"/>
    <col min="3" max="3" width="43.7109375" style="9" customWidth="1"/>
    <col min="4" max="4" width="6.7109375" style="10" customWidth="1"/>
    <col min="5" max="5" width="9.42578125" style="10" bestFit="1" customWidth="1"/>
    <col min="6" max="6" width="12.42578125" style="14" bestFit="1" customWidth="1"/>
    <col min="7" max="7" width="11.7109375" style="14" bestFit="1" customWidth="1"/>
    <col min="8" max="8" width="10.5703125" style="10" bestFit="1" customWidth="1"/>
    <col min="9" max="9" width="7.42578125" style="9" customWidth="1"/>
    <col min="10" max="10" width="8.85546875" style="9"/>
    <col min="11" max="11" width="17.85546875" style="9" bestFit="1" customWidth="1"/>
    <col min="12" max="16384" width="8.85546875" style="9"/>
  </cols>
  <sheetData>
    <row r="1" spans="1:12" ht="33.75">
      <c r="A1" s="181" t="s">
        <v>173</v>
      </c>
      <c r="B1" s="182"/>
      <c r="C1" s="182"/>
      <c r="D1" s="182"/>
      <c r="E1" s="182"/>
      <c r="F1" s="182"/>
      <c r="G1" s="182"/>
      <c r="H1" s="183"/>
    </row>
    <row r="2" spans="1:12" s="116" customFormat="1" ht="28.5">
      <c r="A2" s="184"/>
      <c r="B2" s="152"/>
      <c r="C2" s="143" t="s">
        <v>128</v>
      </c>
      <c r="D2" s="144" t="s">
        <v>168</v>
      </c>
      <c r="E2" s="144"/>
      <c r="F2" s="144"/>
      <c r="G2" s="153"/>
      <c r="H2" s="185"/>
    </row>
    <row r="3" spans="1:12" s="116" customFormat="1" ht="28.5">
      <c r="A3" s="184"/>
      <c r="B3" s="150"/>
      <c r="C3" s="147" t="s">
        <v>129</v>
      </c>
      <c r="D3" s="142" t="s">
        <v>169</v>
      </c>
      <c r="E3" s="142"/>
      <c r="F3" s="142"/>
      <c r="G3" s="151"/>
      <c r="H3" s="186"/>
    </row>
    <row r="4" spans="1:12" s="116" customFormat="1" ht="28.5">
      <c r="A4" s="187"/>
      <c r="B4" s="148"/>
      <c r="C4" s="145" t="s">
        <v>130</v>
      </c>
      <c r="D4" s="146" t="s">
        <v>170</v>
      </c>
      <c r="E4" s="146"/>
      <c r="F4" s="146"/>
      <c r="G4" s="149"/>
      <c r="H4" s="188"/>
    </row>
    <row r="5" spans="1:12" s="13" customFormat="1" ht="19.5" customHeight="1">
      <c r="A5" s="112" t="s">
        <v>16</v>
      </c>
      <c r="B5" s="113" t="s">
        <v>14</v>
      </c>
      <c r="C5" s="113" t="s">
        <v>2</v>
      </c>
      <c r="D5" s="113" t="s">
        <v>1</v>
      </c>
      <c r="E5" s="114" t="s">
        <v>6</v>
      </c>
      <c r="F5" s="113" t="s">
        <v>13</v>
      </c>
      <c r="G5" s="115" t="s">
        <v>7</v>
      </c>
      <c r="H5" s="115" t="s">
        <v>7</v>
      </c>
    </row>
    <row r="6" spans="1:12" s="13" customFormat="1" ht="19.5" customHeight="1" thickBot="1">
      <c r="A6" s="104"/>
      <c r="B6" s="139"/>
      <c r="C6" s="139"/>
      <c r="D6" s="139"/>
      <c r="E6" s="140"/>
      <c r="F6" s="139"/>
      <c r="G6" s="141" t="s">
        <v>21</v>
      </c>
      <c r="H6" s="138" t="s">
        <v>20</v>
      </c>
    </row>
    <row r="7" spans="1:12" s="13" customFormat="1" ht="21.75" customHeight="1">
      <c r="A7" s="25">
        <v>1</v>
      </c>
      <c r="B7" s="197">
        <v>17</v>
      </c>
      <c r="C7" s="198" t="str">
        <f>INDEX(nomes,MATCH(MASCULINO!B7,inscriçao,0),2)</f>
        <v>Cristiano Alves Cardoso</v>
      </c>
      <c r="D7" s="197">
        <f t="shared" ref="D7:D30" si="0">VLOOKUP(B7,inscritos,3)</f>
        <v>40</v>
      </c>
      <c r="E7" s="197" t="str">
        <f t="shared" ref="E7:E30" si="1">IF(D7&gt;=teto,catteto,VLOOKUP(D7,categorias,3))</f>
        <v>B</v>
      </c>
      <c r="F7" s="199" t="s">
        <v>177</v>
      </c>
      <c r="G7" s="201" t="s">
        <v>15</v>
      </c>
      <c r="H7" s="200" t="s">
        <v>22</v>
      </c>
    </row>
    <row r="8" spans="1:12" s="13" customFormat="1" ht="21.75" customHeight="1">
      <c r="A8" s="22">
        <f>A7+1</f>
        <v>2</v>
      </c>
      <c r="B8" s="117">
        <v>32</v>
      </c>
      <c r="C8" s="118" t="str">
        <f>INDEX(nomes,MATCH(MASCULINO!B8,inscriçao,0),2)</f>
        <v>Vladimir Dias</v>
      </c>
      <c r="D8" s="117">
        <f t="shared" ref="D8" si="2">VLOOKUP(B8,inscritos,3)</f>
        <v>47</v>
      </c>
      <c r="E8" s="119" t="str">
        <f t="shared" ref="E8:E20" si="3">IF(D8&gt;=teto,catteto,VLOOKUP(D8,categorias,3))</f>
        <v>C</v>
      </c>
      <c r="F8" s="120" t="s">
        <v>108</v>
      </c>
      <c r="G8" s="121" t="s">
        <v>119</v>
      </c>
      <c r="H8" s="122" t="s">
        <v>23</v>
      </c>
    </row>
    <row r="9" spans="1:12" s="13" customFormat="1" ht="21.75" customHeight="1">
      <c r="A9" s="26">
        <f t="shared" ref="A9:A52" si="4">A8+1</f>
        <v>3</v>
      </c>
      <c r="B9" s="123">
        <v>10</v>
      </c>
      <c r="C9" s="124" t="str">
        <f>INDEX(nomes,MATCH(MASCULINO!B9,inscriçao,0),2)</f>
        <v>Guilherme Rodrigues Barbosa Queiroz</v>
      </c>
      <c r="D9" s="123">
        <f t="shared" si="0"/>
        <v>22</v>
      </c>
      <c r="E9" s="125" t="str">
        <f t="shared" si="3"/>
        <v>A</v>
      </c>
      <c r="F9" s="126" t="s">
        <v>109</v>
      </c>
      <c r="G9" s="127" t="s">
        <v>121</v>
      </c>
      <c r="H9" s="128" t="s">
        <v>24</v>
      </c>
    </row>
    <row r="10" spans="1:12" s="13" customFormat="1" ht="21.75" customHeight="1">
      <c r="A10" s="22">
        <f t="shared" si="4"/>
        <v>4</v>
      </c>
      <c r="B10" s="129">
        <v>24</v>
      </c>
      <c r="C10" s="130" t="str">
        <f>INDEX(nomes,MATCH(MASCULINO!B10,inscriçao,0),2)</f>
        <v>Valentin Hernandes Oliveira</v>
      </c>
      <c r="D10" s="129">
        <f t="shared" si="0"/>
        <v>33</v>
      </c>
      <c r="E10" s="131" t="str">
        <f t="shared" si="3"/>
        <v>B</v>
      </c>
      <c r="F10" s="132" t="s">
        <v>110</v>
      </c>
      <c r="G10" s="133" t="s">
        <v>120</v>
      </c>
      <c r="H10" s="134" t="s">
        <v>25</v>
      </c>
    </row>
    <row r="11" spans="1:12" s="13" customFormat="1" ht="21.75" customHeight="1">
      <c r="A11" s="26">
        <f t="shared" si="4"/>
        <v>5</v>
      </c>
      <c r="B11" s="117">
        <v>31</v>
      </c>
      <c r="C11" s="118" t="str">
        <f>INDEX(nomes,MATCH(MASCULINO!B11,inscriçao,0),2)</f>
        <v>Davi Jose Ribeiro</v>
      </c>
      <c r="D11" s="117">
        <f t="shared" si="0"/>
        <v>46</v>
      </c>
      <c r="E11" s="119" t="str">
        <f t="shared" si="3"/>
        <v>C</v>
      </c>
      <c r="F11" s="120" t="s">
        <v>111</v>
      </c>
      <c r="G11" s="121" t="s">
        <v>122</v>
      </c>
      <c r="H11" s="122" t="s">
        <v>26</v>
      </c>
    </row>
    <row r="12" spans="1:12" s="13" customFormat="1" ht="21.75" customHeight="1">
      <c r="A12" s="22">
        <f t="shared" si="4"/>
        <v>6</v>
      </c>
      <c r="B12" s="129">
        <v>25</v>
      </c>
      <c r="C12" s="130" t="str">
        <f>INDEX(nomes,MATCH(MASCULINO!B12,inscriçao,0),2)</f>
        <v>Fabio Andre do Amaral</v>
      </c>
      <c r="D12" s="129">
        <f t="shared" si="0"/>
        <v>42</v>
      </c>
      <c r="E12" s="131" t="str">
        <f t="shared" si="3"/>
        <v>B</v>
      </c>
      <c r="F12" s="132" t="s">
        <v>112</v>
      </c>
      <c r="G12" s="133" t="s">
        <v>123</v>
      </c>
      <c r="H12" s="134" t="s">
        <v>27</v>
      </c>
    </row>
    <row r="13" spans="1:12" s="13" customFormat="1" ht="21.75" customHeight="1">
      <c r="A13" s="26">
        <f t="shared" si="4"/>
        <v>7</v>
      </c>
      <c r="B13" s="117">
        <v>34</v>
      </c>
      <c r="C13" s="118" t="str">
        <f>INDEX(nomes,MATCH(MASCULINO!B13,inscriçao,0),2)</f>
        <v>Alexandre Jose Demori</v>
      </c>
      <c r="D13" s="117">
        <f t="shared" si="0"/>
        <v>46</v>
      </c>
      <c r="E13" s="119" t="str">
        <f t="shared" si="3"/>
        <v>C</v>
      </c>
      <c r="F13" s="120" t="s">
        <v>113</v>
      </c>
      <c r="G13" s="121" t="s">
        <v>124</v>
      </c>
      <c r="H13" s="122" t="s">
        <v>28</v>
      </c>
    </row>
    <row r="14" spans="1:12" s="13" customFormat="1" ht="21.75" customHeight="1">
      <c r="A14" s="22">
        <f t="shared" si="4"/>
        <v>8</v>
      </c>
      <c r="B14" s="117">
        <v>28</v>
      </c>
      <c r="C14" s="118" t="str">
        <f>INDEX(nomes,MATCH(MASCULINO!B14,inscriçao,0),2)</f>
        <v>Altair Gomes Pires Santos</v>
      </c>
      <c r="D14" s="117">
        <f t="shared" si="0"/>
        <v>54</v>
      </c>
      <c r="E14" s="119" t="str">
        <f t="shared" si="3"/>
        <v>C</v>
      </c>
      <c r="F14" s="120" t="s">
        <v>114</v>
      </c>
      <c r="G14" s="121" t="s">
        <v>157</v>
      </c>
      <c r="H14" s="122" t="s">
        <v>29</v>
      </c>
    </row>
    <row r="15" spans="1:12" s="13" customFormat="1" ht="21.75" customHeight="1">
      <c r="A15" s="26">
        <f t="shared" si="4"/>
        <v>9</v>
      </c>
      <c r="B15" s="129">
        <v>23</v>
      </c>
      <c r="C15" s="130" t="str">
        <f>INDEX(nomes,MATCH(MASCULINO!B15,inscriçao,0),2)</f>
        <v>Bruno Fernando Felipe</v>
      </c>
      <c r="D15" s="129">
        <f t="shared" si="0"/>
        <v>34</v>
      </c>
      <c r="E15" s="131" t="str">
        <f t="shared" si="3"/>
        <v>B</v>
      </c>
      <c r="F15" s="132" t="s">
        <v>115</v>
      </c>
      <c r="G15" s="133" t="s">
        <v>125</v>
      </c>
      <c r="H15" s="134" t="s">
        <v>30</v>
      </c>
      <c r="L15" s="196"/>
    </row>
    <row r="16" spans="1:12" s="13" customFormat="1" ht="21.75" customHeight="1">
      <c r="A16" s="22">
        <f t="shared" si="4"/>
        <v>10</v>
      </c>
      <c r="B16" s="129">
        <v>22</v>
      </c>
      <c r="C16" s="130" t="str">
        <f>INDEX(nomes,MATCH(MASCULINO!B16,inscriçao,0),2)</f>
        <v>Roberto Passos Neto</v>
      </c>
      <c r="D16" s="129">
        <f t="shared" si="0"/>
        <v>43</v>
      </c>
      <c r="E16" s="131" t="str">
        <f t="shared" si="3"/>
        <v>B</v>
      </c>
      <c r="F16" s="132" t="s">
        <v>116</v>
      </c>
      <c r="G16" s="133" t="s">
        <v>158</v>
      </c>
      <c r="H16" s="134" t="s">
        <v>31</v>
      </c>
    </row>
    <row r="17" spans="1:11" s="13" customFormat="1" ht="21.75" customHeight="1">
      <c r="A17" s="26">
        <f t="shared" si="4"/>
        <v>11</v>
      </c>
      <c r="B17" s="117">
        <v>29</v>
      </c>
      <c r="C17" s="118" t="str">
        <f>INDEX(nomes,MATCH(MASCULINO!B17,inscriçao,0),2)</f>
        <v>Edino Rocha Vanderley</v>
      </c>
      <c r="D17" s="117">
        <f t="shared" si="0"/>
        <v>46</v>
      </c>
      <c r="E17" s="119" t="str">
        <f t="shared" si="3"/>
        <v>C</v>
      </c>
      <c r="F17" s="120" t="s">
        <v>117</v>
      </c>
      <c r="G17" s="121" t="s">
        <v>159</v>
      </c>
      <c r="H17" s="122" t="s">
        <v>32</v>
      </c>
      <c r="I17" s="9"/>
    </row>
    <row r="18" spans="1:11" s="13" customFormat="1" ht="21.75" customHeight="1">
      <c r="A18" s="22">
        <f t="shared" si="4"/>
        <v>12</v>
      </c>
      <c r="B18" s="117">
        <v>33</v>
      </c>
      <c r="C18" s="118" t="str">
        <f>INDEX(nomes,MATCH(MASCULINO!B18,inscriçao,0),2)</f>
        <v>Francisco de Assis Pimenta</v>
      </c>
      <c r="D18" s="117">
        <f t="shared" si="0"/>
        <v>60</v>
      </c>
      <c r="E18" s="119" t="str">
        <f t="shared" si="3"/>
        <v>C</v>
      </c>
      <c r="F18" s="120" t="s">
        <v>118</v>
      </c>
      <c r="G18" s="121" t="s">
        <v>160</v>
      </c>
      <c r="H18" s="122" t="s">
        <v>33</v>
      </c>
      <c r="I18" s="9"/>
    </row>
    <row r="19" spans="1:11" s="13" customFormat="1" ht="21.75" customHeight="1">
      <c r="A19" s="26">
        <f t="shared" si="4"/>
        <v>13</v>
      </c>
      <c r="B19" s="123">
        <v>5</v>
      </c>
      <c r="C19" s="124" t="str">
        <f>INDEX(nomes,MATCH(MASCULINO!B19,inscriçao,0),2)</f>
        <v>Julio Henrique Menezes Delpasso</v>
      </c>
      <c r="D19" s="123">
        <f t="shared" si="0"/>
        <v>17</v>
      </c>
      <c r="E19" s="125" t="str">
        <f t="shared" si="3"/>
        <v>A</v>
      </c>
      <c r="F19" s="126" t="s">
        <v>131</v>
      </c>
      <c r="G19" s="127" t="s">
        <v>126</v>
      </c>
      <c r="H19" s="128" t="s">
        <v>34</v>
      </c>
      <c r="I19" s="9"/>
      <c r="K19" s="60"/>
    </row>
    <row r="20" spans="1:11" s="13" customFormat="1" ht="21.75" customHeight="1">
      <c r="A20" s="22">
        <f t="shared" si="4"/>
        <v>14</v>
      </c>
      <c r="B20" s="129">
        <v>19</v>
      </c>
      <c r="C20" s="130" t="str">
        <f>INDEX(nomes,MATCH(MASCULINO!B20,inscriçao,0),2)</f>
        <v>Luciano Teixeira Palhares</v>
      </c>
      <c r="D20" s="129">
        <f t="shared" si="0"/>
        <v>42</v>
      </c>
      <c r="E20" s="131" t="str">
        <f t="shared" si="3"/>
        <v>B</v>
      </c>
      <c r="F20" s="132" t="s">
        <v>132</v>
      </c>
      <c r="G20" s="133" t="s">
        <v>161</v>
      </c>
      <c r="H20" s="134" t="s">
        <v>36</v>
      </c>
      <c r="I20" s="9"/>
    </row>
    <row r="21" spans="1:11" s="13" customFormat="1" ht="21.75" customHeight="1">
      <c r="A21" s="26">
        <f t="shared" si="4"/>
        <v>15</v>
      </c>
      <c r="B21" s="123">
        <v>8</v>
      </c>
      <c r="C21" s="124" t="str">
        <f>INDEX(nomes,MATCH(MASCULINO!B21,inscriçao,0),2)</f>
        <v>Welington O Daniel</v>
      </c>
      <c r="D21" s="123">
        <f t="shared" si="0"/>
        <v>23</v>
      </c>
      <c r="E21" s="125" t="str">
        <f t="shared" si="1"/>
        <v>A</v>
      </c>
      <c r="F21" s="126" t="s">
        <v>133</v>
      </c>
      <c r="G21" s="127" t="s">
        <v>127</v>
      </c>
      <c r="H21" s="128" t="s">
        <v>35</v>
      </c>
      <c r="I21" s="9"/>
      <c r="K21" s="61"/>
    </row>
    <row r="22" spans="1:11" s="13" customFormat="1" ht="21.75" customHeight="1">
      <c r="A22" s="22">
        <f t="shared" si="4"/>
        <v>16</v>
      </c>
      <c r="B22" s="117">
        <v>35</v>
      </c>
      <c r="C22" s="118" t="str">
        <f>INDEX(nomes,MATCH(MASCULINO!B22,inscriçao,0),2)</f>
        <v>Jonas Quirino Nascimento</v>
      </c>
      <c r="D22" s="117">
        <f t="shared" si="0"/>
        <v>53</v>
      </c>
      <c r="E22" s="119" t="str">
        <f t="shared" si="1"/>
        <v>C</v>
      </c>
      <c r="F22" s="135" t="s">
        <v>134</v>
      </c>
      <c r="G22" s="121" t="s">
        <v>162</v>
      </c>
      <c r="H22" s="122" t="s">
        <v>37</v>
      </c>
      <c r="I22" s="9"/>
    </row>
    <row r="23" spans="1:11" s="13" customFormat="1" ht="21.75" customHeight="1">
      <c r="A23" s="26">
        <f t="shared" si="4"/>
        <v>17</v>
      </c>
      <c r="B23" s="129">
        <v>15</v>
      </c>
      <c r="C23" s="130" t="str">
        <f>INDEX(nomes,MATCH(MASCULINO!B23,inscriçao,0),2)</f>
        <v>Leandro Rafain</v>
      </c>
      <c r="D23" s="129">
        <f t="shared" si="0"/>
        <v>40</v>
      </c>
      <c r="E23" s="131" t="str">
        <f t="shared" si="1"/>
        <v>B</v>
      </c>
      <c r="F23" s="136" t="s">
        <v>134</v>
      </c>
      <c r="G23" s="133" t="s">
        <v>163</v>
      </c>
      <c r="H23" s="134" t="s">
        <v>38</v>
      </c>
      <c r="I23" s="9"/>
    </row>
    <row r="24" spans="1:11" s="13" customFormat="1" ht="21.75" customHeight="1">
      <c r="A24" s="22">
        <f t="shared" si="4"/>
        <v>18</v>
      </c>
      <c r="B24" s="129">
        <v>20</v>
      </c>
      <c r="C24" s="130" t="str">
        <f>INDEX(nomes,MATCH(MASCULINO!B24,inscriçao,0),2)</f>
        <v>Rafael de Queiroz</v>
      </c>
      <c r="D24" s="129">
        <f t="shared" si="0"/>
        <v>40</v>
      </c>
      <c r="E24" s="131" t="str">
        <f t="shared" si="1"/>
        <v>B</v>
      </c>
      <c r="F24" s="136" t="s">
        <v>135</v>
      </c>
      <c r="G24" s="133" t="s">
        <v>164</v>
      </c>
      <c r="H24" s="134" t="s">
        <v>39</v>
      </c>
      <c r="I24" s="9"/>
    </row>
    <row r="25" spans="1:11" s="13" customFormat="1" ht="21.75" customHeight="1">
      <c r="A25" s="26">
        <f t="shared" si="4"/>
        <v>19</v>
      </c>
      <c r="B25" s="129">
        <v>14</v>
      </c>
      <c r="C25" s="130" t="str">
        <f>INDEX(nomes,MATCH(MASCULINO!B25,inscriçao,0),2)</f>
        <v>Everton Beque Santos</v>
      </c>
      <c r="D25" s="129">
        <f t="shared" si="0"/>
        <v>36</v>
      </c>
      <c r="E25" s="131" t="str">
        <f t="shared" si="1"/>
        <v>B</v>
      </c>
      <c r="F25" s="136" t="s">
        <v>136</v>
      </c>
      <c r="G25" s="133" t="s">
        <v>165</v>
      </c>
      <c r="H25" s="134" t="s">
        <v>40</v>
      </c>
      <c r="I25" s="9"/>
    </row>
    <row r="26" spans="1:11" s="13" customFormat="1" ht="21.75" customHeight="1">
      <c r="A26" s="22">
        <f t="shared" si="4"/>
        <v>20</v>
      </c>
      <c r="B26" s="123">
        <v>11</v>
      </c>
      <c r="C26" s="124" t="str">
        <f>INDEX(nomes,MATCH(MASCULINO!B26,inscriçao,0),2)</f>
        <v>Matheus Henrique Alves</v>
      </c>
      <c r="D26" s="123">
        <f t="shared" si="0"/>
        <v>17</v>
      </c>
      <c r="E26" s="125" t="str">
        <f t="shared" si="1"/>
        <v>A</v>
      </c>
      <c r="F26" s="137" t="s">
        <v>137</v>
      </c>
      <c r="G26" s="127" t="s">
        <v>166</v>
      </c>
      <c r="H26" s="128" t="s">
        <v>41</v>
      </c>
      <c r="I26" s="9"/>
    </row>
    <row r="27" spans="1:11" s="13" customFormat="1" ht="21.75" customHeight="1" thickBot="1">
      <c r="A27" s="189">
        <f t="shared" si="4"/>
        <v>21</v>
      </c>
      <c r="B27" s="190">
        <v>16</v>
      </c>
      <c r="C27" s="191" t="str">
        <f>INDEX(nomes,MATCH(MASCULINO!B27,inscriçao,0),2)</f>
        <v>Jose Julio P Santos</v>
      </c>
      <c r="D27" s="190">
        <f t="shared" si="0"/>
        <v>40</v>
      </c>
      <c r="E27" s="192" t="str">
        <f t="shared" si="1"/>
        <v>B</v>
      </c>
      <c r="F27" s="193" t="s">
        <v>138</v>
      </c>
      <c r="G27" s="194" t="s">
        <v>167</v>
      </c>
      <c r="H27" s="195" t="s">
        <v>42</v>
      </c>
      <c r="I27" s="9"/>
    </row>
    <row r="28" spans="1:11" s="13" customFormat="1" ht="0.75" customHeight="1">
      <c r="A28" s="41">
        <f t="shared" si="4"/>
        <v>22</v>
      </c>
      <c r="B28" s="42"/>
      <c r="C28" s="62" t="e">
        <f>INDEX(nomes,MATCH(MASCULINO!B28,inscriçao,0),2)</f>
        <v>#N/A</v>
      </c>
      <c r="D28" s="42" t="e">
        <f t="shared" si="0"/>
        <v>#N/A</v>
      </c>
      <c r="E28" s="179" t="e">
        <f t="shared" si="1"/>
        <v>#N/A</v>
      </c>
      <c r="F28" s="163"/>
      <c r="G28" s="180"/>
      <c r="H28" s="44" t="s">
        <v>43</v>
      </c>
      <c r="I28" s="9"/>
    </row>
    <row r="29" spans="1:11" s="13" customFormat="1" ht="19.5" hidden="1" customHeight="1">
      <c r="A29" s="26">
        <f t="shared" si="4"/>
        <v>23</v>
      </c>
      <c r="B29" s="27"/>
      <c r="C29" s="28" t="e">
        <f>INDEX(nomes,MATCH(MASCULINO!B29,inscriçao,0),2)</f>
        <v>#N/A</v>
      </c>
      <c r="D29" s="27" t="e">
        <f t="shared" si="0"/>
        <v>#N/A</v>
      </c>
      <c r="E29" s="29" t="e">
        <f t="shared" si="1"/>
        <v>#N/A</v>
      </c>
      <c r="F29" s="32"/>
      <c r="G29" s="30"/>
      <c r="H29" s="31" t="s">
        <v>44</v>
      </c>
      <c r="I29" s="9"/>
    </row>
    <row r="30" spans="1:11" s="13" customFormat="1" ht="19.5" hidden="1" customHeight="1">
      <c r="A30" s="22">
        <f t="shared" si="4"/>
        <v>24</v>
      </c>
      <c r="B30" s="64"/>
      <c r="C30" s="65" t="e">
        <f>INDEX(nomes,MATCH(MASCULINO!B30,inscriçao,0),2)</f>
        <v>#N/A</v>
      </c>
      <c r="D30" s="64" t="e">
        <f t="shared" si="0"/>
        <v>#N/A</v>
      </c>
      <c r="E30" s="66" t="e">
        <f t="shared" si="1"/>
        <v>#N/A</v>
      </c>
      <c r="F30" s="67"/>
      <c r="G30" s="68"/>
      <c r="H30" s="69" t="s">
        <v>45</v>
      </c>
      <c r="I30" s="9"/>
    </row>
    <row r="31" spans="1:11" s="13" customFormat="1" ht="19.5" hidden="1" customHeight="1">
      <c r="A31" s="26">
        <f t="shared" si="4"/>
        <v>25</v>
      </c>
      <c r="B31" s="27"/>
      <c r="C31" s="28" t="e">
        <f>INDEX(nomes,MATCH(MASCULINO!B31,inscriçao,0),2)</f>
        <v>#N/A</v>
      </c>
      <c r="D31" s="27" t="e">
        <f t="shared" ref="D31:D36" si="5">VLOOKUP(B31,inscritos,3)</f>
        <v>#N/A</v>
      </c>
      <c r="E31" s="29" t="e">
        <f t="shared" ref="E31:E36" si="6">IF(D31&gt;=teto,catteto,VLOOKUP(D31,categorias,3))</f>
        <v>#N/A</v>
      </c>
      <c r="F31" s="32"/>
      <c r="G31" s="30"/>
      <c r="H31" s="31" t="s">
        <v>84</v>
      </c>
      <c r="I31" s="9"/>
    </row>
    <row r="32" spans="1:11" s="13" customFormat="1" ht="19.5" hidden="1" customHeight="1">
      <c r="A32" s="22">
        <f t="shared" si="4"/>
        <v>26</v>
      </c>
      <c r="B32" s="64"/>
      <c r="C32" s="65" t="e">
        <f>INDEX(nomes,MATCH(MASCULINO!B32,inscriçao,0),2)</f>
        <v>#N/A</v>
      </c>
      <c r="D32" s="64" t="e">
        <f t="shared" si="5"/>
        <v>#N/A</v>
      </c>
      <c r="E32" s="66" t="e">
        <f t="shared" si="6"/>
        <v>#N/A</v>
      </c>
      <c r="F32" s="67"/>
      <c r="G32" s="68"/>
      <c r="H32" s="69" t="s">
        <v>85</v>
      </c>
      <c r="I32" s="9"/>
    </row>
    <row r="33" spans="1:9" s="13" customFormat="1" ht="19.5" hidden="1" customHeight="1">
      <c r="A33" s="26">
        <f t="shared" si="4"/>
        <v>27</v>
      </c>
      <c r="B33" s="27"/>
      <c r="C33" s="28" t="e">
        <f>INDEX(nomes,MATCH(MASCULINO!B33,inscriçao,0),2)</f>
        <v>#N/A</v>
      </c>
      <c r="D33" s="27" t="e">
        <f t="shared" si="5"/>
        <v>#N/A</v>
      </c>
      <c r="E33" s="29" t="e">
        <f t="shared" si="6"/>
        <v>#N/A</v>
      </c>
      <c r="F33" s="32"/>
      <c r="G33" s="30"/>
      <c r="H33" s="31" t="s">
        <v>86</v>
      </c>
      <c r="I33" s="9"/>
    </row>
    <row r="34" spans="1:9" s="13" customFormat="1" ht="19.5" hidden="1" customHeight="1">
      <c r="A34" s="22">
        <f t="shared" si="4"/>
        <v>28</v>
      </c>
      <c r="B34" s="64"/>
      <c r="C34" s="65" t="e">
        <f>INDEX(nomes,MATCH(MASCULINO!B34,inscriçao,0),2)</f>
        <v>#N/A</v>
      </c>
      <c r="D34" s="64" t="e">
        <f t="shared" si="5"/>
        <v>#N/A</v>
      </c>
      <c r="E34" s="66" t="e">
        <f t="shared" si="6"/>
        <v>#N/A</v>
      </c>
      <c r="F34" s="67"/>
      <c r="G34" s="68"/>
      <c r="H34" s="69" t="s">
        <v>87</v>
      </c>
      <c r="I34" s="9"/>
    </row>
    <row r="35" spans="1:9" s="13" customFormat="1" ht="19.5" hidden="1" customHeight="1">
      <c r="A35" s="26">
        <f t="shared" si="4"/>
        <v>29</v>
      </c>
      <c r="B35" s="27"/>
      <c r="C35" s="28" t="e">
        <f>INDEX(nomes,MATCH(MASCULINO!B35,inscriçao,0),2)</f>
        <v>#N/A</v>
      </c>
      <c r="D35" s="27" t="e">
        <f t="shared" si="5"/>
        <v>#N/A</v>
      </c>
      <c r="E35" s="29" t="e">
        <f t="shared" si="6"/>
        <v>#N/A</v>
      </c>
      <c r="F35" s="32"/>
      <c r="G35" s="30"/>
      <c r="H35" s="31" t="s">
        <v>88</v>
      </c>
      <c r="I35" s="9"/>
    </row>
    <row r="36" spans="1:9" s="13" customFormat="1" ht="19.5" hidden="1" customHeight="1">
      <c r="A36" s="22">
        <f t="shared" si="4"/>
        <v>30</v>
      </c>
      <c r="B36" s="64"/>
      <c r="C36" s="65" t="e">
        <f>INDEX(nomes,MATCH(MASCULINO!B36,inscriçao,0),2)</f>
        <v>#N/A</v>
      </c>
      <c r="D36" s="64" t="e">
        <f t="shared" si="5"/>
        <v>#N/A</v>
      </c>
      <c r="E36" s="66" t="e">
        <f t="shared" si="6"/>
        <v>#N/A</v>
      </c>
      <c r="F36" s="67"/>
      <c r="G36" s="68"/>
      <c r="H36" s="69" t="s">
        <v>89</v>
      </c>
      <c r="I36" s="9"/>
    </row>
    <row r="37" spans="1:9" s="13" customFormat="1" ht="19.5" hidden="1" customHeight="1">
      <c r="A37" s="26">
        <f t="shared" si="4"/>
        <v>31</v>
      </c>
      <c r="B37" s="27"/>
      <c r="C37" s="28" t="e">
        <f>INDEX(nomes,MATCH(MASCULINO!B37,inscriçao,0),2)</f>
        <v>#N/A</v>
      </c>
      <c r="D37" s="27" t="e">
        <f t="shared" ref="D37:D52" si="7">VLOOKUP(B37,inscritos,3)</f>
        <v>#N/A</v>
      </c>
      <c r="E37" s="29" t="e">
        <f t="shared" ref="E37:E52" si="8">IF(D37&gt;=teto,catteto,VLOOKUP(D37,categorias,3))</f>
        <v>#N/A</v>
      </c>
      <c r="F37" s="32"/>
      <c r="G37" s="30"/>
      <c r="H37" s="31" t="s">
        <v>90</v>
      </c>
      <c r="I37" s="9"/>
    </row>
    <row r="38" spans="1:9" s="13" customFormat="1" ht="19.5" hidden="1" customHeight="1">
      <c r="A38" s="22">
        <f t="shared" si="4"/>
        <v>32</v>
      </c>
      <c r="B38" s="64"/>
      <c r="C38" s="65" t="e">
        <f>INDEX(nomes,MATCH(MASCULINO!B38,inscriçao,0),2)</f>
        <v>#N/A</v>
      </c>
      <c r="D38" s="64" t="e">
        <f t="shared" si="7"/>
        <v>#N/A</v>
      </c>
      <c r="E38" s="66" t="e">
        <f t="shared" si="8"/>
        <v>#N/A</v>
      </c>
      <c r="F38" s="67"/>
      <c r="G38" s="68"/>
      <c r="H38" s="69" t="s">
        <v>91</v>
      </c>
      <c r="I38" s="9"/>
    </row>
    <row r="39" spans="1:9" s="13" customFormat="1" ht="19.5" hidden="1" customHeight="1">
      <c r="A39" s="26">
        <f t="shared" si="4"/>
        <v>33</v>
      </c>
      <c r="B39" s="27"/>
      <c r="C39" s="28" t="e">
        <f>INDEX(nomes,MATCH(MASCULINO!B39,inscriçao,0),2)</f>
        <v>#N/A</v>
      </c>
      <c r="D39" s="27" t="e">
        <f t="shared" si="7"/>
        <v>#N/A</v>
      </c>
      <c r="E39" s="29" t="e">
        <f t="shared" si="8"/>
        <v>#N/A</v>
      </c>
      <c r="F39" s="32"/>
      <c r="G39" s="30"/>
      <c r="H39" s="31" t="s">
        <v>92</v>
      </c>
      <c r="I39" s="9"/>
    </row>
    <row r="40" spans="1:9" s="13" customFormat="1" ht="19.5" hidden="1" customHeight="1">
      <c r="A40" s="22">
        <f t="shared" si="4"/>
        <v>34</v>
      </c>
      <c r="B40" s="64"/>
      <c r="C40" s="65" t="e">
        <f>INDEX(nomes,MATCH(MASCULINO!B40,inscriçao,0),2)</f>
        <v>#N/A</v>
      </c>
      <c r="D40" s="64" t="e">
        <f t="shared" si="7"/>
        <v>#N/A</v>
      </c>
      <c r="E40" s="66" t="e">
        <f t="shared" si="8"/>
        <v>#N/A</v>
      </c>
      <c r="F40" s="67"/>
      <c r="G40" s="68"/>
      <c r="H40" s="69" t="s">
        <v>93</v>
      </c>
      <c r="I40" s="9"/>
    </row>
    <row r="41" spans="1:9" s="13" customFormat="1" ht="19.5" hidden="1" customHeight="1">
      <c r="A41" s="26">
        <f t="shared" si="4"/>
        <v>35</v>
      </c>
      <c r="B41" s="27"/>
      <c r="C41" s="28" t="e">
        <f>INDEX(nomes,MATCH(MASCULINO!B41,inscriçao,0),2)</f>
        <v>#N/A</v>
      </c>
      <c r="D41" s="27" t="e">
        <f t="shared" si="7"/>
        <v>#N/A</v>
      </c>
      <c r="E41" s="29" t="e">
        <f t="shared" si="8"/>
        <v>#N/A</v>
      </c>
      <c r="F41" s="32"/>
      <c r="G41" s="30"/>
      <c r="H41" s="31" t="s">
        <v>94</v>
      </c>
      <c r="I41" s="9"/>
    </row>
    <row r="42" spans="1:9" s="13" customFormat="1" ht="19.5" hidden="1" customHeight="1">
      <c r="A42" s="22">
        <f t="shared" si="4"/>
        <v>36</v>
      </c>
      <c r="B42" s="64"/>
      <c r="C42" s="65" t="e">
        <f>INDEX(nomes,MATCH(MASCULINO!B42,inscriçao,0),2)</f>
        <v>#N/A</v>
      </c>
      <c r="D42" s="64" t="e">
        <f t="shared" si="7"/>
        <v>#N/A</v>
      </c>
      <c r="E42" s="66" t="e">
        <f t="shared" si="8"/>
        <v>#N/A</v>
      </c>
      <c r="F42" s="67"/>
      <c r="G42" s="68"/>
      <c r="H42" s="69" t="s">
        <v>95</v>
      </c>
      <c r="I42" s="9"/>
    </row>
    <row r="43" spans="1:9" s="13" customFormat="1" ht="19.5" hidden="1" customHeight="1">
      <c r="A43" s="26">
        <f t="shared" si="4"/>
        <v>37</v>
      </c>
      <c r="B43" s="27"/>
      <c r="C43" s="28" t="e">
        <f>INDEX(nomes,MATCH(MASCULINO!B43,inscriçao,0),2)</f>
        <v>#N/A</v>
      </c>
      <c r="D43" s="27" t="e">
        <f t="shared" si="7"/>
        <v>#N/A</v>
      </c>
      <c r="E43" s="29" t="e">
        <f t="shared" si="8"/>
        <v>#N/A</v>
      </c>
      <c r="F43" s="32"/>
      <c r="G43" s="30"/>
      <c r="H43" s="31" t="s">
        <v>96</v>
      </c>
      <c r="I43" s="9"/>
    </row>
    <row r="44" spans="1:9" s="13" customFormat="1" ht="19.5" hidden="1" customHeight="1">
      <c r="A44" s="22">
        <f t="shared" si="4"/>
        <v>38</v>
      </c>
      <c r="B44" s="64"/>
      <c r="C44" s="65" t="e">
        <f>INDEX(nomes,MATCH(MASCULINO!B44,inscriçao,0),2)</f>
        <v>#N/A</v>
      </c>
      <c r="D44" s="64" t="e">
        <f t="shared" si="7"/>
        <v>#N/A</v>
      </c>
      <c r="E44" s="66" t="e">
        <f t="shared" si="8"/>
        <v>#N/A</v>
      </c>
      <c r="F44" s="67"/>
      <c r="G44" s="68"/>
      <c r="H44" s="69" t="s">
        <v>97</v>
      </c>
      <c r="I44" s="9"/>
    </row>
    <row r="45" spans="1:9" s="13" customFormat="1" ht="11.25" hidden="1" customHeight="1">
      <c r="A45" s="26">
        <f t="shared" si="4"/>
        <v>39</v>
      </c>
      <c r="B45" s="27"/>
      <c r="C45" s="28" t="e">
        <f>INDEX(nomes,MATCH(MASCULINO!B45,inscriçao,0),2)</f>
        <v>#N/A</v>
      </c>
      <c r="D45" s="27" t="e">
        <f t="shared" si="7"/>
        <v>#N/A</v>
      </c>
      <c r="E45" s="29" t="e">
        <f t="shared" si="8"/>
        <v>#N/A</v>
      </c>
      <c r="F45" s="32"/>
      <c r="G45" s="30"/>
      <c r="H45" s="31" t="s">
        <v>98</v>
      </c>
      <c r="I45" s="9"/>
    </row>
    <row r="46" spans="1:9" s="13" customFormat="1" ht="19.5" hidden="1" customHeight="1">
      <c r="A46" s="22">
        <f t="shared" si="4"/>
        <v>40</v>
      </c>
      <c r="B46" s="64"/>
      <c r="C46" s="65" t="e">
        <f>INDEX(nomes,MATCH(MASCULINO!B46,inscriçao,0),2)</f>
        <v>#N/A</v>
      </c>
      <c r="D46" s="64" t="e">
        <f t="shared" si="7"/>
        <v>#N/A</v>
      </c>
      <c r="E46" s="66" t="e">
        <f t="shared" si="8"/>
        <v>#N/A</v>
      </c>
      <c r="F46" s="67"/>
      <c r="G46" s="68"/>
      <c r="H46" s="69" t="s">
        <v>99</v>
      </c>
      <c r="I46" s="9"/>
    </row>
    <row r="47" spans="1:9" s="13" customFormat="1" ht="15.75" hidden="1">
      <c r="A47" s="26">
        <f t="shared" si="4"/>
        <v>41</v>
      </c>
      <c r="B47" s="27"/>
      <c r="C47" s="28" t="e">
        <f>INDEX(nomes,MATCH(MASCULINO!B47,inscriçao,0),2)</f>
        <v>#N/A</v>
      </c>
      <c r="D47" s="27" t="e">
        <f t="shared" si="7"/>
        <v>#N/A</v>
      </c>
      <c r="E47" s="29" t="e">
        <f t="shared" si="8"/>
        <v>#N/A</v>
      </c>
      <c r="F47" s="32"/>
      <c r="G47" s="30"/>
      <c r="H47" s="31" t="s">
        <v>100</v>
      </c>
      <c r="I47" s="9"/>
    </row>
    <row r="48" spans="1:9" s="13" customFormat="1" ht="15.75" hidden="1">
      <c r="A48" s="22">
        <f t="shared" si="4"/>
        <v>42</v>
      </c>
      <c r="B48" s="64"/>
      <c r="C48" s="65" t="e">
        <f>INDEX(nomes,MATCH(MASCULINO!B48,inscriçao,0),2)</f>
        <v>#N/A</v>
      </c>
      <c r="D48" s="64" t="e">
        <f t="shared" si="7"/>
        <v>#N/A</v>
      </c>
      <c r="E48" s="66" t="e">
        <f t="shared" si="8"/>
        <v>#N/A</v>
      </c>
      <c r="F48" s="67"/>
      <c r="G48" s="68"/>
      <c r="H48" s="69" t="s">
        <v>101</v>
      </c>
      <c r="I48" s="9"/>
    </row>
    <row r="49" spans="1:9" s="13" customFormat="1" ht="15.75" hidden="1">
      <c r="A49" s="26">
        <f t="shared" si="4"/>
        <v>43</v>
      </c>
      <c r="B49" s="27"/>
      <c r="C49" s="28" t="e">
        <f>INDEX(nomes,MATCH(MASCULINO!B49,inscriçao,0),2)</f>
        <v>#N/A</v>
      </c>
      <c r="D49" s="27" t="e">
        <f t="shared" si="7"/>
        <v>#N/A</v>
      </c>
      <c r="E49" s="29" t="e">
        <f t="shared" si="8"/>
        <v>#N/A</v>
      </c>
      <c r="F49" s="32"/>
      <c r="G49" s="30"/>
      <c r="H49" s="31" t="s">
        <v>102</v>
      </c>
      <c r="I49" s="9"/>
    </row>
    <row r="50" spans="1:9" s="13" customFormat="1" ht="15.75" hidden="1">
      <c r="A50" s="22">
        <f t="shared" si="4"/>
        <v>44</v>
      </c>
      <c r="B50" s="64"/>
      <c r="C50" s="65" t="e">
        <f>INDEX(nomes,MATCH(MASCULINO!B50,inscriçao,0),2)</f>
        <v>#N/A</v>
      </c>
      <c r="D50" s="64" t="e">
        <f t="shared" si="7"/>
        <v>#N/A</v>
      </c>
      <c r="E50" s="66" t="e">
        <f t="shared" si="8"/>
        <v>#N/A</v>
      </c>
      <c r="F50" s="67"/>
      <c r="G50" s="68"/>
      <c r="H50" s="69" t="s">
        <v>103</v>
      </c>
      <c r="I50" s="9"/>
    </row>
    <row r="51" spans="1:9" s="13" customFormat="1" ht="15.75" hidden="1">
      <c r="A51" s="26">
        <f t="shared" si="4"/>
        <v>45</v>
      </c>
      <c r="B51" s="27"/>
      <c r="C51" s="28" t="e">
        <f>INDEX(nomes,MATCH(MASCULINO!B51,inscriçao,0),2)</f>
        <v>#N/A</v>
      </c>
      <c r="D51" s="27" t="e">
        <f t="shared" si="7"/>
        <v>#N/A</v>
      </c>
      <c r="E51" s="29" t="e">
        <f t="shared" si="8"/>
        <v>#N/A</v>
      </c>
      <c r="F51" s="32"/>
      <c r="G51" s="30" t="e">
        <f t="shared" ref="G51:G52" si="9">IF(D51&gt;=teto,catteto,VLOOKUP(D51,categorias,3))</f>
        <v>#N/A</v>
      </c>
      <c r="H51" s="31" t="s">
        <v>104</v>
      </c>
      <c r="I51" s="9"/>
    </row>
    <row r="52" spans="1:9" s="13" customFormat="1" ht="16.5" hidden="1" thickBot="1">
      <c r="A52" s="34">
        <f t="shared" si="4"/>
        <v>46</v>
      </c>
      <c r="B52" s="35"/>
      <c r="C52" s="36" t="e">
        <f>INDEX(nomes,MATCH(MASCULINO!B52,inscriçao,0),2)</f>
        <v>#N/A</v>
      </c>
      <c r="D52" s="35" t="e">
        <f t="shared" si="7"/>
        <v>#N/A</v>
      </c>
      <c r="E52" s="37" t="e">
        <f t="shared" si="8"/>
        <v>#N/A</v>
      </c>
      <c r="F52" s="38"/>
      <c r="G52" s="40" t="e">
        <f t="shared" si="9"/>
        <v>#N/A</v>
      </c>
      <c r="H52" s="39" t="s">
        <v>105</v>
      </c>
      <c r="I52" s="9"/>
    </row>
    <row r="53" spans="1:9" ht="15.75" thickBot="1"/>
    <row r="54" spans="1:9" ht="28.5">
      <c r="A54" s="164"/>
      <c r="B54" s="165"/>
      <c r="C54" s="166" t="s">
        <v>171</v>
      </c>
      <c r="D54" s="167" t="s">
        <v>175</v>
      </c>
      <c r="E54" s="167"/>
      <c r="F54" s="167"/>
      <c r="G54" s="168"/>
      <c r="H54" s="169"/>
    </row>
    <row r="55" spans="1:9" ht="28.5">
      <c r="A55" s="71"/>
      <c r="B55" s="158"/>
      <c r="C55" s="159" t="s">
        <v>172</v>
      </c>
      <c r="D55" s="160" t="s">
        <v>176</v>
      </c>
      <c r="E55" s="160"/>
      <c r="F55" s="160"/>
      <c r="G55" s="161"/>
      <c r="H55" s="170"/>
    </row>
    <row r="56" spans="1:9" ht="32.25" thickBot="1">
      <c r="A56" s="171" t="s">
        <v>174</v>
      </c>
      <c r="B56" s="162"/>
      <c r="C56" s="162"/>
      <c r="D56" s="162"/>
      <c r="E56" s="162"/>
      <c r="F56" s="162"/>
      <c r="G56" s="162"/>
      <c r="H56" s="172"/>
    </row>
    <row r="57" spans="1:9" ht="15.75">
      <c r="A57" s="98" t="s">
        <v>16</v>
      </c>
      <c r="B57" s="100" t="s">
        <v>14</v>
      </c>
      <c r="C57" s="100" t="s">
        <v>2</v>
      </c>
      <c r="D57" s="100" t="s">
        <v>1</v>
      </c>
      <c r="E57" s="102" t="s">
        <v>6</v>
      </c>
      <c r="F57" s="100" t="s">
        <v>13</v>
      </c>
      <c r="G57" s="46" t="s">
        <v>7</v>
      </c>
      <c r="H57" s="46" t="s">
        <v>7</v>
      </c>
    </row>
    <row r="58" spans="1:9" ht="16.5" thickBot="1">
      <c r="A58" s="99"/>
      <c r="B58" s="101"/>
      <c r="C58" s="101"/>
      <c r="D58" s="101"/>
      <c r="E58" s="103"/>
      <c r="F58" s="101"/>
      <c r="G58" s="70" t="s">
        <v>21</v>
      </c>
      <c r="H58" s="47" t="s">
        <v>20</v>
      </c>
    </row>
    <row r="59" spans="1:9" ht="21.75" customHeight="1">
      <c r="A59" s="41">
        <v>1</v>
      </c>
      <c r="B59" s="154">
        <v>48</v>
      </c>
      <c r="C59" s="155" t="str">
        <f>INDEX(nomes,MATCH(MASCULINO!B59,inscriçao,0),2)</f>
        <v>Valeria Augusta Bordin</v>
      </c>
      <c r="D59" s="154">
        <f t="shared" ref="D59:D70" si="10">VLOOKUP(B59,inscritos,3)</f>
        <v>42</v>
      </c>
      <c r="E59" s="156" t="str">
        <f>IF(D59&gt;=36,"E",IF(D59&gt;=16,"D"))</f>
        <v>E</v>
      </c>
      <c r="F59" s="157" t="s">
        <v>135</v>
      </c>
      <c r="G59" s="154" t="s">
        <v>140</v>
      </c>
      <c r="H59" s="173" t="s">
        <v>22</v>
      </c>
    </row>
    <row r="60" spans="1:9" ht="21.75" customHeight="1" thickBot="1">
      <c r="A60" s="55">
        <v>2</v>
      </c>
      <c r="B60" s="174">
        <v>47</v>
      </c>
      <c r="C60" s="175" t="str">
        <f>INDEX(nomes,MATCH(MASCULINO!B60,inscriçao,0),2)</f>
        <v>Sueli Moreira Demori</v>
      </c>
      <c r="D60" s="174">
        <f t="shared" si="10"/>
        <v>50</v>
      </c>
      <c r="E60" s="176" t="str">
        <f t="shared" ref="E60:E70" si="11">IF(D60&gt;=36,"E",IF(D60&gt;=16,"D"))</f>
        <v>E</v>
      </c>
      <c r="F60" s="177" t="s">
        <v>139</v>
      </c>
      <c r="G60" s="174" t="s">
        <v>141</v>
      </c>
      <c r="H60" s="178" t="s">
        <v>23</v>
      </c>
    </row>
    <row r="61" spans="1:9" ht="1.5" customHeight="1">
      <c r="A61" s="41">
        <v>3</v>
      </c>
      <c r="B61" s="42"/>
      <c r="C61" s="62" t="e">
        <f>INDEX(nomes,MATCH(MASCULINO!B61,inscriçao,0),2)</f>
        <v>#N/A</v>
      </c>
      <c r="D61" s="42" t="e">
        <f t="shared" si="10"/>
        <v>#N/A</v>
      </c>
      <c r="E61" s="63" t="e">
        <f t="shared" si="11"/>
        <v>#N/A</v>
      </c>
      <c r="F61" s="163"/>
      <c r="G61" s="42"/>
      <c r="H61" s="44" t="s">
        <v>24</v>
      </c>
    </row>
    <row r="62" spans="1:9" ht="20.25" hidden="1" customHeight="1">
      <c r="A62" s="48">
        <v>4</v>
      </c>
      <c r="B62" s="49"/>
      <c r="C62" s="50" t="e">
        <f>INDEX(nomes,MATCH(MASCULINO!B62,inscriçao,0),2)</f>
        <v>#N/A</v>
      </c>
      <c r="D62" s="49" t="e">
        <f t="shared" si="10"/>
        <v>#N/A</v>
      </c>
      <c r="E62" s="51" t="e">
        <f t="shared" si="11"/>
        <v>#N/A</v>
      </c>
      <c r="F62" s="52"/>
      <c r="G62" s="49"/>
      <c r="H62" s="53" t="s">
        <v>25</v>
      </c>
    </row>
    <row r="63" spans="1:9" ht="20.25" hidden="1" customHeight="1">
      <c r="A63" s="22">
        <v>5</v>
      </c>
      <c r="B63" s="23"/>
      <c r="C63" s="24" t="e">
        <f>INDEX(nomes,MATCH(MASCULINO!B63,inscriçao,0),2)</f>
        <v>#N/A</v>
      </c>
      <c r="D63" s="23" t="e">
        <f t="shared" si="10"/>
        <v>#N/A</v>
      </c>
      <c r="E63" s="43" t="e">
        <f t="shared" si="11"/>
        <v>#N/A</v>
      </c>
      <c r="F63" s="33"/>
      <c r="G63" s="23"/>
      <c r="H63" s="21" t="s">
        <v>26</v>
      </c>
    </row>
    <row r="64" spans="1:9" ht="19.5" hidden="1" customHeight="1">
      <c r="A64" s="48">
        <v>6</v>
      </c>
      <c r="B64" s="49"/>
      <c r="C64" s="50" t="e">
        <f>INDEX(nomes,MATCH(MASCULINO!B64,inscriçao,0),2)</f>
        <v>#N/A</v>
      </c>
      <c r="D64" s="49" t="e">
        <f t="shared" si="10"/>
        <v>#N/A</v>
      </c>
      <c r="E64" s="51" t="e">
        <f t="shared" si="11"/>
        <v>#N/A</v>
      </c>
      <c r="F64" s="52"/>
      <c r="G64" s="49"/>
      <c r="H64" s="53" t="s">
        <v>27</v>
      </c>
    </row>
    <row r="65" spans="1:8" ht="20.25" hidden="1" customHeight="1">
      <c r="A65" s="22">
        <v>7</v>
      </c>
      <c r="B65" s="23"/>
      <c r="C65" s="24" t="e">
        <f>INDEX(nomes,MATCH(MASCULINO!B65,inscriçao,0),2)</f>
        <v>#N/A</v>
      </c>
      <c r="D65" s="23" t="e">
        <f t="shared" si="10"/>
        <v>#N/A</v>
      </c>
      <c r="E65" s="43" t="e">
        <f t="shared" si="11"/>
        <v>#N/A</v>
      </c>
      <c r="F65" s="33"/>
      <c r="G65" s="45"/>
      <c r="H65" s="21" t="s">
        <v>28</v>
      </c>
    </row>
    <row r="66" spans="1:8" ht="20.25" hidden="1" customHeight="1">
      <c r="A66" s="48">
        <v>8</v>
      </c>
      <c r="B66" s="49"/>
      <c r="C66" s="50" t="e">
        <f>INDEX(nomes,MATCH(MASCULINO!B66,inscriçao,0),2)</f>
        <v>#N/A</v>
      </c>
      <c r="D66" s="49" t="e">
        <f t="shared" si="10"/>
        <v>#N/A</v>
      </c>
      <c r="E66" s="51" t="e">
        <f t="shared" si="11"/>
        <v>#N/A</v>
      </c>
      <c r="F66" s="52"/>
      <c r="G66" s="54"/>
      <c r="H66" s="53" t="s">
        <v>29</v>
      </c>
    </row>
    <row r="67" spans="1:8" ht="20.25" hidden="1" customHeight="1">
      <c r="A67" s="22">
        <v>9</v>
      </c>
      <c r="B67" s="23"/>
      <c r="C67" s="24" t="e">
        <f>INDEX(nomes,MATCH(MASCULINO!B67,inscriçao,0),2)</f>
        <v>#N/A</v>
      </c>
      <c r="D67" s="23" t="e">
        <f t="shared" si="10"/>
        <v>#N/A</v>
      </c>
      <c r="E67" s="43" t="e">
        <f t="shared" si="11"/>
        <v>#N/A</v>
      </c>
      <c r="F67" s="33"/>
      <c r="G67" s="45"/>
      <c r="H67" s="21" t="s">
        <v>30</v>
      </c>
    </row>
    <row r="68" spans="1:8" ht="20.25" hidden="1" customHeight="1">
      <c r="A68" s="48">
        <v>10</v>
      </c>
      <c r="B68" s="49"/>
      <c r="C68" s="50" t="e">
        <f>INDEX(nomes,MATCH(MASCULINO!B68,inscriçao,0),2)</f>
        <v>#N/A</v>
      </c>
      <c r="D68" s="49" t="e">
        <f t="shared" si="10"/>
        <v>#N/A</v>
      </c>
      <c r="E68" s="51" t="e">
        <f t="shared" si="11"/>
        <v>#N/A</v>
      </c>
      <c r="F68" s="52"/>
      <c r="G68" s="54"/>
      <c r="H68" s="53" t="s">
        <v>31</v>
      </c>
    </row>
    <row r="69" spans="1:8" ht="20.25" hidden="1" customHeight="1">
      <c r="A69" s="22">
        <v>11</v>
      </c>
      <c r="B69" s="23"/>
      <c r="C69" s="24" t="e">
        <f>INDEX(nomes,MATCH(MASCULINO!B69,inscriçao,0),2)</f>
        <v>#N/A</v>
      </c>
      <c r="D69" s="23" t="e">
        <f t="shared" si="10"/>
        <v>#N/A</v>
      </c>
      <c r="E69" s="43" t="e">
        <f t="shared" si="11"/>
        <v>#N/A</v>
      </c>
      <c r="F69" s="33"/>
      <c r="G69" s="45"/>
      <c r="H69" s="21" t="s">
        <v>32</v>
      </c>
    </row>
    <row r="70" spans="1:8" ht="20.25" hidden="1" customHeight="1" thickBot="1">
      <c r="A70" s="55">
        <v>12</v>
      </c>
      <c r="B70" s="49"/>
      <c r="C70" s="50" t="e">
        <f>INDEX(nomes,MATCH(MASCULINO!B70,inscriçao,0),2)</f>
        <v>#N/A</v>
      </c>
      <c r="D70" s="49" t="e">
        <f t="shared" si="10"/>
        <v>#N/A</v>
      </c>
      <c r="E70" s="51" t="e">
        <f t="shared" si="11"/>
        <v>#N/A</v>
      </c>
      <c r="F70" s="52"/>
      <c r="G70" s="54"/>
      <c r="H70" s="53" t="s">
        <v>33</v>
      </c>
    </row>
    <row r="71" spans="1:8" ht="18.75" hidden="1" customHeight="1">
      <c r="A71" s="71"/>
      <c r="B71" s="23"/>
      <c r="C71" s="24" t="e">
        <f>INDEX(nomes,MATCH(MASCULINO!B71,inscriçao,0),2)</f>
        <v>#N/A</v>
      </c>
      <c r="D71" s="23" t="e">
        <f t="shared" ref="D71:D80" si="12">VLOOKUP(B71,inscritos,3)</f>
        <v>#N/A</v>
      </c>
      <c r="E71" s="43" t="e">
        <f t="shared" ref="E71:E80" si="13">IF(D71&gt;=36,"E",IF(D71&gt;=16,"D"))</f>
        <v>#N/A</v>
      </c>
      <c r="F71" s="33"/>
      <c r="G71" s="45"/>
      <c r="H71" s="21" t="s">
        <v>34</v>
      </c>
    </row>
    <row r="72" spans="1:8" ht="20.25" hidden="1" customHeight="1">
      <c r="A72" s="71"/>
      <c r="B72" s="49"/>
      <c r="C72" s="50" t="e">
        <f>INDEX(nomes,MATCH(MASCULINO!B72,inscriçao,0),2)</f>
        <v>#N/A</v>
      </c>
      <c r="D72" s="49" t="e">
        <f t="shared" si="12"/>
        <v>#N/A</v>
      </c>
      <c r="E72" s="51" t="e">
        <f t="shared" si="13"/>
        <v>#N/A</v>
      </c>
      <c r="F72" s="52"/>
      <c r="G72" s="54"/>
      <c r="H72" s="53" t="s">
        <v>35</v>
      </c>
    </row>
    <row r="73" spans="1:8" ht="20.25" hidden="1" customHeight="1">
      <c r="A73" s="71"/>
      <c r="B73" s="23"/>
      <c r="C73" s="24" t="e">
        <f>INDEX(nomes,MATCH(MASCULINO!B73,inscriçao,0),2)</f>
        <v>#N/A</v>
      </c>
      <c r="D73" s="23" t="e">
        <f t="shared" si="12"/>
        <v>#N/A</v>
      </c>
      <c r="E73" s="43" t="e">
        <f t="shared" si="13"/>
        <v>#N/A</v>
      </c>
      <c r="F73" s="33"/>
      <c r="G73" s="45"/>
      <c r="H73" s="21" t="s">
        <v>36</v>
      </c>
    </row>
    <row r="74" spans="1:8" ht="20.25" hidden="1" customHeight="1">
      <c r="A74" s="71"/>
      <c r="B74" s="49"/>
      <c r="C74" s="50" t="e">
        <f>INDEX(nomes,MATCH(MASCULINO!B74,inscriçao,0),2)</f>
        <v>#N/A</v>
      </c>
      <c r="D74" s="49" t="e">
        <f t="shared" si="12"/>
        <v>#N/A</v>
      </c>
      <c r="E74" s="51" t="e">
        <f t="shared" si="13"/>
        <v>#N/A</v>
      </c>
      <c r="F74" s="52"/>
      <c r="G74" s="54"/>
      <c r="H74" s="53" t="s">
        <v>37</v>
      </c>
    </row>
    <row r="75" spans="1:8" ht="20.25" hidden="1" customHeight="1">
      <c r="A75" s="71"/>
      <c r="B75" s="23"/>
      <c r="C75" s="24" t="e">
        <f>INDEX(nomes,MATCH(MASCULINO!B75,inscriçao,0),2)</f>
        <v>#N/A</v>
      </c>
      <c r="D75" s="23" t="e">
        <f t="shared" si="12"/>
        <v>#N/A</v>
      </c>
      <c r="E75" s="43" t="e">
        <f t="shared" si="13"/>
        <v>#N/A</v>
      </c>
      <c r="F75" s="33"/>
      <c r="G75" s="45"/>
      <c r="H75" s="21" t="s">
        <v>38</v>
      </c>
    </row>
    <row r="76" spans="1:8" ht="20.25" hidden="1" customHeight="1">
      <c r="A76" s="71"/>
      <c r="B76" s="49"/>
      <c r="C76" s="50" t="e">
        <f>INDEX(nomes,MATCH(MASCULINO!B76,inscriçao,0),2)</f>
        <v>#N/A</v>
      </c>
      <c r="D76" s="49" t="e">
        <f t="shared" si="12"/>
        <v>#N/A</v>
      </c>
      <c r="E76" s="51" t="e">
        <f t="shared" si="13"/>
        <v>#N/A</v>
      </c>
      <c r="F76" s="52"/>
      <c r="G76" s="54"/>
      <c r="H76" s="53" t="s">
        <v>39</v>
      </c>
    </row>
    <row r="77" spans="1:8" ht="20.25" hidden="1" customHeight="1">
      <c r="A77" s="71"/>
      <c r="B77" s="23"/>
      <c r="C77" s="24" t="e">
        <f>INDEX(nomes,MATCH(MASCULINO!B77,inscriçao,0),2)</f>
        <v>#N/A</v>
      </c>
      <c r="D77" s="23" t="e">
        <f t="shared" si="12"/>
        <v>#N/A</v>
      </c>
      <c r="E77" s="43" t="e">
        <f t="shared" si="13"/>
        <v>#N/A</v>
      </c>
      <c r="F77" s="33"/>
      <c r="G77" s="45"/>
      <c r="H77" s="21" t="s">
        <v>40</v>
      </c>
    </row>
    <row r="78" spans="1:8" ht="20.25" hidden="1" customHeight="1">
      <c r="A78" s="71"/>
      <c r="B78" s="49"/>
      <c r="C78" s="50" t="e">
        <f>INDEX(nomes,MATCH(MASCULINO!B78,inscriçao,0),2)</f>
        <v>#N/A</v>
      </c>
      <c r="D78" s="49" t="e">
        <f t="shared" si="12"/>
        <v>#N/A</v>
      </c>
      <c r="E78" s="51" t="e">
        <f t="shared" si="13"/>
        <v>#N/A</v>
      </c>
      <c r="F78" s="52"/>
      <c r="G78" s="54"/>
      <c r="H78" s="53" t="s">
        <v>41</v>
      </c>
    </row>
    <row r="79" spans="1:8" ht="20.25" hidden="1" customHeight="1">
      <c r="A79" s="71"/>
      <c r="B79" s="23"/>
      <c r="C79" s="24" t="e">
        <f>INDEX(nomes,MATCH(MASCULINO!B79,inscriçao,0),2)</f>
        <v>#N/A</v>
      </c>
      <c r="D79" s="23" t="e">
        <f t="shared" si="12"/>
        <v>#N/A</v>
      </c>
      <c r="E79" s="43" t="e">
        <f t="shared" si="13"/>
        <v>#N/A</v>
      </c>
      <c r="F79" s="33"/>
      <c r="G79" s="45"/>
      <c r="H79" s="21" t="s">
        <v>42</v>
      </c>
    </row>
    <row r="80" spans="1:8" ht="20.25" hidden="1" customHeight="1" thickBot="1">
      <c r="A80" s="72"/>
      <c r="B80" s="56"/>
      <c r="C80" s="73" t="e">
        <f>INDEX(nomes,MATCH(MASCULINO!B80,inscriçao,0),2)</f>
        <v>#N/A</v>
      </c>
      <c r="D80" s="56" t="e">
        <f t="shared" si="12"/>
        <v>#N/A</v>
      </c>
      <c r="E80" s="74" t="e">
        <f t="shared" si="13"/>
        <v>#N/A</v>
      </c>
      <c r="F80" s="57"/>
      <c r="G80" s="58"/>
      <c r="H80" s="59" t="s">
        <v>43</v>
      </c>
    </row>
  </sheetData>
  <mergeCells count="19">
    <mergeCell ref="D54:F54"/>
    <mergeCell ref="D55:F55"/>
    <mergeCell ref="A1:H1"/>
    <mergeCell ref="A5:A6"/>
    <mergeCell ref="B5:B6"/>
    <mergeCell ref="C5:C6"/>
    <mergeCell ref="D5:D6"/>
    <mergeCell ref="E5:E6"/>
    <mergeCell ref="F5:F6"/>
    <mergeCell ref="D2:F2"/>
    <mergeCell ref="D3:F3"/>
    <mergeCell ref="D4:F4"/>
    <mergeCell ref="A56:H56"/>
    <mergeCell ref="A57:A58"/>
    <mergeCell ref="B57:B58"/>
    <mergeCell ref="C57:C58"/>
    <mergeCell ref="D57:D58"/>
    <mergeCell ref="E57:E58"/>
    <mergeCell ref="F57:F58"/>
  </mergeCells>
  <conditionalFormatting sqref="E59:E80 E7:E52">
    <cfRule type="containsText" dxfId="4" priority="91" operator="containsText" text="Feminina">
      <formula>NOT(ISERROR(SEARCH("Feminina",E7)))</formula>
    </cfRule>
  </conditionalFormatting>
  <conditionalFormatting sqref="E59:E80 E7:E52">
    <cfRule type="containsText" dxfId="3" priority="94" operator="containsText" text="C">
      <formula>NOT(ISERROR(SEARCH("C",E7)))</formula>
    </cfRule>
    <cfRule type="containsText" dxfId="2" priority="95" operator="containsText" text="Feminino">
      <formula>NOT(ISERROR(SEARCH("Feminino",E7)))</formula>
    </cfRule>
  </conditionalFormatting>
  <conditionalFormatting sqref="E59:E80 E7:E52">
    <cfRule type="containsText" dxfId="1" priority="93" operator="containsText" text="B">
      <formula>NOT(ISERROR(SEARCH("B",E7)))</formula>
    </cfRule>
  </conditionalFormatting>
  <conditionalFormatting sqref="E59:E80 E7:E52">
    <cfRule type="containsText" dxfId="0" priority="92" operator="containsText" text="A">
      <formula>NOT(ISERROR(SEARCH("A",E7)))</formula>
    </cfRule>
  </conditionalFormatting>
  <pageMargins left="0" right="0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D7" sqref="D7"/>
    </sheetView>
  </sheetViews>
  <sheetFormatPr defaultColWidth="8.85546875" defaultRowHeight="15"/>
  <cols>
    <col min="1" max="2" width="8.85546875" style="3"/>
    <col min="3" max="3" width="18" style="3" customWidth="1"/>
    <col min="4" max="4" width="21.7109375" style="3" customWidth="1"/>
    <col min="5" max="5" width="20" style="3" customWidth="1"/>
    <col min="6" max="16384" width="8.85546875" style="3"/>
  </cols>
  <sheetData>
    <row r="3" spans="1:5" ht="21">
      <c r="C3" s="1" t="s">
        <v>5</v>
      </c>
      <c r="D3" s="2">
        <v>5</v>
      </c>
    </row>
    <row r="4" spans="1:5" ht="21">
      <c r="C4" s="1"/>
      <c r="D4" s="1"/>
    </row>
    <row r="5" spans="1:5" ht="21">
      <c r="C5" s="1" t="s">
        <v>2</v>
      </c>
      <c r="D5" s="1" t="str">
        <f>INDEX(Plan1!B6:C15,MATCH(Plan2!D3,Plan1!B6:B15,0),2)</f>
        <v>Julio Henrique Menezes Delpasso</v>
      </c>
    </row>
    <row r="6" spans="1:5" ht="21">
      <c r="C6" s="1"/>
      <c r="D6" s="1"/>
    </row>
    <row r="7" spans="1:5" ht="21">
      <c r="C7" s="1" t="s">
        <v>3</v>
      </c>
      <c r="D7" s="2">
        <f>INDEX(Plan1!C6:D12,MATCH(Plan2!$D$3,Plan1!$B$6:$B$15,0),2)</f>
        <v>17</v>
      </c>
    </row>
    <row r="8" spans="1:5" ht="21">
      <c r="C8" s="1"/>
      <c r="D8" s="1"/>
    </row>
    <row r="9" spans="1:5" ht="28.5">
      <c r="C9" s="4" t="s">
        <v>4</v>
      </c>
      <c r="D9" s="5" t="str">
        <f>INDEX(Plan1!D6:E12,MATCH(Plan2!$D$3,Plan1!$B$6:$B$15,0),2)</f>
        <v>A</v>
      </c>
      <c r="E9" s="6" t="str">
        <f>IF(D9=1,"CAMPEÃO",IF(D9=2,"vice-campeão",IF(D9=3,"terceiro colocado","")))</f>
        <v/>
      </c>
    </row>
    <row r="14" spans="1:5">
      <c r="A14" s="3" t="s">
        <v>7</v>
      </c>
    </row>
    <row r="15" spans="1:5">
      <c r="A15" s="3">
        <v>5</v>
      </c>
    </row>
  </sheetData>
  <conditionalFormatting sqref="D9">
    <cfRule type="cellIs" dxfId="5" priority="2" operator="between">
      <formula>1</formula>
      <formula>3</formula>
    </cfRule>
  </conditionalFormatting>
  <printOptions headings="1" gridLines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" sqref="D3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" sqref="D3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" sqref="D3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4:D7"/>
  <sheetViews>
    <sheetView workbookViewId="0">
      <selection activeCell="E11" sqref="E11"/>
    </sheetView>
  </sheetViews>
  <sheetFormatPr defaultRowHeight="15"/>
  <sheetData>
    <row r="4" spans="2:4">
      <c r="B4" s="105" t="s">
        <v>12</v>
      </c>
      <c r="C4" s="106"/>
      <c r="D4" s="107"/>
    </row>
    <row r="5" spans="2:4">
      <c r="B5" s="7">
        <v>0</v>
      </c>
      <c r="C5" s="7">
        <v>32</v>
      </c>
      <c r="D5" s="8" t="s">
        <v>8</v>
      </c>
    </row>
    <row r="6" spans="2:4">
      <c r="B6" s="7">
        <v>33</v>
      </c>
      <c r="C6" s="7">
        <v>43</v>
      </c>
      <c r="D6" s="8" t="s">
        <v>9</v>
      </c>
    </row>
    <row r="7" spans="2:4">
      <c r="B7" s="7">
        <v>44</v>
      </c>
      <c r="C7" s="7" t="s">
        <v>11</v>
      </c>
      <c r="D7" s="8" t="s">
        <v>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7"/>
  <sheetViews>
    <sheetView workbookViewId="0">
      <selection activeCell="E45" sqref="E45"/>
    </sheetView>
  </sheetViews>
  <sheetFormatPr defaultColWidth="8.85546875" defaultRowHeight="15"/>
  <cols>
    <col min="1" max="1" width="10.7109375" style="10" bestFit="1" customWidth="1"/>
    <col min="2" max="2" width="11.7109375" style="10" bestFit="1" customWidth="1"/>
    <col min="3" max="3" width="44.42578125" style="9" customWidth="1"/>
    <col min="4" max="4" width="10.7109375" style="9" customWidth="1"/>
    <col min="5" max="5" width="10.7109375" style="10" customWidth="1"/>
    <col min="6" max="7" width="8.5703125" style="9" customWidth="1"/>
    <col min="8" max="16384" width="8.85546875" style="9"/>
  </cols>
  <sheetData>
    <row r="1" spans="1:21" ht="15" customHeight="1">
      <c r="A1" s="108" t="s">
        <v>17</v>
      </c>
      <c r="B1" s="108"/>
      <c r="C1" s="108"/>
      <c r="D1" s="108"/>
      <c r="E1" s="109"/>
    </row>
    <row r="2" spans="1:21" ht="15.75" customHeight="1">
      <c r="A2" s="110" t="s">
        <v>18</v>
      </c>
      <c r="B2" s="110"/>
      <c r="C2" s="110"/>
      <c r="D2" s="110"/>
      <c r="E2" s="111"/>
    </row>
    <row r="3" spans="1:21" ht="15.75">
      <c r="A3" s="108" t="s">
        <v>83</v>
      </c>
      <c r="B3" s="108"/>
      <c r="C3" s="108"/>
      <c r="D3" s="108"/>
      <c r="E3" s="109"/>
    </row>
    <row r="4" spans="1:21">
      <c r="A4" s="110" t="s">
        <v>19</v>
      </c>
      <c r="B4" s="110"/>
      <c r="C4" s="110"/>
      <c r="D4" s="110"/>
      <c r="E4" s="111"/>
    </row>
    <row r="5" spans="1:21" ht="14.25" customHeight="1">
      <c r="A5" s="12" t="s">
        <v>82</v>
      </c>
      <c r="B5" s="12" t="s">
        <v>46</v>
      </c>
      <c r="C5" s="12" t="s">
        <v>0</v>
      </c>
      <c r="D5" s="12" t="s">
        <v>1</v>
      </c>
      <c r="E5" s="12" t="s">
        <v>6</v>
      </c>
      <c r="G5" s="13"/>
      <c r="H5" s="13"/>
    </row>
    <row r="6" spans="1:21" ht="14.25" customHeight="1">
      <c r="A6" s="75">
        <v>6</v>
      </c>
      <c r="B6" s="76">
        <v>1</v>
      </c>
      <c r="C6" s="77" t="s">
        <v>50</v>
      </c>
      <c r="D6" s="78">
        <v>17</v>
      </c>
      <c r="E6" s="78" t="str">
        <f>IF(D6&gt;=teto,catteto,VLOOKUP(D6,categorias,3))</f>
        <v>A</v>
      </c>
      <c r="G6" s="13"/>
      <c r="H6" s="13"/>
    </row>
    <row r="7" spans="1:21" ht="14.25" customHeight="1">
      <c r="A7" s="75">
        <v>11</v>
      </c>
      <c r="B7" s="76">
        <v>2</v>
      </c>
      <c r="C7" s="77" t="s">
        <v>51</v>
      </c>
      <c r="D7" s="78">
        <v>20</v>
      </c>
      <c r="E7" s="78" t="str">
        <f>IF(D7&gt;=teto,catteto,VLOOKUP(D7,categorias,3))</f>
        <v>A</v>
      </c>
      <c r="G7" s="13"/>
      <c r="H7" s="13"/>
    </row>
    <row r="8" spans="1:21" ht="14.25" customHeight="1">
      <c r="A8" s="75">
        <v>13</v>
      </c>
      <c r="B8" s="76">
        <v>3</v>
      </c>
      <c r="C8" s="77" t="s">
        <v>47</v>
      </c>
      <c r="D8" s="78">
        <v>17</v>
      </c>
      <c r="E8" s="78" t="str">
        <f>IF(D8&gt;=teto,catteto,VLOOKUP(D8,categorias,3))</f>
        <v>A</v>
      </c>
    </row>
    <row r="9" spans="1:21" ht="14.25" customHeight="1">
      <c r="A9" s="75">
        <v>18</v>
      </c>
      <c r="B9" s="76">
        <v>4</v>
      </c>
      <c r="C9" s="77" t="s">
        <v>52</v>
      </c>
      <c r="D9" s="78">
        <v>20</v>
      </c>
      <c r="E9" s="78" t="str">
        <f>IF(D9&gt;=teto,catteto,VLOOKUP(D9,categorias,3))</f>
        <v>A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4.25" customHeight="1">
      <c r="A10" s="75">
        <v>140</v>
      </c>
      <c r="B10" s="76">
        <v>5</v>
      </c>
      <c r="C10" s="77" t="s">
        <v>75</v>
      </c>
      <c r="D10" s="78">
        <v>17</v>
      </c>
      <c r="E10" s="78" t="str">
        <f t="shared" ref="E10:E29" si="0">IF(D10&gt;=teto,catteto,VLOOKUP(D10,categorias,3))</f>
        <v>A</v>
      </c>
    </row>
    <row r="11" spans="1:21" ht="14.25" customHeight="1">
      <c r="A11" s="75">
        <v>113</v>
      </c>
      <c r="B11" s="76">
        <v>6</v>
      </c>
      <c r="C11" s="79" t="s">
        <v>142</v>
      </c>
      <c r="D11" s="78">
        <v>26</v>
      </c>
      <c r="E11" s="78" t="str">
        <f t="shared" si="0"/>
        <v>A</v>
      </c>
    </row>
    <row r="12" spans="1:21" ht="14.25" customHeight="1">
      <c r="A12" s="75">
        <v>121</v>
      </c>
      <c r="B12" s="76">
        <v>7</v>
      </c>
      <c r="C12" s="77" t="s">
        <v>72</v>
      </c>
      <c r="D12" s="78">
        <v>15</v>
      </c>
      <c r="E12" s="78" t="str">
        <f t="shared" si="0"/>
        <v>A</v>
      </c>
    </row>
    <row r="13" spans="1:21" ht="14.25" customHeight="1">
      <c r="A13" s="75">
        <v>125</v>
      </c>
      <c r="B13" s="76">
        <v>8</v>
      </c>
      <c r="C13" s="79" t="s">
        <v>143</v>
      </c>
      <c r="D13" s="78">
        <v>23</v>
      </c>
      <c r="E13" s="78" t="str">
        <f t="shared" si="0"/>
        <v>A</v>
      </c>
    </row>
    <row r="14" spans="1:21" ht="14.25" customHeight="1">
      <c r="A14" s="75">
        <v>152</v>
      </c>
      <c r="B14" s="76">
        <v>9</v>
      </c>
      <c r="C14" s="77" t="s">
        <v>81</v>
      </c>
      <c r="D14" s="78">
        <v>32</v>
      </c>
      <c r="E14" s="78" t="str">
        <f t="shared" si="0"/>
        <v>A</v>
      </c>
    </row>
    <row r="15" spans="1:21" ht="14.25" customHeight="1">
      <c r="A15" s="75">
        <v>160</v>
      </c>
      <c r="B15" s="76">
        <v>10</v>
      </c>
      <c r="C15" s="79" t="s">
        <v>144</v>
      </c>
      <c r="D15" s="78">
        <v>22</v>
      </c>
      <c r="E15" s="78" t="str">
        <f t="shared" si="0"/>
        <v>A</v>
      </c>
    </row>
    <row r="16" spans="1:21" ht="14.25" customHeight="1">
      <c r="A16" s="75">
        <v>171</v>
      </c>
      <c r="B16" s="76">
        <v>11</v>
      </c>
      <c r="C16" s="77" t="s">
        <v>107</v>
      </c>
      <c r="D16" s="78">
        <v>17</v>
      </c>
      <c r="E16" s="78" t="str">
        <f t="shared" si="0"/>
        <v>A</v>
      </c>
    </row>
    <row r="17" spans="1:5" ht="14.25" customHeight="1">
      <c r="A17" s="80">
        <v>14</v>
      </c>
      <c r="B17" s="81">
        <v>12</v>
      </c>
      <c r="C17" s="82" t="s">
        <v>49</v>
      </c>
      <c r="D17" s="83">
        <v>33</v>
      </c>
      <c r="E17" s="83" t="str">
        <f t="shared" si="0"/>
        <v>B</v>
      </c>
    </row>
    <row r="18" spans="1:5" ht="14.25" customHeight="1">
      <c r="A18" s="80">
        <v>33</v>
      </c>
      <c r="B18" s="81">
        <v>13</v>
      </c>
      <c r="C18" s="82" t="s">
        <v>55</v>
      </c>
      <c r="D18" s="83">
        <v>33</v>
      </c>
      <c r="E18" s="83" t="str">
        <f t="shared" si="0"/>
        <v>B</v>
      </c>
    </row>
    <row r="19" spans="1:5" ht="14.25" customHeight="1">
      <c r="A19" s="80">
        <v>48</v>
      </c>
      <c r="B19" s="81">
        <v>14</v>
      </c>
      <c r="C19" s="84" t="s">
        <v>145</v>
      </c>
      <c r="D19" s="83">
        <v>36</v>
      </c>
      <c r="E19" s="83" t="str">
        <f t="shared" si="0"/>
        <v>B</v>
      </c>
    </row>
    <row r="20" spans="1:5" ht="14.25" customHeight="1">
      <c r="A20" s="80">
        <v>49</v>
      </c>
      <c r="B20" s="81">
        <v>15</v>
      </c>
      <c r="C20" s="84" t="s">
        <v>146</v>
      </c>
      <c r="D20" s="83">
        <v>40</v>
      </c>
      <c r="E20" s="83" t="str">
        <f t="shared" si="0"/>
        <v>B</v>
      </c>
    </row>
    <row r="21" spans="1:5" ht="14.25" customHeight="1">
      <c r="A21" s="80">
        <v>50</v>
      </c>
      <c r="B21" s="81">
        <v>16</v>
      </c>
      <c r="C21" s="82" t="s">
        <v>58</v>
      </c>
      <c r="D21" s="83">
        <v>40</v>
      </c>
      <c r="E21" s="83" t="str">
        <f t="shared" si="0"/>
        <v>B</v>
      </c>
    </row>
    <row r="22" spans="1:5" ht="14.25" customHeight="1">
      <c r="A22" s="80">
        <v>55</v>
      </c>
      <c r="B22" s="81">
        <v>17</v>
      </c>
      <c r="C22" s="84" t="s">
        <v>147</v>
      </c>
      <c r="D22" s="83">
        <v>40</v>
      </c>
      <c r="E22" s="83" t="str">
        <f t="shared" si="0"/>
        <v>B</v>
      </c>
    </row>
    <row r="23" spans="1:5" ht="14.25" customHeight="1">
      <c r="A23" s="80">
        <v>88</v>
      </c>
      <c r="B23" s="81">
        <v>18</v>
      </c>
      <c r="C23" s="82" t="s">
        <v>64</v>
      </c>
      <c r="D23" s="83">
        <v>41</v>
      </c>
      <c r="E23" s="83" t="str">
        <f t="shared" si="0"/>
        <v>B</v>
      </c>
    </row>
    <row r="24" spans="1:5" ht="14.25" customHeight="1">
      <c r="A24" s="80">
        <v>90</v>
      </c>
      <c r="B24" s="81">
        <v>19</v>
      </c>
      <c r="C24" s="82" t="s">
        <v>65</v>
      </c>
      <c r="D24" s="83">
        <v>42</v>
      </c>
      <c r="E24" s="83" t="str">
        <f t="shared" si="0"/>
        <v>B</v>
      </c>
    </row>
    <row r="25" spans="1:5" ht="14.25" customHeight="1">
      <c r="A25" s="80">
        <v>120</v>
      </c>
      <c r="B25" s="81">
        <v>20</v>
      </c>
      <c r="C25" s="82" t="s">
        <v>71</v>
      </c>
      <c r="D25" s="83">
        <v>40</v>
      </c>
      <c r="E25" s="83" t="str">
        <f t="shared" si="0"/>
        <v>B</v>
      </c>
    </row>
    <row r="26" spans="1:5" ht="14.25" customHeight="1">
      <c r="A26" s="80">
        <v>126</v>
      </c>
      <c r="B26" s="81">
        <v>21</v>
      </c>
      <c r="C26" s="82" t="s">
        <v>73</v>
      </c>
      <c r="D26" s="83">
        <v>39</v>
      </c>
      <c r="E26" s="83" t="str">
        <f t="shared" si="0"/>
        <v>B</v>
      </c>
    </row>
    <row r="27" spans="1:5" ht="14.25" customHeight="1">
      <c r="A27" s="80">
        <v>127</v>
      </c>
      <c r="B27" s="81">
        <v>22</v>
      </c>
      <c r="C27" s="84" t="s">
        <v>148</v>
      </c>
      <c r="D27" s="83">
        <v>43</v>
      </c>
      <c r="E27" s="83" t="str">
        <f t="shared" si="0"/>
        <v>B</v>
      </c>
    </row>
    <row r="28" spans="1:5" ht="14.25" customHeight="1">
      <c r="A28" s="80">
        <v>146</v>
      </c>
      <c r="B28" s="81">
        <v>23</v>
      </c>
      <c r="C28" s="82" t="s">
        <v>80</v>
      </c>
      <c r="D28" s="83">
        <v>34</v>
      </c>
      <c r="E28" s="83" t="str">
        <f t="shared" si="0"/>
        <v>B</v>
      </c>
    </row>
    <row r="29" spans="1:5" ht="14.25" customHeight="1">
      <c r="A29" s="80">
        <v>153</v>
      </c>
      <c r="B29" s="81">
        <v>24</v>
      </c>
      <c r="C29" s="84" t="s">
        <v>149</v>
      </c>
      <c r="D29" s="83">
        <v>33</v>
      </c>
      <c r="E29" s="83" t="str">
        <f t="shared" si="0"/>
        <v>B</v>
      </c>
    </row>
    <row r="30" spans="1:5" ht="14.25" customHeight="1">
      <c r="A30" s="80">
        <v>158</v>
      </c>
      <c r="B30" s="81">
        <v>25</v>
      </c>
      <c r="C30" s="84" t="s">
        <v>150</v>
      </c>
      <c r="D30" s="83">
        <v>42</v>
      </c>
      <c r="E30" s="83" t="str">
        <f t="shared" ref="E30:E38" si="1">IF(D30&gt;=teto,catteto,VLOOKUP(D30,categorias,3))</f>
        <v>B</v>
      </c>
    </row>
    <row r="31" spans="1:5" ht="14.25" customHeight="1">
      <c r="A31" s="80">
        <v>159</v>
      </c>
      <c r="B31" s="81">
        <v>26</v>
      </c>
      <c r="C31" s="84" t="s">
        <v>151</v>
      </c>
      <c r="D31" s="83">
        <v>43</v>
      </c>
      <c r="E31" s="83" t="str">
        <f t="shared" si="1"/>
        <v>B</v>
      </c>
    </row>
    <row r="32" spans="1:5" ht="14.25" customHeight="1">
      <c r="A32" s="89">
        <v>12</v>
      </c>
      <c r="B32" s="90">
        <v>27</v>
      </c>
      <c r="C32" s="91" t="s">
        <v>48</v>
      </c>
      <c r="D32" s="30">
        <v>44</v>
      </c>
      <c r="E32" s="30" t="str">
        <f t="shared" si="1"/>
        <v>C</v>
      </c>
    </row>
    <row r="33" spans="1:5" ht="14.25" customHeight="1">
      <c r="A33" s="89">
        <v>32</v>
      </c>
      <c r="B33" s="90">
        <v>28</v>
      </c>
      <c r="C33" s="92" t="s">
        <v>152</v>
      </c>
      <c r="D33" s="30">
        <v>54</v>
      </c>
      <c r="E33" s="30" t="str">
        <f t="shared" si="1"/>
        <v>C</v>
      </c>
    </row>
    <row r="34" spans="1:5" ht="14.25" customHeight="1">
      <c r="A34" s="89">
        <v>56</v>
      </c>
      <c r="B34" s="90">
        <v>29</v>
      </c>
      <c r="C34" s="91" t="s">
        <v>59</v>
      </c>
      <c r="D34" s="30">
        <v>46</v>
      </c>
      <c r="E34" s="30" t="str">
        <f t="shared" si="1"/>
        <v>C</v>
      </c>
    </row>
    <row r="35" spans="1:5" ht="14.25" customHeight="1">
      <c r="A35" s="89">
        <v>59</v>
      </c>
      <c r="B35" s="90">
        <v>30</v>
      </c>
      <c r="C35" s="91" t="s">
        <v>60</v>
      </c>
      <c r="D35" s="30">
        <v>60</v>
      </c>
      <c r="E35" s="30" t="str">
        <f t="shared" si="1"/>
        <v>C</v>
      </c>
    </row>
    <row r="36" spans="1:5" ht="14.25" customHeight="1">
      <c r="A36" s="89">
        <v>61</v>
      </c>
      <c r="B36" s="90">
        <v>31</v>
      </c>
      <c r="C36" s="92" t="s">
        <v>153</v>
      </c>
      <c r="D36" s="30">
        <v>46</v>
      </c>
      <c r="E36" s="30" t="str">
        <f t="shared" si="1"/>
        <v>C</v>
      </c>
    </row>
    <row r="37" spans="1:5" ht="14.25" customHeight="1">
      <c r="A37" s="89">
        <v>92</v>
      </c>
      <c r="B37" s="90">
        <v>32</v>
      </c>
      <c r="C37" s="91" t="s">
        <v>66</v>
      </c>
      <c r="D37" s="30">
        <v>47</v>
      </c>
      <c r="E37" s="30" t="str">
        <f t="shared" si="1"/>
        <v>C</v>
      </c>
    </row>
    <row r="38" spans="1:5" ht="14.25" customHeight="1">
      <c r="A38" s="89">
        <v>116</v>
      </c>
      <c r="B38" s="90">
        <v>33</v>
      </c>
      <c r="C38" s="92" t="s">
        <v>154</v>
      </c>
      <c r="D38" s="30">
        <v>60</v>
      </c>
      <c r="E38" s="30" t="str">
        <f t="shared" si="1"/>
        <v>C</v>
      </c>
    </row>
    <row r="39" spans="1:5" ht="14.25" customHeight="1">
      <c r="A39" s="89">
        <v>128</v>
      </c>
      <c r="B39" s="90">
        <v>34</v>
      </c>
      <c r="C39" s="92" t="s">
        <v>155</v>
      </c>
      <c r="D39" s="30">
        <v>46</v>
      </c>
      <c r="E39" s="30" t="str">
        <f t="shared" ref="E39" si="2">IF(D39&gt;=teto,catteto,VLOOKUP(D39,categorias,3))</f>
        <v>C</v>
      </c>
    </row>
    <row r="40" spans="1:5" ht="14.25" customHeight="1">
      <c r="A40" s="89">
        <v>135</v>
      </c>
      <c r="B40" s="90">
        <v>35</v>
      </c>
      <c r="C40" s="91" t="s">
        <v>74</v>
      </c>
      <c r="D40" s="30">
        <v>53</v>
      </c>
      <c r="E40" s="30" t="str">
        <f t="shared" ref="E40" si="3">IF(D40&gt;=teto,catteto,VLOOKUP(D40,categorias,3))</f>
        <v>C</v>
      </c>
    </row>
    <row r="41" spans="1:5" ht="14.25" customHeight="1">
      <c r="A41" s="85">
        <v>22</v>
      </c>
      <c r="B41" s="86">
        <v>36</v>
      </c>
      <c r="C41" s="87" t="s">
        <v>54</v>
      </c>
      <c r="D41" s="88">
        <v>34</v>
      </c>
      <c r="E41" s="86" t="str">
        <f>IF(D41&gt;=36,"E",IF(D41&gt;=16,"D"))</f>
        <v>D</v>
      </c>
    </row>
    <row r="42" spans="1:5" ht="14.25" customHeight="1">
      <c r="A42" s="85">
        <v>44</v>
      </c>
      <c r="B42" s="86">
        <v>37</v>
      </c>
      <c r="C42" s="87" t="s">
        <v>57</v>
      </c>
      <c r="D42" s="85">
        <v>22</v>
      </c>
      <c r="E42" s="86" t="str">
        <f>IF(D42&gt;=36,"E",IF(D42&gt;=16,"D"))</f>
        <v>D</v>
      </c>
    </row>
    <row r="43" spans="1:5" ht="14.25" customHeight="1">
      <c r="A43" s="85">
        <v>70</v>
      </c>
      <c r="B43" s="86">
        <v>38</v>
      </c>
      <c r="C43" s="87" t="s">
        <v>62</v>
      </c>
      <c r="D43" s="88">
        <v>35</v>
      </c>
      <c r="E43" s="86" t="str">
        <f>IF(D43&gt;=36,"E",IF(D43&gt;=16,"D"))</f>
        <v>D</v>
      </c>
    </row>
    <row r="44" spans="1:5" ht="14.25" customHeight="1">
      <c r="A44" s="85">
        <v>101</v>
      </c>
      <c r="B44" s="86">
        <v>39</v>
      </c>
      <c r="C44" s="87" t="s">
        <v>67</v>
      </c>
      <c r="D44" s="88">
        <v>28</v>
      </c>
      <c r="E44" s="86" t="str">
        <f>IF(D44&gt;=36,"E",IF(D44&gt;=16,"D"))</f>
        <v>D</v>
      </c>
    </row>
    <row r="45" spans="1:5" ht="14.25" customHeight="1">
      <c r="A45" s="85">
        <v>102</v>
      </c>
      <c r="B45" s="86">
        <v>40</v>
      </c>
      <c r="C45" s="87" t="s">
        <v>68</v>
      </c>
      <c r="D45" s="88">
        <v>30</v>
      </c>
      <c r="E45" s="86" t="str">
        <f t="shared" ref="E45:E57" si="4">IF(D45&gt;=36,"E",IF(D45&gt;=16,"D"))</f>
        <v>D</v>
      </c>
    </row>
    <row r="46" spans="1:5" ht="14.25" customHeight="1">
      <c r="A46" s="85">
        <v>142</v>
      </c>
      <c r="B46" s="86">
        <v>41</v>
      </c>
      <c r="C46" s="87" t="s">
        <v>77</v>
      </c>
      <c r="D46" s="88">
        <v>32</v>
      </c>
      <c r="E46" s="86" t="str">
        <f t="shared" si="4"/>
        <v>D</v>
      </c>
    </row>
    <row r="47" spans="1:5" ht="14.25" customHeight="1">
      <c r="A47" s="93">
        <v>37</v>
      </c>
      <c r="B47" s="94">
        <v>42</v>
      </c>
      <c r="C47" s="97" t="s">
        <v>156</v>
      </c>
      <c r="D47" s="96">
        <v>42</v>
      </c>
      <c r="E47" s="94" t="str">
        <f t="shared" si="4"/>
        <v>E</v>
      </c>
    </row>
    <row r="48" spans="1:5" ht="14.25" customHeight="1">
      <c r="A48" s="93">
        <v>43</v>
      </c>
      <c r="B48" s="94">
        <v>43</v>
      </c>
      <c r="C48" s="95" t="s">
        <v>56</v>
      </c>
      <c r="D48" s="96">
        <v>43</v>
      </c>
      <c r="E48" s="94" t="str">
        <f t="shared" si="4"/>
        <v>E</v>
      </c>
    </row>
    <row r="49" spans="1:5" ht="14.25" customHeight="1">
      <c r="A49" s="93">
        <v>20</v>
      </c>
      <c r="B49" s="94">
        <v>44</v>
      </c>
      <c r="C49" s="95" t="s">
        <v>53</v>
      </c>
      <c r="D49" s="96">
        <v>41</v>
      </c>
      <c r="E49" s="94" t="str">
        <f t="shared" si="4"/>
        <v>E</v>
      </c>
    </row>
    <row r="50" spans="1:5" ht="14.25" customHeight="1">
      <c r="A50" s="93">
        <v>60</v>
      </c>
      <c r="B50" s="94">
        <v>45</v>
      </c>
      <c r="C50" s="95" t="s">
        <v>61</v>
      </c>
      <c r="D50" s="96">
        <v>39</v>
      </c>
      <c r="E50" s="94" t="str">
        <f t="shared" si="4"/>
        <v>E</v>
      </c>
    </row>
    <row r="51" spans="1:5" ht="14.25" customHeight="1">
      <c r="A51" s="93">
        <v>83</v>
      </c>
      <c r="B51" s="94">
        <v>46</v>
      </c>
      <c r="C51" s="95" t="s">
        <v>63</v>
      </c>
      <c r="D51" s="96">
        <v>39</v>
      </c>
      <c r="E51" s="94" t="str">
        <f t="shared" si="4"/>
        <v>E</v>
      </c>
    </row>
    <row r="52" spans="1:5" ht="14.25" customHeight="1">
      <c r="A52" s="93">
        <v>118</v>
      </c>
      <c r="B52" s="94">
        <v>47</v>
      </c>
      <c r="C52" s="95" t="s">
        <v>69</v>
      </c>
      <c r="D52" s="96">
        <v>50</v>
      </c>
      <c r="E52" s="94" t="str">
        <f t="shared" si="4"/>
        <v>E</v>
      </c>
    </row>
    <row r="53" spans="1:5" ht="14.25" customHeight="1">
      <c r="A53" s="93">
        <v>119</v>
      </c>
      <c r="B53" s="94">
        <v>48</v>
      </c>
      <c r="C53" s="95" t="s">
        <v>70</v>
      </c>
      <c r="D53" s="96">
        <v>42</v>
      </c>
      <c r="E53" s="94" t="str">
        <f t="shared" si="4"/>
        <v>E</v>
      </c>
    </row>
    <row r="54" spans="1:5" ht="14.25" customHeight="1">
      <c r="A54" s="93">
        <v>141</v>
      </c>
      <c r="B54" s="94">
        <v>49</v>
      </c>
      <c r="C54" s="95" t="s">
        <v>76</v>
      </c>
      <c r="D54" s="96">
        <v>38</v>
      </c>
      <c r="E54" s="94" t="str">
        <f t="shared" si="4"/>
        <v>E</v>
      </c>
    </row>
    <row r="55" spans="1:5" ht="14.25" customHeight="1">
      <c r="A55" s="93">
        <v>143</v>
      </c>
      <c r="B55" s="94">
        <v>50</v>
      </c>
      <c r="C55" s="95" t="s">
        <v>78</v>
      </c>
      <c r="D55" s="96">
        <v>37</v>
      </c>
      <c r="E55" s="94" t="str">
        <f t="shared" si="4"/>
        <v>E</v>
      </c>
    </row>
    <row r="56" spans="1:5" ht="14.25" customHeight="1">
      <c r="A56" s="93">
        <v>144</v>
      </c>
      <c r="B56" s="94">
        <v>51</v>
      </c>
      <c r="C56" s="95" t="s">
        <v>79</v>
      </c>
      <c r="D56" s="96">
        <v>38</v>
      </c>
      <c r="E56" s="94" t="str">
        <f t="shared" si="4"/>
        <v>E</v>
      </c>
    </row>
    <row r="57" spans="1:5" ht="14.25" customHeight="1">
      <c r="A57" s="93">
        <v>168</v>
      </c>
      <c r="B57" s="94">
        <v>52</v>
      </c>
      <c r="C57" s="95" t="s">
        <v>106</v>
      </c>
      <c r="D57" s="93">
        <v>41</v>
      </c>
      <c r="E57" s="94" t="str">
        <f t="shared" si="4"/>
        <v>E</v>
      </c>
    </row>
    <row r="58" spans="1:5">
      <c r="A58" s="15"/>
      <c r="B58" s="16">
        <v>53</v>
      </c>
      <c r="C58" s="19"/>
      <c r="D58" s="11"/>
      <c r="E58" s="15"/>
    </row>
    <row r="59" spans="1:5">
      <c r="A59" s="15"/>
      <c r="B59" s="16">
        <v>54</v>
      </c>
      <c r="C59" s="19"/>
      <c r="D59" s="11"/>
      <c r="E59" s="15"/>
    </row>
    <row r="60" spans="1:5">
      <c r="A60" s="15"/>
      <c r="B60" s="16">
        <v>55</v>
      </c>
      <c r="C60" s="19"/>
      <c r="D60" s="11"/>
      <c r="E60" s="15"/>
    </row>
    <row r="61" spans="1:5">
      <c r="A61" s="15"/>
      <c r="B61" s="16">
        <v>56</v>
      </c>
      <c r="C61" s="17"/>
      <c r="D61" s="11"/>
      <c r="E61" s="15"/>
    </row>
    <row r="62" spans="1:5">
      <c r="A62" s="15"/>
      <c r="B62" s="16">
        <v>57</v>
      </c>
      <c r="C62" s="19"/>
      <c r="D62" s="11"/>
      <c r="E62" s="15"/>
    </row>
    <row r="63" spans="1:5">
      <c r="A63" s="15"/>
      <c r="B63" s="16">
        <v>58</v>
      </c>
      <c r="C63" s="17"/>
      <c r="D63" s="11"/>
      <c r="E63" s="15"/>
    </row>
    <row r="64" spans="1:5">
      <c r="A64" s="15"/>
      <c r="B64" s="16">
        <v>59</v>
      </c>
      <c r="C64" s="19"/>
      <c r="D64" s="11"/>
      <c r="E64" s="15"/>
    </row>
    <row r="65" spans="1:5">
      <c r="A65" s="15"/>
      <c r="B65" s="16">
        <v>60</v>
      </c>
      <c r="C65" s="19"/>
      <c r="D65" s="11"/>
      <c r="E65" s="15"/>
    </row>
    <row r="66" spans="1:5">
      <c r="A66" s="15"/>
      <c r="B66" s="16"/>
      <c r="C66" s="19"/>
      <c r="D66" s="11"/>
      <c r="E66" s="15"/>
    </row>
    <row r="67" spans="1:5">
      <c r="A67" s="15"/>
      <c r="B67" s="15"/>
      <c r="C67" s="19"/>
      <c r="D67" s="11"/>
      <c r="E67" s="15"/>
    </row>
    <row r="68" spans="1:5">
      <c r="A68" s="15"/>
      <c r="B68" s="15"/>
      <c r="C68" s="17"/>
      <c r="D68" s="11"/>
      <c r="E68" s="15"/>
    </row>
    <row r="69" spans="1:5">
      <c r="A69" s="15"/>
      <c r="B69" s="15"/>
      <c r="C69" s="17"/>
      <c r="D69" s="11"/>
      <c r="E69" s="15"/>
    </row>
    <row r="70" spans="1:5">
      <c r="A70" s="15"/>
      <c r="B70" s="15"/>
      <c r="C70" s="19"/>
      <c r="D70" s="11"/>
      <c r="E70" s="15"/>
    </row>
    <row r="71" spans="1:5">
      <c r="A71" s="15"/>
      <c r="B71" s="15"/>
      <c r="C71" s="17"/>
      <c r="D71" s="11"/>
      <c r="E71" s="15"/>
    </row>
    <row r="72" spans="1:5">
      <c r="A72" s="15"/>
      <c r="B72" s="15"/>
      <c r="C72" s="19"/>
      <c r="D72" s="11"/>
      <c r="E72" s="15"/>
    </row>
    <row r="73" spans="1:5">
      <c r="A73" s="15"/>
      <c r="B73" s="15"/>
      <c r="C73" s="19"/>
      <c r="D73" s="11"/>
      <c r="E73" s="15"/>
    </row>
    <row r="74" spans="1:5">
      <c r="A74" s="15"/>
      <c r="B74" s="15"/>
      <c r="C74" s="19"/>
      <c r="D74" s="11"/>
      <c r="E74" s="15"/>
    </row>
    <row r="75" spans="1:5">
      <c r="A75" s="15"/>
      <c r="B75" s="15"/>
      <c r="C75" s="19"/>
      <c r="D75" s="11"/>
      <c r="E75" s="15"/>
    </row>
    <row r="76" spans="1:5">
      <c r="A76" s="15"/>
      <c r="B76" s="15"/>
      <c r="C76" s="20"/>
      <c r="D76" s="11"/>
      <c r="E76" s="15"/>
    </row>
    <row r="77" spans="1:5">
      <c r="A77" s="15"/>
      <c r="B77" s="15"/>
      <c r="C77" s="17"/>
      <c r="D77" s="11"/>
      <c r="E77" s="15"/>
    </row>
    <row r="78" spans="1:5">
      <c r="A78" s="15"/>
      <c r="B78" s="15"/>
      <c r="C78" s="19"/>
      <c r="D78" s="11"/>
      <c r="E78" s="15"/>
    </row>
    <row r="79" spans="1:5">
      <c r="A79" s="15"/>
      <c r="B79" s="15"/>
      <c r="C79" s="17"/>
      <c r="D79" s="11"/>
      <c r="E79" s="15"/>
    </row>
    <row r="80" spans="1:5">
      <c r="A80" s="15"/>
      <c r="B80" s="15"/>
      <c r="C80" s="17"/>
      <c r="D80" s="11"/>
      <c r="E80" s="15"/>
    </row>
    <row r="81" spans="1:5">
      <c r="A81" s="15"/>
      <c r="B81" s="15"/>
      <c r="C81" s="19"/>
      <c r="D81" s="11"/>
      <c r="E81" s="15"/>
    </row>
    <row r="82" spans="1:5">
      <c r="A82" s="15"/>
      <c r="B82" s="15"/>
      <c r="C82" s="17"/>
      <c r="D82" s="11"/>
      <c r="E82" s="15"/>
    </row>
    <row r="83" spans="1:5">
      <c r="A83" s="15"/>
      <c r="B83" s="15"/>
      <c r="C83" s="19"/>
      <c r="D83" s="11"/>
      <c r="E83" s="15"/>
    </row>
    <row r="84" spans="1:5">
      <c r="A84" s="15"/>
      <c r="B84" s="15"/>
      <c r="C84" s="17"/>
      <c r="D84" s="11"/>
      <c r="E84" s="15"/>
    </row>
    <row r="85" spans="1:5">
      <c r="A85" s="15"/>
      <c r="B85" s="15"/>
      <c r="C85" s="19"/>
      <c r="D85" s="11"/>
      <c r="E85" s="15"/>
    </row>
    <row r="86" spans="1:5">
      <c r="A86" s="15"/>
      <c r="B86" s="15"/>
      <c r="C86" s="19"/>
      <c r="D86" s="11"/>
      <c r="E86" s="15"/>
    </row>
    <row r="87" spans="1:5">
      <c r="A87" s="15"/>
      <c r="B87" s="15"/>
      <c r="C87" s="19"/>
      <c r="D87" s="11"/>
      <c r="E87" s="15"/>
    </row>
    <row r="88" spans="1:5">
      <c r="A88" s="15"/>
      <c r="B88" s="15"/>
      <c r="C88" s="19"/>
      <c r="D88" s="11"/>
      <c r="E88" s="15"/>
    </row>
    <row r="89" spans="1:5">
      <c r="A89" s="15"/>
      <c r="B89" s="15"/>
      <c r="C89" s="17"/>
      <c r="D89" s="11"/>
      <c r="E89" s="15"/>
    </row>
    <row r="90" spans="1:5">
      <c r="A90" s="15"/>
      <c r="B90" s="15"/>
      <c r="C90" s="17"/>
      <c r="D90" s="11"/>
      <c r="E90" s="15"/>
    </row>
    <row r="91" spans="1:5">
      <c r="A91" s="15"/>
      <c r="B91" s="15"/>
      <c r="C91" s="19"/>
      <c r="D91" s="11"/>
      <c r="E91" s="15"/>
    </row>
    <row r="92" spans="1:5">
      <c r="A92" s="15"/>
      <c r="B92" s="15"/>
      <c r="C92" s="11"/>
      <c r="D92" s="11"/>
      <c r="E92" s="15"/>
    </row>
    <row r="93" spans="1:5">
      <c r="A93" s="15"/>
      <c r="B93" s="15"/>
      <c r="C93" s="19"/>
      <c r="D93" s="11"/>
      <c r="E93" s="15"/>
    </row>
    <row r="94" spans="1:5">
      <c r="A94" s="15"/>
      <c r="B94" s="15"/>
      <c r="C94" s="19"/>
      <c r="D94" s="11"/>
      <c r="E94" s="15"/>
    </row>
    <row r="95" spans="1:5">
      <c r="A95" s="15"/>
      <c r="B95" s="15"/>
      <c r="C95" s="19"/>
      <c r="D95" s="11"/>
      <c r="E95" s="15"/>
    </row>
    <row r="96" spans="1:5">
      <c r="A96" s="15"/>
      <c r="B96" s="15"/>
      <c r="C96" s="19"/>
      <c r="D96" s="11"/>
      <c r="E96" s="15"/>
    </row>
    <row r="97" spans="1:5">
      <c r="A97" s="15"/>
      <c r="B97" s="15"/>
      <c r="C97" s="19"/>
      <c r="D97" s="11"/>
      <c r="E97" s="15"/>
    </row>
    <row r="98" spans="1:5">
      <c r="A98" s="15"/>
      <c r="B98" s="15"/>
      <c r="C98" s="19"/>
      <c r="D98" s="11"/>
      <c r="E98" s="15"/>
    </row>
    <row r="99" spans="1:5">
      <c r="A99" s="15"/>
      <c r="B99" s="15"/>
      <c r="C99" s="19"/>
      <c r="D99" s="11"/>
      <c r="E99" s="15"/>
    </row>
    <row r="100" spans="1:5">
      <c r="A100" s="15"/>
      <c r="B100" s="15"/>
      <c r="C100" s="19"/>
      <c r="D100" s="11"/>
      <c r="E100" s="15"/>
    </row>
    <row r="101" spans="1:5">
      <c r="A101" s="15"/>
      <c r="B101" s="15"/>
      <c r="C101" s="19"/>
      <c r="D101" s="11"/>
      <c r="E101" s="15"/>
    </row>
    <row r="102" spans="1:5">
      <c r="A102" s="15"/>
      <c r="B102" s="15"/>
      <c r="C102" s="19"/>
      <c r="D102" s="11"/>
      <c r="E102" s="15"/>
    </row>
    <row r="103" spans="1:5">
      <c r="A103" s="15"/>
      <c r="B103" s="15"/>
      <c r="C103" s="19"/>
      <c r="D103" s="11"/>
      <c r="E103" s="15"/>
    </row>
    <row r="104" spans="1:5">
      <c r="A104" s="15"/>
      <c r="B104" s="15"/>
      <c r="C104" s="19"/>
      <c r="D104" s="11"/>
      <c r="E104" s="15"/>
    </row>
    <row r="105" spans="1:5">
      <c r="A105" s="15"/>
      <c r="B105" s="15"/>
      <c r="C105" s="19"/>
      <c r="D105" s="11"/>
      <c r="E105" s="15"/>
    </row>
    <row r="106" spans="1:5">
      <c r="A106" s="15"/>
      <c r="B106" s="15"/>
      <c r="C106" s="19"/>
      <c r="D106" s="11"/>
      <c r="E106" s="15"/>
    </row>
    <row r="107" spans="1:5">
      <c r="B107" s="15"/>
    </row>
  </sheetData>
  <mergeCells count="4">
    <mergeCell ref="A1:E1"/>
    <mergeCell ref="A2:E2"/>
    <mergeCell ref="A3:E3"/>
    <mergeCell ref="A4:E4"/>
  </mergeCells>
  <pageMargins left="0.51181102362204722" right="0.51181102362204722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MASCULINO</vt:lpstr>
      <vt:lpstr>Plan2</vt:lpstr>
      <vt:lpstr>Plan4</vt:lpstr>
      <vt:lpstr>Plan5</vt:lpstr>
      <vt:lpstr>Plan6</vt:lpstr>
      <vt:lpstr>categorias</vt:lpstr>
      <vt:lpstr>Plan1</vt:lpstr>
      <vt:lpstr>Plan3</vt:lpstr>
      <vt:lpstr>categorias</vt:lpstr>
      <vt:lpstr>catteto</vt:lpstr>
      <vt:lpstr>idade1</vt:lpstr>
      <vt:lpstr>idades</vt:lpstr>
      <vt:lpstr>inscriçao</vt:lpstr>
      <vt:lpstr>inscritos</vt:lpstr>
      <vt:lpstr>nomes</vt:lpstr>
      <vt:lpstr>teto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esporte</cp:lastModifiedBy>
  <cp:lastPrinted>2017-11-20T11:03:58Z</cp:lastPrinted>
  <dcterms:created xsi:type="dcterms:W3CDTF">2012-10-03T16:24:42Z</dcterms:created>
  <dcterms:modified xsi:type="dcterms:W3CDTF">2017-11-20T11:10:20Z</dcterms:modified>
</cp:coreProperties>
</file>