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8505" tabRatio="829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N21" i="1"/>
  <c r="N19"/>
  <c r="E4"/>
  <c r="E29"/>
  <c r="E15"/>
  <c r="D29"/>
  <c r="D15"/>
  <c r="C8"/>
  <c r="C9"/>
  <c r="N9"/>
  <c r="B29"/>
  <c r="N25"/>
  <c r="C15"/>
  <c r="B15"/>
  <c r="N28"/>
  <c r="N27"/>
  <c r="N26"/>
  <c r="N24"/>
  <c r="N23"/>
  <c r="N22"/>
  <c r="N20"/>
  <c r="N18"/>
  <c r="N17"/>
  <c r="N16"/>
  <c r="N15"/>
  <c r="N14"/>
  <c r="N13"/>
  <c r="N8"/>
  <c r="K6"/>
  <c r="C11"/>
  <c r="D11"/>
  <c r="E11"/>
  <c r="F11"/>
  <c r="G11"/>
  <c r="H11"/>
  <c r="I11"/>
  <c r="J11"/>
  <c r="K11"/>
  <c r="L11"/>
  <c r="M11"/>
  <c r="B11"/>
  <c r="C4" s="1"/>
  <c r="C6"/>
  <c r="C29" s="1"/>
  <c r="D6"/>
  <c r="E6"/>
  <c r="F6"/>
  <c r="G6"/>
  <c r="H6"/>
  <c r="I6"/>
  <c r="J6"/>
  <c r="L6"/>
  <c r="M6"/>
  <c r="B6"/>
  <c r="D4" l="1"/>
  <c r="N6"/>
  <c r="N11"/>
  <c r="N29" l="1"/>
</calcChain>
</file>

<file path=xl/sharedStrings.xml><?xml version="1.0" encoding="utf-8"?>
<sst xmlns="http://schemas.openxmlformats.org/spreadsheetml/2006/main" count="28" uniqueCount="27">
  <si>
    <t>членские взносы</t>
  </si>
  <si>
    <t>возмещение расходов на электроэнергию</t>
  </si>
  <si>
    <t>Поступления, всего</t>
  </si>
  <si>
    <t>Расходы, всего</t>
  </si>
  <si>
    <t>в том числе:</t>
  </si>
  <si>
    <t>заработная плата</t>
  </si>
  <si>
    <t>НДФЛ</t>
  </si>
  <si>
    <t>страховые взносы</t>
  </si>
  <si>
    <t>земельный налог</t>
  </si>
  <si>
    <t>расходы вывоз мусора (ТБО)</t>
  </si>
  <si>
    <t>расходы на оплату электроэнергии</t>
  </si>
  <si>
    <t>расходы на плату за негативное воздействие на окружающую среду</t>
  </si>
  <si>
    <t>расходы на бухгалтерское обслуживание</t>
  </si>
  <si>
    <t>НП СЗУ "Высокое"</t>
  </si>
  <si>
    <t>расходы на юридический адрес</t>
  </si>
  <si>
    <t>Комисси банка за РК0</t>
  </si>
  <si>
    <t>расходы на очистку снега</t>
  </si>
  <si>
    <t>расходы на информационное обслуживание по электроэнергии Партнер Энерго</t>
  </si>
  <si>
    <t>Смета доходов и расходов за 2016 год</t>
  </si>
  <si>
    <t>расходы на полиграфическую продукцию</t>
  </si>
  <si>
    <t>Остаток денежных средств на начало периода</t>
  </si>
  <si>
    <t>расходы на оплату телефона охраны</t>
  </si>
  <si>
    <t>Остаток денежных средств на конец периода</t>
  </si>
  <si>
    <t>Итого за весь период</t>
  </si>
  <si>
    <t>Статьи доходов и расходов</t>
  </si>
  <si>
    <t>Расходы на технологическое присоединение  МОЭСК</t>
  </si>
  <si>
    <t xml:space="preserve">Расходы на бухгалтерскую и налоговую отчетность по системе ЭДО </t>
  </si>
</sst>
</file>

<file path=xl/styles.xml><?xml version="1.0" encoding="utf-8"?>
<styleSheet xmlns="http://schemas.openxmlformats.org/spreadsheetml/2006/main">
  <numFmts count="1">
    <numFmt numFmtId="164" formatCode="[$-419]mmmm;@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u/>
      <sz val="9"/>
      <color theme="1"/>
      <name val="Arial"/>
      <family val="2"/>
      <charset val="204"/>
    </font>
    <font>
      <b/>
      <i/>
      <u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" fontId="3" fillId="0" borderId="1" xfId="0" applyNumberFormat="1" applyFont="1" applyBorder="1"/>
    <xf numFmtId="0" fontId="4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5" fillId="0" borderId="1" xfId="0" applyNumberFormat="1" applyFont="1" applyBorder="1"/>
    <xf numFmtId="0" fontId="6" fillId="0" borderId="0" xfId="0" applyFont="1"/>
    <xf numFmtId="4" fontId="6" fillId="0" borderId="0" xfId="0" applyNumberFormat="1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4" fontId="8" fillId="0" borderId="3" xfId="0" applyNumberFormat="1" applyFont="1" applyBorder="1" applyAlignment="1">
      <alignment vertical="center"/>
    </xf>
    <xf numFmtId="4" fontId="1" fillId="0" borderId="3" xfId="0" applyNumberFormat="1" applyFont="1" applyBorder="1"/>
    <xf numFmtId="4" fontId="7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/>
    </xf>
    <xf numFmtId="0" fontId="5" fillId="0" borderId="7" xfId="0" applyFont="1" applyBorder="1"/>
    <xf numFmtId="4" fontId="5" fillId="0" borderId="8" xfId="0" applyNumberFormat="1" applyFont="1" applyBorder="1"/>
    <xf numFmtId="0" fontId="3" fillId="0" borderId="7" xfId="0" applyFont="1" applyBorder="1"/>
    <xf numFmtId="4" fontId="3" fillId="0" borderId="8" xfId="0" applyNumberFormat="1" applyFont="1" applyBorder="1"/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 indent="2"/>
    </xf>
    <xf numFmtId="0" fontId="1" fillId="0" borderId="4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>
      <selection activeCell="A5" sqref="A5"/>
    </sheetView>
  </sheetViews>
  <sheetFormatPr defaultRowHeight="14.25"/>
  <cols>
    <col min="1" max="1" width="40" style="2" customWidth="1"/>
    <col min="2" max="2" width="11.42578125" style="5" bestFit="1" customWidth="1"/>
    <col min="3" max="3" width="11.85546875" style="5" bestFit="1" customWidth="1"/>
    <col min="4" max="4" width="10.42578125" style="5" customWidth="1"/>
    <col min="5" max="5" width="10.28515625" style="5" customWidth="1"/>
    <col min="6" max="9" width="10.28515625" style="5" hidden="1" customWidth="1"/>
    <col min="10" max="10" width="11.140625" style="5" hidden="1" customWidth="1"/>
    <col min="11" max="13" width="10.28515625" style="5" hidden="1" customWidth="1"/>
    <col min="14" max="14" width="11.7109375" style="5" bestFit="1" customWidth="1"/>
    <col min="15" max="16384" width="9.140625" style="2"/>
  </cols>
  <sheetData>
    <row r="1" spans="1:14" ht="15">
      <c r="A1" s="1" t="s">
        <v>18</v>
      </c>
    </row>
    <row r="2" spans="1:14" s="1" customFormat="1" ht="15">
      <c r="A2" s="1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8" customFormat="1" ht="24.75" thickBot="1">
      <c r="A4" s="10" t="s">
        <v>20</v>
      </c>
      <c r="B4" s="14">
        <v>271656.14</v>
      </c>
      <c r="C4" s="14">
        <f>B4+B6-B11</f>
        <v>217327.1700000001</v>
      </c>
      <c r="D4" s="14">
        <f>C4+C6-C11</f>
        <v>300054.18000000011</v>
      </c>
      <c r="E4" s="14">
        <f>D4+D6-D11</f>
        <v>225111.66000000015</v>
      </c>
      <c r="F4" s="9"/>
      <c r="G4" s="9"/>
      <c r="H4" s="9"/>
      <c r="I4" s="9"/>
      <c r="J4" s="9"/>
      <c r="K4" s="9"/>
      <c r="L4" s="9"/>
      <c r="M4" s="9"/>
      <c r="N4" s="14">
        <v>271656.14</v>
      </c>
    </row>
    <row r="5" spans="1:14" s="26" customFormat="1" ht="45.75" thickTop="1">
      <c r="A5" s="24" t="s">
        <v>24</v>
      </c>
      <c r="B5" s="15">
        <v>42005</v>
      </c>
      <c r="C5" s="15">
        <v>42036</v>
      </c>
      <c r="D5" s="15">
        <v>42064</v>
      </c>
      <c r="E5" s="15">
        <v>42095</v>
      </c>
      <c r="F5" s="15">
        <v>42125</v>
      </c>
      <c r="G5" s="15">
        <v>42156</v>
      </c>
      <c r="H5" s="15">
        <v>42186</v>
      </c>
      <c r="I5" s="15">
        <v>42217</v>
      </c>
      <c r="J5" s="15">
        <v>42248</v>
      </c>
      <c r="K5" s="15">
        <v>42278</v>
      </c>
      <c r="L5" s="15">
        <v>42309</v>
      </c>
      <c r="M5" s="15">
        <v>42339</v>
      </c>
      <c r="N5" s="25" t="s">
        <v>23</v>
      </c>
    </row>
    <row r="6" spans="1:14" s="4" customFormat="1" ht="15">
      <c r="A6" s="16" t="s">
        <v>2</v>
      </c>
      <c r="B6" s="7">
        <f t="shared" ref="B6:N6" si="0">SUM(B8:B9)</f>
        <v>429289.44</v>
      </c>
      <c r="C6" s="7">
        <f t="shared" si="0"/>
        <v>461225.58</v>
      </c>
      <c r="D6" s="7">
        <f t="shared" si="0"/>
        <v>317354.57</v>
      </c>
      <c r="E6" s="7">
        <f t="shared" si="0"/>
        <v>170317.51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17">
        <f t="shared" si="0"/>
        <v>1378187.1</v>
      </c>
    </row>
    <row r="7" spans="1:14">
      <c r="A7" s="18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9"/>
    </row>
    <row r="8" spans="1:14">
      <c r="A8" s="20" t="s">
        <v>0</v>
      </c>
      <c r="B8" s="3">
        <v>237250.3</v>
      </c>
      <c r="C8" s="3">
        <f>171800+11900+200</f>
        <v>183900</v>
      </c>
      <c r="D8" s="3">
        <v>140900</v>
      </c>
      <c r="E8" s="3">
        <v>119550</v>
      </c>
      <c r="F8" s="3"/>
      <c r="G8" s="3"/>
      <c r="H8" s="3"/>
      <c r="I8" s="3"/>
      <c r="J8" s="3"/>
      <c r="K8" s="3"/>
      <c r="L8" s="3"/>
      <c r="M8" s="3"/>
      <c r="N8" s="19">
        <f>SUM(B8:M8)</f>
        <v>681600.3</v>
      </c>
    </row>
    <row r="9" spans="1:14">
      <c r="A9" s="20" t="s">
        <v>1</v>
      </c>
      <c r="B9" s="3">
        <v>192039.14</v>
      </c>
      <c r="C9" s="3">
        <f>278125.58-1000+200</f>
        <v>277325.58</v>
      </c>
      <c r="D9" s="3">
        <v>176454.57</v>
      </c>
      <c r="E9" s="3">
        <v>50767.51</v>
      </c>
      <c r="F9" s="3"/>
      <c r="G9" s="3"/>
      <c r="H9" s="3"/>
      <c r="I9" s="3"/>
      <c r="J9" s="3"/>
      <c r="K9" s="3"/>
      <c r="L9" s="3"/>
      <c r="M9" s="3"/>
      <c r="N9" s="19">
        <f t="shared" ref="N9" si="1">SUM(B9:M9)</f>
        <v>696586.8</v>
      </c>
    </row>
    <row r="10" spans="1:14">
      <c r="A10" s="2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</row>
    <row r="11" spans="1:14" s="4" customFormat="1" ht="15">
      <c r="A11" s="22" t="s">
        <v>3</v>
      </c>
      <c r="B11" s="7">
        <f>SUM(B13:B28)</f>
        <v>483618.41</v>
      </c>
      <c r="C11" s="7">
        <f t="shared" ref="C11:N11" si="2">SUM(C13:C28)</f>
        <v>378498.57</v>
      </c>
      <c r="D11" s="7">
        <f t="shared" si="2"/>
        <v>392297.08999999997</v>
      </c>
      <c r="E11" s="7">
        <f t="shared" si="2"/>
        <v>200460.90000000002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17">
        <f t="shared" si="2"/>
        <v>1454874.97</v>
      </c>
    </row>
    <row r="12" spans="1:14">
      <c r="A12" s="23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</row>
    <row r="13" spans="1:14">
      <c r="A13" s="23" t="s">
        <v>5</v>
      </c>
      <c r="B13" s="3">
        <v>73080</v>
      </c>
      <c r="C13" s="3">
        <v>132645.9</v>
      </c>
      <c r="D13" s="3">
        <v>65643.7</v>
      </c>
      <c r="E13" s="3">
        <v>95376.88</v>
      </c>
      <c r="F13" s="3"/>
      <c r="G13" s="3"/>
      <c r="H13" s="3"/>
      <c r="I13" s="3"/>
      <c r="J13" s="3"/>
      <c r="K13" s="3"/>
      <c r="L13" s="3"/>
      <c r="M13" s="3"/>
      <c r="N13" s="19">
        <f t="shared" ref="N13:N28" si="3">SUM(B13:M13)</f>
        <v>366746.48</v>
      </c>
    </row>
    <row r="14" spans="1:14">
      <c r="A14" s="23" t="s">
        <v>6</v>
      </c>
      <c r="B14" s="3">
        <v>23841</v>
      </c>
      <c r="C14" s="3">
        <v>19821</v>
      </c>
      <c r="D14" s="3">
        <v>9809</v>
      </c>
      <c r="E14" s="3">
        <v>14252</v>
      </c>
      <c r="F14" s="3"/>
      <c r="G14" s="3"/>
      <c r="H14" s="3"/>
      <c r="I14" s="3"/>
      <c r="J14" s="3"/>
      <c r="K14" s="3"/>
      <c r="L14" s="3"/>
      <c r="M14" s="3"/>
      <c r="N14" s="19">
        <f t="shared" si="3"/>
        <v>67723</v>
      </c>
    </row>
    <row r="15" spans="1:14">
      <c r="A15" s="23" t="s">
        <v>7</v>
      </c>
      <c r="B15" s="3">
        <f>38649+301+352+8959+220.3</f>
        <v>48481.3</v>
      </c>
      <c r="C15" s="3">
        <f>26943+3552+245+6246</f>
        <v>36986</v>
      </c>
      <c r="D15" s="3">
        <f>23200+3058+211+5378</f>
        <v>31847</v>
      </c>
      <c r="E15" s="3">
        <f>24200+3200+220+5600</f>
        <v>33220</v>
      </c>
      <c r="F15" s="3"/>
      <c r="G15" s="3"/>
      <c r="H15" s="3"/>
      <c r="I15" s="3"/>
      <c r="J15" s="3"/>
      <c r="K15" s="3"/>
      <c r="L15" s="3"/>
      <c r="M15" s="3"/>
      <c r="N15" s="19">
        <f t="shared" si="3"/>
        <v>150534.29999999999</v>
      </c>
    </row>
    <row r="16" spans="1:14">
      <c r="A16" s="2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9">
        <f t="shared" si="3"/>
        <v>0</v>
      </c>
    </row>
    <row r="17" spans="1:14">
      <c r="A17" s="23" t="s">
        <v>9</v>
      </c>
      <c r="B17" s="3"/>
      <c r="C17" s="3">
        <v>13334.67</v>
      </c>
      <c r="D17" s="3">
        <v>75749.39</v>
      </c>
      <c r="E17" s="3">
        <v>8800</v>
      </c>
      <c r="F17" s="3"/>
      <c r="G17" s="3"/>
      <c r="H17" s="3"/>
      <c r="I17" s="3"/>
      <c r="J17" s="3"/>
      <c r="K17" s="3"/>
      <c r="L17" s="3"/>
      <c r="M17" s="3"/>
      <c r="N17" s="19">
        <f t="shared" si="3"/>
        <v>97884.06</v>
      </c>
    </row>
    <row r="18" spans="1:14" ht="25.5">
      <c r="A18" s="23" t="s">
        <v>12</v>
      </c>
      <c r="B18" s="3">
        <v>10600</v>
      </c>
      <c r="C18" s="3">
        <v>10600</v>
      </c>
      <c r="D18" s="3">
        <v>10600</v>
      </c>
      <c r="E18" s="3">
        <v>10600</v>
      </c>
      <c r="F18" s="3"/>
      <c r="G18" s="3"/>
      <c r="H18" s="3"/>
      <c r="I18" s="3"/>
      <c r="J18" s="3"/>
      <c r="K18" s="3"/>
      <c r="L18" s="3"/>
      <c r="M18" s="3"/>
      <c r="N18" s="19">
        <f t="shared" si="3"/>
        <v>42400</v>
      </c>
    </row>
    <row r="19" spans="1:14" ht="25.5">
      <c r="A19" s="23" t="s">
        <v>26</v>
      </c>
      <c r="B19" s="3"/>
      <c r="C19" s="3"/>
      <c r="D19" s="3"/>
      <c r="E19" s="3">
        <v>3400</v>
      </c>
      <c r="F19" s="3"/>
      <c r="G19" s="3"/>
      <c r="H19" s="3"/>
      <c r="I19" s="3"/>
      <c r="J19" s="3"/>
      <c r="K19" s="3"/>
      <c r="L19" s="3"/>
      <c r="M19" s="3"/>
      <c r="N19" s="19">
        <f t="shared" si="3"/>
        <v>3400</v>
      </c>
    </row>
    <row r="20" spans="1:14">
      <c r="A20" s="23" t="s">
        <v>10</v>
      </c>
      <c r="B20" s="3">
        <v>264307.76</v>
      </c>
      <c r="C20" s="3">
        <v>150000</v>
      </c>
      <c r="D20" s="3">
        <v>192000</v>
      </c>
      <c r="E20" s="3"/>
      <c r="F20" s="3"/>
      <c r="G20" s="3"/>
      <c r="H20" s="3"/>
      <c r="I20" s="3"/>
      <c r="J20" s="3"/>
      <c r="K20" s="3"/>
      <c r="L20" s="3"/>
      <c r="M20" s="3"/>
      <c r="N20" s="19">
        <f t="shared" si="3"/>
        <v>606307.76</v>
      </c>
    </row>
    <row r="21" spans="1:14" ht="32.25" customHeight="1">
      <c r="A21" s="23" t="s">
        <v>25</v>
      </c>
      <c r="B21" s="3"/>
      <c r="C21" s="3"/>
      <c r="D21" s="3">
        <v>550</v>
      </c>
      <c r="E21" s="3">
        <v>9543.48</v>
      </c>
      <c r="F21" s="3"/>
      <c r="G21" s="3"/>
      <c r="H21" s="3"/>
      <c r="I21" s="3"/>
      <c r="J21" s="3"/>
      <c r="K21" s="3"/>
      <c r="L21" s="3"/>
      <c r="M21" s="3"/>
      <c r="N21" s="19">
        <f t="shared" si="3"/>
        <v>10093.48</v>
      </c>
    </row>
    <row r="22" spans="1:14" ht="25.5">
      <c r="A22" s="23" t="s">
        <v>19</v>
      </c>
      <c r="B22" s="3">
        <v>11500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9">
        <f t="shared" si="3"/>
        <v>11500</v>
      </c>
    </row>
    <row r="23" spans="1:14" ht="25.5">
      <c r="A23" s="23" t="s">
        <v>11</v>
      </c>
      <c r="B23" s="3">
        <v>18722.349999999999</v>
      </c>
      <c r="C23" s="3"/>
      <c r="D23" s="3"/>
      <c r="E23" s="3">
        <v>17065.54</v>
      </c>
      <c r="F23" s="3"/>
      <c r="G23" s="3"/>
      <c r="H23" s="3"/>
      <c r="I23" s="3"/>
      <c r="J23" s="3"/>
      <c r="K23" s="3"/>
      <c r="L23" s="3"/>
      <c r="M23" s="3"/>
      <c r="N23" s="19">
        <f t="shared" si="3"/>
        <v>35787.89</v>
      </c>
    </row>
    <row r="24" spans="1:14">
      <c r="A24" s="23" t="s">
        <v>16</v>
      </c>
      <c r="B24" s="3">
        <v>0</v>
      </c>
      <c r="C24" s="3">
        <v>11900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19">
        <f t="shared" si="3"/>
        <v>11900</v>
      </c>
    </row>
    <row r="25" spans="1:14">
      <c r="A25" s="23" t="s">
        <v>21</v>
      </c>
      <c r="B25" s="3"/>
      <c r="C25" s="3">
        <v>200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19">
        <f t="shared" si="3"/>
        <v>200</v>
      </c>
    </row>
    <row r="26" spans="1:14" ht="38.25">
      <c r="A26" s="23" t="s">
        <v>17</v>
      </c>
      <c r="B26" s="3">
        <v>30000</v>
      </c>
      <c r="C26" s="3"/>
      <c r="D26" s="3"/>
      <c r="E26" s="3">
        <v>5000</v>
      </c>
      <c r="F26" s="3"/>
      <c r="G26" s="3"/>
      <c r="H26" s="3"/>
      <c r="I26" s="3"/>
      <c r="J26" s="3"/>
      <c r="K26" s="3"/>
      <c r="L26" s="3"/>
      <c r="M26" s="3"/>
      <c r="N26" s="19">
        <f t="shared" si="3"/>
        <v>35000</v>
      </c>
    </row>
    <row r="27" spans="1:14">
      <c r="A27" s="23" t="s">
        <v>14</v>
      </c>
      <c r="B27" s="3">
        <v>0</v>
      </c>
      <c r="C27" s="3"/>
      <c r="D27" s="3">
        <v>3000</v>
      </c>
      <c r="E27" s="3"/>
      <c r="F27" s="3"/>
      <c r="G27" s="3"/>
      <c r="H27" s="3"/>
      <c r="I27" s="3"/>
      <c r="J27" s="3"/>
      <c r="K27" s="3"/>
      <c r="L27" s="3"/>
      <c r="M27" s="3"/>
      <c r="N27" s="19">
        <f t="shared" si="3"/>
        <v>3000</v>
      </c>
    </row>
    <row r="28" spans="1:14">
      <c r="A28" s="23" t="s">
        <v>15</v>
      </c>
      <c r="B28" s="3">
        <v>3086</v>
      </c>
      <c r="C28" s="3">
        <v>3011</v>
      </c>
      <c r="D28" s="3">
        <v>3098</v>
      </c>
      <c r="E28" s="3">
        <v>3203</v>
      </c>
      <c r="F28" s="3"/>
      <c r="G28" s="3"/>
      <c r="H28" s="3"/>
      <c r="I28" s="3"/>
      <c r="J28" s="3"/>
      <c r="K28" s="3"/>
      <c r="L28" s="3"/>
      <c r="M28" s="3"/>
      <c r="N28" s="19">
        <f t="shared" si="3"/>
        <v>12398</v>
      </c>
    </row>
    <row r="29" spans="1:14" s="1" customFormat="1" ht="25.5" thickBot="1">
      <c r="A29" s="11" t="s">
        <v>22</v>
      </c>
      <c r="B29" s="12">
        <f>B4+B6-B11</f>
        <v>217327.1700000001</v>
      </c>
      <c r="C29" s="12">
        <f>C4+C6-C11</f>
        <v>300054.18000000011</v>
      </c>
      <c r="D29" s="12">
        <f>D4+D6-D11</f>
        <v>225111.66000000015</v>
      </c>
      <c r="E29" s="12">
        <f>E4+E6-E11</f>
        <v>194968.27000000014</v>
      </c>
      <c r="F29" s="13"/>
      <c r="G29" s="13"/>
      <c r="H29" s="13"/>
      <c r="I29" s="13"/>
      <c r="J29" s="13"/>
      <c r="K29" s="13"/>
      <c r="L29" s="13"/>
      <c r="M29" s="13"/>
      <c r="N29" s="12">
        <f>N4+N6-N11</f>
        <v>194968.27000000025</v>
      </c>
    </row>
    <row r="30" spans="1:14" ht="15" thickTop="1"/>
  </sheetData>
  <pageMargins left="0.74" right="0.2755905511811023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cp:lastPrinted>2016-03-11T07:53:42Z</cp:lastPrinted>
  <dcterms:created xsi:type="dcterms:W3CDTF">2015-12-25T20:22:12Z</dcterms:created>
  <dcterms:modified xsi:type="dcterms:W3CDTF">2016-05-24T14:19:24Z</dcterms:modified>
</cp:coreProperties>
</file>