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19635" windowHeight="793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definedNames>
    <definedName name="_xlnm._FilterDatabase" localSheetId="0" hidden="1">Лист1!$A$4:$AE$182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25725"/>
</workbook>
</file>

<file path=xl/calcChain.xml><?xml version="1.0" encoding="utf-8"?>
<calcChain xmlns="http://schemas.openxmlformats.org/spreadsheetml/2006/main">
  <c r="AK181" i="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4"/>
  <c r="AK13"/>
  <c r="AK12"/>
  <c r="AK11"/>
  <c r="AK10"/>
  <c r="AK9"/>
  <c r="AK8"/>
  <c r="AK7"/>
  <c r="AK6"/>
  <c r="AK5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L89" s="1"/>
  <c r="AM89" s="1"/>
  <c r="AF88"/>
  <c r="AF87"/>
  <c r="AL87" s="1"/>
  <c r="AM87" s="1"/>
  <c r="AF86"/>
  <c r="AF85"/>
  <c r="AL85" s="1"/>
  <c r="AM85" s="1"/>
  <c r="AF84"/>
  <c r="AF83"/>
  <c r="AL83" s="1"/>
  <c r="AM83" s="1"/>
  <c r="AF82"/>
  <c r="AF81"/>
  <c r="AL81" s="1"/>
  <c r="AM81" s="1"/>
  <c r="AF80"/>
  <c r="AF79"/>
  <c r="AL79" s="1"/>
  <c r="AM79" s="1"/>
  <c r="AF78"/>
  <c r="AF77"/>
  <c r="AF76"/>
  <c r="AF75"/>
  <c r="AF74"/>
  <c r="AL74" s="1"/>
  <c r="AM74" s="1"/>
  <c r="AF72"/>
  <c r="AL72" s="1"/>
  <c r="AM72" s="1"/>
  <c r="AF71"/>
  <c r="AF70"/>
  <c r="AL70" s="1"/>
  <c r="AM70" s="1"/>
  <c r="AF69"/>
  <c r="AF68"/>
  <c r="AL68" s="1"/>
  <c r="AM68" s="1"/>
  <c r="AF67"/>
  <c r="AF66"/>
  <c r="AL66" s="1"/>
  <c r="AM66" s="1"/>
  <c r="AF65"/>
  <c r="AF64"/>
  <c r="AL64" s="1"/>
  <c r="AM64" s="1"/>
  <c r="AF63"/>
  <c r="AF62"/>
  <c r="AL62" s="1"/>
  <c r="AM62" s="1"/>
  <c r="AF61"/>
  <c r="AF60"/>
  <c r="AL60" s="1"/>
  <c r="AM60" s="1"/>
  <c r="AF59"/>
  <c r="AF58"/>
  <c r="AF57"/>
  <c r="AF56"/>
  <c r="AL56" s="1"/>
  <c r="AM56" s="1"/>
  <c r="AF55"/>
  <c r="AF54"/>
  <c r="AF53"/>
  <c r="AF52"/>
  <c r="AL52" s="1"/>
  <c r="AM52" s="1"/>
  <c r="AF51"/>
  <c r="AF50"/>
  <c r="AF49"/>
  <c r="AF48"/>
  <c r="AL48" s="1"/>
  <c r="AM48" s="1"/>
  <c r="AF47"/>
  <c r="AF46"/>
  <c r="AF45"/>
  <c r="AF44"/>
  <c r="AL44" s="1"/>
  <c r="AM44" s="1"/>
  <c r="AF43"/>
  <c r="AF42"/>
  <c r="AF41"/>
  <c r="AF40"/>
  <c r="AL40" s="1"/>
  <c r="AM40" s="1"/>
  <c r="AF39"/>
  <c r="AF38"/>
  <c r="AF37"/>
  <c r="AF36"/>
  <c r="AL36" s="1"/>
  <c r="AM36" s="1"/>
  <c r="AF35"/>
  <c r="AF34"/>
  <c r="AF33"/>
  <c r="AF32"/>
  <c r="AL32" s="1"/>
  <c r="AM32" s="1"/>
  <c r="AF31"/>
  <c r="AF30"/>
  <c r="AF29"/>
  <c r="AF28"/>
  <c r="AL28" s="1"/>
  <c r="AM28" s="1"/>
  <c r="AF27"/>
  <c r="AF26"/>
  <c r="AF25"/>
  <c r="AF24"/>
  <c r="AL24" s="1"/>
  <c r="AM24" s="1"/>
  <c r="AF23"/>
  <c r="AF22"/>
  <c r="AF21"/>
  <c r="AF20"/>
  <c r="AL20" s="1"/>
  <c r="AM20" s="1"/>
  <c r="AF19"/>
  <c r="AF18"/>
  <c r="AF17"/>
  <c r="AF16"/>
  <c r="AL16" s="1"/>
  <c r="AM16" s="1"/>
  <c r="AF14"/>
  <c r="AF13"/>
  <c r="AL13" s="1"/>
  <c r="AM13" s="1"/>
  <c r="AF12"/>
  <c r="AL12" s="1"/>
  <c r="AM12" s="1"/>
  <c r="AF11"/>
  <c r="AG11" s="1"/>
  <c r="AH11" s="1"/>
  <c r="AF10"/>
  <c r="AF9"/>
  <c r="AG9" s="1"/>
  <c r="AH9" s="1"/>
  <c r="AF8"/>
  <c r="AL8" s="1"/>
  <c r="AM8" s="1"/>
  <c r="AF7"/>
  <c r="AL7" s="1"/>
  <c r="AM7" s="1"/>
  <c r="AF6"/>
  <c r="AF5"/>
  <c r="AL5" s="1"/>
  <c r="AN182"/>
  <c r="AK182"/>
  <c r="AL181"/>
  <c r="AM181" s="1"/>
  <c r="AL180"/>
  <c r="AM180" s="1"/>
  <c r="AL179"/>
  <c r="AM179" s="1"/>
  <c r="AL178"/>
  <c r="AM178" s="1"/>
  <c r="AL177"/>
  <c r="AM177" s="1"/>
  <c r="AL176"/>
  <c r="AM176" s="1"/>
  <c r="AL175"/>
  <c r="AM175" s="1"/>
  <c r="AL174"/>
  <c r="AM174" s="1"/>
  <c r="AL173"/>
  <c r="AM173" s="1"/>
  <c r="AL172"/>
  <c r="AM172" s="1"/>
  <c r="AL171"/>
  <c r="AM171" s="1"/>
  <c r="AM170"/>
  <c r="AL170"/>
  <c r="AL169"/>
  <c r="AM169" s="1"/>
  <c r="AL168"/>
  <c r="AM168" s="1"/>
  <c r="AL167"/>
  <c r="AM167" s="1"/>
  <c r="AL166"/>
  <c r="AM166" s="1"/>
  <c r="AL165"/>
  <c r="AM165" s="1"/>
  <c r="AL164"/>
  <c r="AM164" s="1"/>
  <c r="AL163"/>
  <c r="AM163" s="1"/>
  <c r="AL162"/>
  <c r="AM162" s="1"/>
  <c r="AL161"/>
  <c r="AM161" s="1"/>
  <c r="AL160"/>
  <c r="AM160" s="1"/>
  <c r="AL159"/>
  <c r="AM159" s="1"/>
  <c r="AL158"/>
  <c r="AM158" s="1"/>
  <c r="AL157"/>
  <c r="AM157" s="1"/>
  <c r="AL156"/>
  <c r="AM156" s="1"/>
  <c r="AL155"/>
  <c r="AM155" s="1"/>
  <c r="AL154"/>
  <c r="AM154" s="1"/>
  <c r="AL153"/>
  <c r="AM153" s="1"/>
  <c r="AL152"/>
  <c r="AM152" s="1"/>
  <c r="AL151"/>
  <c r="AM151" s="1"/>
  <c r="AL150"/>
  <c r="AM150" s="1"/>
  <c r="AO149"/>
  <c r="AL148"/>
  <c r="AM148" s="1"/>
  <c r="AL147"/>
  <c r="AM147" s="1"/>
  <c r="AL146"/>
  <c r="AM146" s="1"/>
  <c r="AL145"/>
  <c r="AM145" s="1"/>
  <c r="AL144"/>
  <c r="AM144" s="1"/>
  <c r="AL143"/>
  <c r="AM143" s="1"/>
  <c r="AL142"/>
  <c r="AM142" s="1"/>
  <c r="AL141"/>
  <c r="AM141" s="1"/>
  <c r="AL140"/>
  <c r="AM140" s="1"/>
  <c r="AL139"/>
  <c r="AM139" s="1"/>
  <c r="AM138"/>
  <c r="AL138"/>
  <c r="AL137"/>
  <c r="AM137" s="1"/>
  <c r="AL136"/>
  <c r="AM136" s="1"/>
  <c r="AL135"/>
  <c r="AM135" s="1"/>
  <c r="AL134"/>
  <c r="AM134" s="1"/>
  <c r="AL133"/>
  <c r="AM133" s="1"/>
  <c r="AL132"/>
  <c r="AM132" s="1"/>
  <c r="AL131"/>
  <c r="AM131" s="1"/>
  <c r="AL130"/>
  <c r="AM130" s="1"/>
  <c r="AL129"/>
  <c r="AM129" s="1"/>
  <c r="AL128"/>
  <c r="AM128" s="1"/>
  <c r="AL127"/>
  <c r="AM127" s="1"/>
  <c r="AL126"/>
  <c r="AM126" s="1"/>
  <c r="AL125"/>
  <c r="AM125" s="1"/>
  <c r="AL124"/>
  <c r="AM124" s="1"/>
  <c r="AL123"/>
  <c r="AM123" s="1"/>
  <c r="AL122"/>
  <c r="AM122" s="1"/>
  <c r="AL121"/>
  <c r="AM121" s="1"/>
  <c r="AL120"/>
  <c r="AM120" s="1"/>
  <c r="AL119"/>
  <c r="AM119" s="1"/>
  <c r="AL118"/>
  <c r="AM118" s="1"/>
  <c r="AL117"/>
  <c r="AM117" s="1"/>
  <c r="AL116"/>
  <c r="AM116" s="1"/>
  <c r="AL115"/>
  <c r="AM115" s="1"/>
  <c r="AL114"/>
  <c r="AM114" s="1"/>
  <c r="AL113"/>
  <c r="AM113" s="1"/>
  <c r="AL112"/>
  <c r="AM112" s="1"/>
  <c r="AL111"/>
  <c r="AM111" s="1"/>
  <c r="AL110"/>
  <c r="AM110" s="1"/>
  <c r="AL109"/>
  <c r="AM109" s="1"/>
  <c r="AL108"/>
  <c r="AM108" s="1"/>
  <c r="AL107"/>
  <c r="AM107" s="1"/>
  <c r="AM106"/>
  <c r="AL106"/>
  <c r="AL105"/>
  <c r="AM105" s="1"/>
  <c r="AL104"/>
  <c r="AM104" s="1"/>
  <c r="AL103"/>
  <c r="AM103" s="1"/>
  <c r="AL102"/>
  <c r="AM102" s="1"/>
  <c r="AL101"/>
  <c r="AM101" s="1"/>
  <c r="AL100"/>
  <c r="AM100" s="1"/>
  <c r="AL99"/>
  <c r="AM99" s="1"/>
  <c r="AL98"/>
  <c r="AM98" s="1"/>
  <c r="AL97"/>
  <c r="AM97" s="1"/>
  <c r="AL96"/>
  <c r="AM96" s="1"/>
  <c r="AL95"/>
  <c r="AM95" s="1"/>
  <c r="AL94"/>
  <c r="AM94" s="1"/>
  <c r="AL93"/>
  <c r="AM93" s="1"/>
  <c r="AL92"/>
  <c r="AM92" s="1"/>
  <c r="AL91"/>
  <c r="AM91" s="1"/>
  <c r="AL90"/>
  <c r="AM90" s="1"/>
  <c r="AL88"/>
  <c r="AM88" s="1"/>
  <c r="AL86"/>
  <c r="AM86" s="1"/>
  <c r="AL84"/>
  <c r="AM84" s="1"/>
  <c r="AL82"/>
  <c r="AM82" s="1"/>
  <c r="AL80"/>
  <c r="AM80" s="1"/>
  <c r="AL78"/>
  <c r="AM78" s="1"/>
  <c r="AL76"/>
  <c r="AM76" s="1"/>
  <c r="AL73"/>
  <c r="AM73" s="1"/>
  <c r="AL71"/>
  <c r="AM71" s="1"/>
  <c r="AL65"/>
  <c r="AM65" s="1"/>
  <c r="AL63"/>
  <c r="AM63" s="1"/>
  <c r="AL58"/>
  <c r="AM58" s="1"/>
  <c r="AL55"/>
  <c r="AM55" s="1"/>
  <c r="AL54"/>
  <c r="AM54" s="1"/>
  <c r="AL53"/>
  <c r="AM53" s="1"/>
  <c r="AL50"/>
  <c r="AM50" s="1"/>
  <c r="AL47"/>
  <c r="AM47" s="1"/>
  <c r="AL46"/>
  <c r="AM46" s="1"/>
  <c r="AL45"/>
  <c r="AM45" s="1"/>
  <c r="AL42"/>
  <c r="AM42" s="1"/>
  <c r="AL39"/>
  <c r="AM39" s="1"/>
  <c r="AL38"/>
  <c r="AM38" s="1"/>
  <c r="AL37"/>
  <c r="AM37" s="1"/>
  <c r="AL34"/>
  <c r="AM34" s="1"/>
  <c r="AL31"/>
  <c r="AM31" s="1"/>
  <c r="AL30"/>
  <c r="AM30" s="1"/>
  <c r="AL29"/>
  <c r="AM29" s="1"/>
  <c r="AL26"/>
  <c r="AM26" s="1"/>
  <c r="AL23"/>
  <c r="AM23" s="1"/>
  <c r="AL22"/>
  <c r="AM22" s="1"/>
  <c r="AL21"/>
  <c r="AM21" s="1"/>
  <c r="AL18"/>
  <c r="AM18" s="1"/>
  <c r="AL15"/>
  <c r="AM15" s="1"/>
  <c r="AL14"/>
  <c r="AM14" s="1"/>
  <c r="AL10"/>
  <c r="AM10" s="1"/>
  <c r="AL6"/>
  <c r="AM6" s="1"/>
  <c r="AG175"/>
  <c r="AH175" s="1"/>
  <c r="AG174"/>
  <c r="AH174" s="1"/>
  <c r="AH173"/>
  <c r="AG173"/>
  <c r="AG170"/>
  <c r="AH170" s="1"/>
  <c r="AG153"/>
  <c r="AH153" s="1"/>
  <c r="AJ149"/>
  <c r="AG146"/>
  <c r="AH146" s="1"/>
  <c r="AI182"/>
  <c r="AG131"/>
  <c r="AH131" s="1"/>
  <c r="AG130"/>
  <c r="AH130" s="1"/>
  <c r="AG125"/>
  <c r="AH125" s="1"/>
  <c r="AG122"/>
  <c r="AH122" s="1"/>
  <c r="AG103"/>
  <c r="AH103" s="1"/>
  <c r="AG81"/>
  <c r="AH81" s="1"/>
  <c r="AG73"/>
  <c r="AH73" s="1"/>
  <c r="AG58"/>
  <c r="AH58" s="1"/>
  <c r="AG53"/>
  <c r="AH53" s="1"/>
  <c r="AG51"/>
  <c r="AH51" s="1"/>
  <c r="AG31"/>
  <c r="AH31" s="1"/>
  <c r="AG18"/>
  <c r="AH18" s="1"/>
  <c r="AG17"/>
  <c r="AH17" s="1"/>
  <c r="AG16"/>
  <c r="AH16" s="1"/>
  <c r="AG15"/>
  <c r="AH15" s="1"/>
  <c r="AG14"/>
  <c r="AH14" s="1"/>
  <c r="AG12"/>
  <c r="AH12" s="1"/>
  <c r="AG10"/>
  <c r="AH10" s="1"/>
  <c r="AG8"/>
  <c r="AH8" s="1"/>
  <c r="AG6"/>
  <c r="AH6" s="1"/>
  <c r="AG5" l="1"/>
  <c r="AG7"/>
  <c r="AH7" s="1"/>
  <c r="AG13"/>
  <c r="AH13" s="1"/>
  <c r="AG87"/>
  <c r="AH87" s="1"/>
  <c r="AL17"/>
  <c r="AM17" s="1"/>
  <c r="AL19"/>
  <c r="AM19" s="1"/>
  <c r="AL25"/>
  <c r="AM25" s="1"/>
  <c r="AL27"/>
  <c r="AM27" s="1"/>
  <c r="AL33"/>
  <c r="AM33" s="1"/>
  <c r="AL35"/>
  <c r="AM35" s="1"/>
  <c r="AL41"/>
  <c r="AM41" s="1"/>
  <c r="AL43"/>
  <c r="AM43" s="1"/>
  <c r="AL49"/>
  <c r="AM49" s="1"/>
  <c r="AL51"/>
  <c r="AM51" s="1"/>
  <c r="AL57"/>
  <c r="AM57" s="1"/>
  <c r="AL59"/>
  <c r="AM59" s="1"/>
  <c r="AL61"/>
  <c r="AM61" s="1"/>
  <c r="AL67"/>
  <c r="AM67" s="1"/>
  <c r="AL69"/>
  <c r="AM69" s="1"/>
  <c r="AL9"/>
  <c r="AM9" s="1"/>
  <c r="AL11"/>
  <c r="AM11" s="1"/>
  <c r="AL75"/>
  <c r="AM75" s="1"/>
  <c r="AL77"/>
  <c r="AM77" s="1"/>
  <c r="AL182"/>
  <c r="AM5"/>
  <c r="AH5"/>
  <c r="AF182"/>
  <c r="AD182"/>
  <c r="AD144"/>
  <c r="AA181"/>
  <c r="AA180"/>
  <c r="AA179"/>
  <c r="AA178"/>
  <c r="AG178" s="1"/>
  <c r="AH178" s="1"/>
  <c r="AA177"/>
  <c r="AA176"/>
  <c r="AA172"/>
  <c r="AA171"/>
  <c r="AG171" s="1"/>
  <c r="AH171" s="1"/>
  <c r="AA169"/>
  <c r="AA168"/>
  <c r="AA167"/>
  <c r="AG167" s="1"/>
  <c r="AH167" s="1"/>
  <c r="AA166"/>
  <c r="AA165"/>
  <c r="AA164"/>
  <c r="AA163"/>
  <c r="AG163" s="1"/>
  <c r="AH163" s="1"/>
  <c r="AA162"/>
  <c r="AA161"/>
  <c r="AA160"/>
  <c r="AA159"/>
  <c r="AG159" s="1"/>
  <c r="AH159" s="1"/>
  <c r="AA158"/>
  <c r="AA157"/>
  <c r="AA156"/>
  <c r="AA155"/>
  <c r="AG155" s="1"/>
  <c r="AH155" s="1"/>
  <c r="AA154"/>
  <c r="AA152"/>
  <c r="AA151"/>
  <c r="AG151" s="1"/>
  <c r="AH151" s="1"/>
  <c r="AA150"/>
  <c r="AA148"/>
  <c r="AA147"/>
  <c r="AB146"/>
  <c r="AC146" s="1"/>
  <c r="AA145"/>
  <c r="AA144"/>
  <c r="AA143"/>
  <c r="AG143" s="1"/>
  <c r="AH143" s="1"/>
  <c r="AA142"/>
  <c r="AA141"/>
  <c r="AA140"/>
  <c r="AA139"/>
  <c r="AA138"/>
  <c r="AA137"/>
  <c r="AA136"/>
  <c r="AA135"/>
  <c r="AG135" s="1"/>
  <c r="AH135" s="1"/>
  <c r="AA134"/>
  <c r="AA133"/>
  <c r="AA132"/>
  <c r="AB130"/>
  <c r="AC130" s="1"/>
  <c r="AA129"/>
  <c r="AG129" s="1"/>
  <c r="AH129" s="1"/>
  <c r="AA128"/>
  <c r="AA127"/>
  <c r="AG127" s="1"/>
  <c r="AH127" s="1"/>
  <c r="AA126"/>
  <c r="AA124"/>
  <c r="AG124" s="1"/>
  <c r="AH124" s="1"/>
  <c r="AA123"/>
  <c r="AB122"/>
  <c r="AC122" s="1"/>
  <c r="AA121"/>
  <c r="AA120"/>
  <c r="AG120" s="1"/>
  <c r="AH120" s="1"/>
  <c r="AA119"/>
  <c r="AA118"/>
  <c r="AA117"/>
  <c r="AA116"/>
  <c r="AG116" s="1"/>
  <c r="AH116" s="1"/>
  <c r="AA115"/>
  <c r="AA114"/>
  <c r="AA113"/>
  <c r="AA112"/>
  <c r="AG112" s="1"/>
  <c r="AH112" s="1"/>
  <c r="AA111"/>
  <c r="AA110"/>
  <c r="AA109"/>
  <c r="AA108"/>
  <c r="AG108" s="1"/>
  <c r="AH108" s="1"/>
  <c r="AA107"/>
  <c r="AA106"/>
  <c r="AA105"/>
  <c r="AA104"/>
  <c r="AG104" s="1"/>
  <c r="AH104" s="1"/>
  <c r="AA102"/>
  <c r="AA101"/>
  <c r="AA100"/>
  <c r="AG100" s="1"/>
  <c r="AH100" s="1"/>
  <c r="AA99"/>
  <c r="AA98"/>
  <c r="AA97"/>
  <c r="AA96"/>
  <c r="AA95"/>
  <c r="AA94"/>
  <c r="AA93"/>
  <c r="AA92"/>
  <c r="AA91"/>
  <c r="AA90"/>
  <c r="AA89"/>
  <c r="AA88"/>
  <c r="AA86"/>
  <c r="AA85"/>
  <c r="AA84"/>
  <c r="AG84" s="1"/>
  <c r="AH84" s="1"/>
  <c r="AA83"/>
  <c r="AA82"/>
  <c r="AA80"/>
  <c r="AA79"/>
  <c r="AG79" s="1"/>
  <c r="AH79" s="1"/>
  <c r="AA78"/>
  <c r="AA77"/>
  <c r="AG77" s="1"/>
  <c r="AH77" s="1"/>
  <c r="AA76"/>
  <c r="AA75"/>
  <c r="AG75" s="1"/>
  <c r="AH75" s="1"/>
  <c r="AA74"/>
  <c r="AA72"/>
  <c r="AG72" s="1"/>
  <c r="AH72" s="1"/>
  <c r="AA71"/>
  <c r="AA70"/>
  <c r="AA69"/>
  <c r="AA68"/>
  <c r="AG68" s="1"/>
  <c r="AH68" s="1"/>
  <c r="AA67"/>
  <c r="AA66"/>
  <c r="AA65"/>
  <c r="AA64"/>
  <c r="AG64" s="1"/>
  <c r="AH64" s="1"/>
  <c r="AA63"/>
  <c r="AA62"/>
  <c r="AA61"/>
  <c r="AA60"/>
  <c r="AG60" s="1"/>
  <c r="AH60" s="1"/>
  <c r="AA59"/>
  <c r="AB58"/>
  <c r="AC58" s="1"/>
  <c r="AA57"/>
  <c r="AA56"/>
  <c r="AG56" s="1"/>
  <c r="AH56" s="1"/>
  <c r="AA55"/>
  <c r="AA54"/>
  <c r="AA52"/>
  <c r="AA50"/>
  <c r="AA49"/>
  <c r="AA48"/>
  <c r="AA47"/>
  <c r="AA46"/>
  <c r="AA45"/>
  <c r="AA44"/>
  <c r="AA43"/>
  <c r="AG43" s="1"/>
  <c r="AH43" s="1"/>
  <c r="AA42"/>
  <c r="AA41"/>
  <c r="AA40"/>
  <c r="AA39"/>
  <c r="AA38"/>
  <c r="AA37"/>
  <c r="AA36"/>
  <c r="AA35"/>
  <c r="AA34"/>
  <c r="AA33"/>
  <c r="AA32"/>
  <c r="AA30"/>
  <c r="AA29"/>
  <c r="AG29" s="1"/>
  <c r="AH29" s="1"/>
  <c r="AA28"/>
  <c r="AA27"/>
  <c r="AG27" s="1"/>
  <c r="AH27" s="1"/>
  <c r="AA26"/>
  <c r="AA25"/>
  <c r="AG25" s="1"/>
  <c r="AH25" s="1"/>
  <c r="AA24"/>
  <c r="AA23"/>
  <c r="AG23" s="1"/>
  <c r="AH23" s="1"/>
  <c r="AA22"/>
  <c r="AA21"/>
  <c r="AG21" s="1"/>
  <c r="AH21" s="1"/>
  <c r="AA20"/>
  <c r="AG20" s="1"/>
  <c r="AH20" s="1"/>
  <c r="AA19"/>
  <c r="AB19" s="1"/>
  <c r="AC19" s="1"/>
  <c r="AB178"/>
  <c r="AC178" s="1"/>
  <c r="AB175"/>
  <c r="AC175" s="1"/>
  <c r="AB174"/>
  <c r="AC174" s="1"/>
  <c r="AB173"/>
  <c r="AC173" s="1"/>
  <c r="AB171"/>
  <c r="AC171" s="1"/>
  <c r="AB170"/>
  <c r="AC170" s="1"/>
  <c r="AB167"/>
  <c r="AC167" s="1"/>
  <c r="AB163"/>
  <c r="AC163" s="1"/>
  <c r="AB159"/>
  <c r="AC159" s="1"/>
  <c r="AB155"/>
  <c r="AC155" s="1"/>
  <c r="AB153"/>
  <c r="AC153" s="1"/>
  <c r="AB151"/>
  <c r="AC151" s="1"/>
  <c r="AB143"/>
  <c r="AC143" s="1"/>
  <c r="AB135"/>
  <c r="AC135" s="1"/>
  <c r="AB131"/>
  <c r="AC131" s="1"/>
  <c r="AB129"/>
  <c r="AC129" s="1"/>
  <c r="AB127"/>
  <c r="AC127" s="1"/>
  <c r="AB125"/>
  <c r="AC125" s="1"/>
  <c r="AB124"/>
  <c r="AC124" s="1"/>
  <c r="AB120"/>
  <c r="AC120" s="1"/>
  <c r="AB116"/>
  <c r="AC116" s="1"/>
  <c r="AB112"/>
  <c r="AC112" s="1"/>
  <c r="AB108"/>
  <c r="AC108" s="1"/>
  <c r="AB104"/>
  <c r="AC104" s="1"/>
  <c r="AB103"/>
  <c r="AC103" s="1"/>
  <c r="AB100"/>
  <c r="AC100" s="1"/>
  <c r="AB87"/>
  <c r="AC87" s="1"/>
  <c r="AB84"/>
  <c r="AC84" s="1"/>
  <c r="AB81"/>
  <c r="AC81" s="1"/>
  <c r="AB79"/>
  <c r="AC79" s="1"/>
  <c r="AB77"/>
  <c r="AC77" s="1"/>
  <c r="AB75"/>
  <c r="AC75" s="1"/>
  <c r="AB73"/>
  <c r="AC73" s="1"/>
  <c r="AB72"/>
  <c r="AC72" s="1"/>
  <c r="AB68"/>
  <c r="AC68" s="1"/>
  <c r="AB64"/>
  <c r="AC64" s="1"/>
  <c r="AB60"/>
  <c r="AC60" s="1"/>
  <c r="AB56"/>
  <c r="AC56" s="1"/>
  <c r="AB53"/>
  <c r="AC53" s="1"/>
  <c r="AB51"/>
  <c r="AC51" s="1"/>
  <c r="AB43"/>
  <c r="AC43" s="1"/>
  <c r="AB31"/>
  <c r="AC31" s="1"/>
  <c r="AB29"/>
  <c r="AC29" s="1"/>
  <c r="AB27"/>
  <c r="AC27" s="1"/>
  <c r="AB25"/>
  <c r="AC25" s="1"/>
  <c r="AB23"/>
  <c r="AC23" s="1"/>
  <c r="AB21"/>
  <c r="AC21" s="1"/>
  <c r="AB18"/>
  <c r="AC18" s="1"/>
  <c r="AB17"/>
  <c r="AC17" s="1"/>
  <c r="AB16"/>
  <c r="AC16" s="1"/>
  <c r="AB15"/>
  <c r="AC15" s="1"/>
  <c r="AB14"/>
  <c r="AC14" s="1"/>
  <c r="AB13"/>
  <c r="AC13" s="1"/>
  <c r="AB12"/>
  <c r="AC12" s="1"/>
  <c r="AB11"/>
  <c r="AC11" s="1"/>
  <c r="AB10"/>
  <c r="AC10" s="1"/>
  <c r="AB9"/>
  <c r="AC9" s="1"/>
  <c r="AB8"/>
  <c r="AC8" s="1"/>
  <c r="AB7"/>
  <c r="AC7" s="1"/>
  <c r="AB6"/>
  <c r="AC6" s="1"/>
  <c r="AC5"/>
  <c r="AB5"/>
  <c r="AB24" l="1"/>
  <c r="AC24" s="1"/>
  <c r="AG24"/>
  <c r="AH24" s="1"/>
  <c r="AB28"/>
  <c r="AC28" s="1"/>
  <c r="AG28"/>
  <c r="AH28" s="1"/>
  <c r="AB30"/>
  <c r="AC30" s="1"/>
  <c r="AG30"/>
  <c r="AH30" s="1"/>
  <c r="AB37"/>
  <c r="AC37" s="1"/>
  <c r="AG37"/>
  <c r="AH37" s="1"/>
  <c r="AB61"/>
  <c r="AC61" s="1"/>
  <c r="AG61"/>
  <c r="AH61" s="1"/>
  <c r="AB63"/>
  <c r="AC63" s="1"/>
  <c r="AG63"/>
  <c r="AH63" s="1"/>
  <c r="AB65"/>
  <c r="AC65" s="1"/>
  <c r="AG65"/>
  <c r="AH65" s="1"/>
  <c r="AB67"/>
  <c r="AC67" s="1"/>
  <c r="AG67"/>
  <c r="AH67" s="1"/>
  <c r="AB69"/>
  <c r="AC69" s="1"/>
  <c r="AG69"/>
  <c r="AH69" s="1"/>
  <c r="AB71"/>
  <c r="AC71" s="1"/>
  <c r="AG71"/>
  <c r="AH71" s="1"/>
  <c r="AB74"/>
  <c r="AC74" s="1"/>
  <c r="AG74"/>
  <c r="AH74" s="1"/>
  <c r="AB76"/>
  <c r="AC76" s="1"/>
  <c r="AG76"/>
  <c r="AH76" s="1"/>
  <c r="AB78"/>
  <c r="AC78" s="1"/>
  <c r="AG78"/>
  <c r="AH78" s="1"/>
  <c r="AB80"/>
  <c r="AC80" s="1"/>
  <c r="AG80"/>
  <c r="AH80" s="1"/>
  <c r="AB83"/>
  <c r="AC83" s="1"/>
  <c r="AG83"/>
  <c r="AH83" s="1"/>
  <c r="AB85"/>
  <c r="AC85" s="1"/>
  <c r="AG85"/>
  <c r="AH85" s="1"/>
  <c r="AB88"/>
  <c r="AC88" s="1"/>
  <c r="AG88"/>
  <c r="AH88" s="1"/>
  <c r="AB90"/>
  <c r="AC90" s="1"/>
  <c r="AG90"/>
  <c r="AH90" s="1"/>
  <c r="AB92"/>
  <c r="AC92" s="1"/>
  <c r="AG92"/>
  <c r="AH92" s="1"/>
  <c r="AB94"/>
  <c r="AC94" s="1"/>
  <c r="AG94"/>
  <c r="AH94" s="1"/>
  <c r="AB96"/>
  <c r="AC96" s="1"/>
  <c r="AG96"/>
  <c r="AH96" s="1"/>
  <c r="AB98"/>
  <c r="AC98" s="1"/>
  <c r="AG98"/>
  <c r="AH98" s="1"/>
  <c r="AB102"/>
  <c r="AC102" s="1"/>
  <c r="AG102"/>
  <c r="AH102" s="1"/>
  <c r="AB105"/>
  <c r="AC105" s="1"/>
  <c r="AG105"/>
  <c r="AH105" s="1"/>
  <c r="AB107"/>
  <c r="AC107" s="1"/>
  <c r="AG107"/>
  <c r="AH107" s="1"/>
  <c r="AB109"/>
  <c r="AC109" s="1"/>
  <c r="AG109"/>
  <c r="AH109" s="1"/>
  <c r="AB111"/>
  <c r="AC111" s="1"/>
  <c r="AG111"/>
  <c r="AH111" s="1"/>
  <c r="AB113"/>
  <c r="AC113" s="1"/>
  <c r="AG113"/>
  <c r="AH113" s="1"/>
  <c r="AB115"/>
  <c r="AC115" s="1"/>
  <c r="AG115"/>
  <c r="AH115" s="1"/>
  <c r="AB117"/>
  <c r="AC117" s="1"/>
  <c r="AG117"/>
  <c r="AH117" s="1"/>
  <c r="AB119"/>
  <c r="AC119" s="1"/>
  <c r="AG119"/>
  <c r="AH119" s="1"/>
  <c r="AB121"/>
  <c r="AC121" s="1"/>
  <c r="AG121"/>
  <c r="AH121" s="1"/>
  <c r="AB123"/>
  <c r="AC123" s="1"/>
  <c r="AG123"/>
  <c r="AH123" s="1"/>
  <c r="AB126"/>
  <c r="AC126" s="1"/>
  <c r="AG126"/>
  <c r="AH126" s="1"/>
  <c r="AB128"/>
  <c r="AC128" s="1"/>
  <c r="AG128"/>
  <c r="AH128" s="1"/>
  <c r="AB133"/>
  <c r="AC133" s="1"/>
  <c r="AG133"/>
  <c r="AH133" s="1"/>
  <c r="AB137"/>
  <c r="AC137" s="1"/>
  <c r="AG137"/>
  <c r="AH137" s="1"/>
  <c r="AB139"/>
  <c r="AC139" s="1"/>
  <c r="AG139"/>
  <c r="AH139" s="1"/>
  <c r="AB141"/>
  <c r="AC141" s="1"/>
  <c r="AG141"/>
  <c r="AH141" s="1"/>
  <c r="AB145"/>
  <c r="AC145" s="1"/>
  <c r="AG145"/>
  <c r="AH145" s="1"/>
  <c r="AB147"/>
  <c r="AC147" s="1"/>
  <c r="AG147"/>
  <c r="AH147" s="1"/>
  <c r="AB150"/>
  <c r="AC150" s="1"/>
  <c r="AG150"/>
  <c r="AH150" s="1"/>
  <c r="AB152"/>
  <c r="AC152" s="1"/>
  <c r="AG152"/>
  <c r="AH152" s="1"/>
  <c r="AB157"/>
  <c r="AC157" s="1"/>
  <c r="AG157"/>
  <c r="AH157" s="1"/>
  <c r="AB161"/>
  <c r="AC161" s="1"/>
  <c r="AG161"/>
  <c r="AH161" s="1"/>
  <c r="AB165"/>
  <c r="AC165" s="1"/>
  <c r="AG165"/>
  <c r="AH165" s="1"/>
  <c r="AB169"/>
  <c r="AC169" s="1"/>
  <c r="AG169"/>
  <c r="AH169" s="1"/>
  <c r="AB172"/>
  <c r="AC172" s="1"/>
  <c r="AG172"/>
  <c r="AH172" s="1"/>
  <c r="AB177"/>
  <c r="AC177" s="1"/>
  <c r="AG177"/>
  <c r="AH177" s="1"/>
  <c r="AB179"/>
  <c r="AC179" s="1"/>
  <c r="AG179"/>
  <c r="AH179" s="1"/>
  <c r="AB181"/>
  <c r="AC181" s="1"/>
  <c r="AG181"/>
  <c r="AH181" s="1"/>
  <c r="AG19"/>
  <c r="AH19" s="1"/>
  <c r="AB22"/>
  <c r="AC22" s="1"/>
  <c r="AG22"/>
  <c r="AH22" s="1"/>
  <c r="AB26"/>
  <c r="AC26" s="1"/>
  <c r="AG26"/>
  <c r="AH26" s="1"/>
  <c r="AB33"/>
  <c r="AC33" s="1"/>
  <c r="AG33"/>
  <c r="AH33" s="1"/>
  <c r="AB35"/>
  <c r="AC35" s="1"/>
  <c r="AG35"/>
  <c r="AH35" s="1"/>
  <c r="AB39"/>
  <c r="AC39" s="1"/>
  <c r="AG39"/>
  <c r="AH39" s="1"/>
  <c r="AB41"/>
  <c r="AC41" s="1"/>
  <c r="AG41"/>
  <c r="AH41" s="1"/>
  <c r="AB45"/>
  <c r="AC45" s="1"/>
  <c r="AG45"/>
  <c r="AH45" s="1"/>
  <c r="AB47"/>
  <c r="AC47" s="1"/>
  <c r="AG47"/>
  <c r="AH47" s="1"/>
  <c r="AB49"/>
  <c r="AC49" s="1"/>
  <c r="AG49"/>
  <c r="AH49" s="1"/>
  <c r="AB52"/>
  <c r="AC52" s="1"/>
  <c r="AG52"/>
  <c r="AH52" s="1"/>
  <c r="AB55"/>
  <c r="AC55" s="1"/>
  <c r="AG55"/>
  <c r="AH55" s="1"/>
  <c r="AB57"/>
  <c r="AC57" s="1"/>
  <c r="AG57"/>
  <c r="AH57" s="1"/>
  <c r="AB59"/>
  <c r="AC59" s="1"/>
  <c r="AG59"/>
  <c r="AH59" s="1"/>
  <c r="AB32"/>
  <c r="AC32" s="1"/>
  <c r="AG32"/>
  <c r="AH32" s="1"/>
  <c r="AB34"/>
  <c r="AC34" s="1"/>
  <c r="AG34"/>
  <c r="AH34" s="1"/>
  <c r="AB36"/>
  <c r="AC36" s="1"/>
  <c r="AG36"/>
  <c r="AH36" s="1"/>
  <c r="AB38"/>
  <c r="AC38" s="1"/>
  <c r="AG38"/>
  <c r="AH38" s="1"/>
  <c r="AB40"/>
  <c r="AC40" s="1"/>
  <c r="AG40"/>
  <c r="AH40" s="1"/>
  <c r="AB42"/>
  <c r="AC42" s="1"/>
  <c r="AG42"/>
  <c r="AH42" s="1"/>
  <c r="AB44"/>
  <c r="AC44" s="1"/>
  <c r="AG44"/>
  <c r="AH44" s="1"/>
  <c r="AB46"/>
  <c r="AC46" s="1"/>
  <c r="AG46"/>
  <c r="AH46" s="1"/>
  <c r="AB48"/>
  <c r="AC48" s="1"/>
  <c r="AG48"/>
  <c r="AH48" s="1"/>
  <c r="AB50"/>
  <c r="AC50" s="1"/>
  <c r="AG50"/>
  <c r="AH50" s="1"/>
  <c r="AB54"/>
  <c r="AC54" s="1"/>
  <c r="AG54"/>
  <c r="AH54" s="1"/>
  <c r="AB62"/>
  <c r="AC62" s="1"/>
  <c r="AG62"/>
  <c r="AH62" s="1"/>
  <c r="AB66"/>
  <c r="AC66" s="1"/>
  <c r="AG66"/>
  <c r="AH66" s="1"/>
  <c r="AB70"/>
  <c r="AC70" s="1"/>
  <c r="AG70"/>
  <c r="AH70" s="1"/>
  <c r="AB82"/>
  <c r="AC82" s="1"/>
  <c r="AG82"/>
  <c r="AH82" s="1"/>
  <c r="AB86"/>
  <c r="AC86" s="1"/>
  <c r="AG86"/>
  <c r="AH86" s="1"/>
  <c r="AB89"/>
  <c r="AC89" s="1"/>
  <c r="AG89"/>
  <c r="AH89" s="1"/>
  <c r="AB91"/>
  <c r="AC91" s="1"/>
  <c r="AG91"/>
  <c r="AH91" s="1"/>
  <c r="AB93"/>
  <c r="AC93" s="1"/>
  <c r="AG93"/>
  <c r="AH93" s="1"/>
  <c r="AB95"/>
  <c r="AC95" s="1"/>
  <c r="AG95"/>
  <c r="AH95" s="1"/>
  <c r="AB97"/>
  <c r="AC97" s="1"/>
  <c r="AG97"/>
  <c r="AH97" s="1"/>
  <c r="AB99"/>
  <c r="AC99" s="1"/>
  <c r="AG99"/>
  <c r="AH99" s="1"/>
  <c r="AB101"/>
  <c r="AC101" s="1"/>
  <c r="AG101"/>
  <c r="AH101" s="1"/>
  <c r="AB106"/>
  <c r="AC106" s="1"/>
  <c r="AG106"/>
  <c r="AH106" s="1"/>
  <c r="AB110"/>
  <c r="AC110" s="1"/>
  <c r="AG110"/>
  <c r="AH110" s="1"/>
  <c r="AB114"/>
  <c r="AC114" s="1"/>
  <c r="AG114"/>
  <c r="AH114" s="1"/>
  <c r="AB118"/>
  <c r="AC118" s="1"/>
  <c r="AG118"/>
  <c r="AH118" s="1"/>
  <c r="AB132"/>
  <c r="AC132" s="1"/>
  <c r="AG132"/>
  <c r="AH132" s="1"/>
  <c r="AB134"/>
  <c r="AC134" s="1"/>
  <c r="AG134"/>
  <c r="AH134" s="1"/>
  <c r="AB136"/>
  <c r="AC136" s="1"/>
  <c r="AG136"/>
  <c r="AH136" s="1"/>
  <c r="AB138"/>
  <c r="AC138" s="1"/>
  <c r="AG138"/>
  <c r="AH138" s="1"/>
  <c r="AB140"/>
  <c r="AC140" s="1"/>
  <c r="AG140"/>
  <c r="AH140" s="1"/>
  <c r="AB142"/>
  <c r="AC142" s="1"/>
  <c r="AG142"/>
  <c r="AH142" s="1"/>
  <c r="AB144"/>
  <c r="AC144" s="1"/>
  <c r="AG144"/>
  <c r="AH144" s="1"/>
  <c r="AB148"/>
  <c r="AC148" s="1"/>
  <c r="AG148"/>
  <c r="AH148" s="1"/>
  <c r="AB154"/>
  <c r="AC154" s="1"/>
  <c r="AG154"/>
  <c r="AH154" s="1"/>
  <c r="AB156"/>
  <c r="AC156" s="1"/>
  <c r="AG156"/>
  <c r="AH156" s="1"/>
  <c r="AB158"/>
  <c r="AC158" s="1"/>
  <c r="AG158"/>
  <c r="AH158" s="1"/>
  <c r="AB160"/>
  <c r="AC160" s="1"/>
  <c r="AG160"/>
  <c r="AH160" s="1"/>
  <c r="AB162"/>
  <c r="AC162" s="1"/>
  <c r="AG162"/>
  <c r="AH162" s="1"/>
  <c r="AB164"/>
  <c r="AC164" s="1"/>
  <c r="AG164"/>
  <c r="AH164" s="1"/>
  <c r="AB166"/>
  <c r="AC166" s="1"/>
  <c r="AG166"/>
  <c r="AH166" s="1"/>
  <c r="AB168"/>
  <c r="AC168" s="1"/>
  <c r="AG168"/>
  <c r="AH168" s="1"/>
  <c r="AB176"/>
  <c r="AC176" s="1"/>
  <c r="AG176"/>
  <c r="AH176" s="1"/>
  <c r="AB180"/>
  <c r="AC180" s="1"/>
  <c r="AG180"/>
  <c r="AH180" s="1"/>
  <c r="AB20"/>
  <c r="AC20" s="1"/>
  <c r="AC182" s="1"/>
  <c r="AM182"/>
  <c r="AG182"/>
  <c r="AJ5"/>
  <c r="AA182"/>
  <c r="Y182"/>
  <c r="Z149"/>
  <c r="AE149" s="1"/>
  <c r="W181"/>
  <c r="X181" s="1"/>
  <c r="W180"/>
  <c r="X180" s="1"/>
  <c r="W179"/>
  <c r="X179" s="1"/>
  <c r="W178"/>
  <c r="X178" s="1"/>
  <c r="W177"/>
  <c r="X177" s="1"/>
  <c r="W176"/>
  <c r="X176" s="1"/>
  <c r="W175"/>
  <c r="X175" s="1"/>
  <c r="W174"/>
  <c r="X174" s="1"/>
  <c r="W173"/>
  <c r="X173" s="1"/>
  <c r="W172"/>
  <c r="X172" s="1"/>
  <c r="W171"/>
  <c r="X171" s="1"/>
  <c r="W170"/>
  <c r="X170" s="1"/>
  <c r="W169"/>
  <c r="X169" s="1"/>
  <c r="W168"/>
  <c r="X168" s="1"/>
  <c r="W167"/>
  <c r="X167" s="1"/>
  <c r="W166"/>
  <c r="X166" s="1"/>
  <c r="W165"/>
  <c r="X165" s="1"/>
  <c r="W164"/>
  <c r="X164" s="1"/>
  <c r="W163"/>
  <c r="X163" s="1"/>
  <c r="W162"/>
  <c r="X162" s="1"/>
  <c r="W161"/>
  <c r="X161" s="1"/>
  <c r="W160"/>
  <c r="X160" s="1"/>
  <c r="W159"/>
  <c r="X159" s="1"/>
  <c r="W158"/>
  <c r="X158" s="1"/>
  <c r="W157"/>
  <c r="X157" s="1"/>
  <c r="W156"/>
  <c r="X156" s="1"/>
  <c r="W155"/>
  <c r="X155" s="1"/>
  <c r="W154"/>
  <c r="X154" s="1"/>
  <c r="W153"/>
  <c r="X153" s="1"/>
  <c r="W152"/>
  <c r="X152" s="1"/>
  <c r="W151"/>
  <c r="X151" s="1"/>
  <c r="W150"/>
  <c r="X150" s="1"/>
  <c r="W148"/>
  <c r="X148" s="1"/>
  <c r="W147"/>
  <c r="X147" s="1"/>
  <c r="W146"/>
  <c r="X146" s="1"/>
  <c r="W145"/>
  <c r="X145" s="1"/>
  <c r="W144"/>
  <c r="X144" s="1"/>
  <c r="W143"/>
  <c r="X143" s="1"/>
  <c r="W142"/>
  <c r="X142" s="1"/>
  <c r="W141"/>
  <c r="X141" s="1"/>
  <c r="W140"/>
  <c r="X140" s="1"/>
  <c r="W139"/>
  <c r="X139" s="1"/>
  <c r="W138"/>
  <c r="X138" s="1"/>
  <c r="W137"/>
  <c r="X137" s="1"/>
  <c r="W136"/>
  <c r="X136" s="1"/>
  <c r="W135"/>
  <c r="X135" s="1"/>
  <c r="W134"/>
  <c r="X134" s="1"/>
  <c r="W133"/>
  <c r="X133" s="1"/>
  <c r="W132"/>
  <c r="X132" s="1"/>
  <c r="W131"/>
  <c r="X131" s="1"/>
  <c r="W130"/>
  <c r="X130" s="1"/>
  <c r="W129"/>
  <c r="X129" s="1"/>
  <c r="W128"/>
  <c r="X128" s="1"/>
  <c r="W127"/>
  <c r="X127" s="1"/>
  <c r="W126"/>
  <c r="X126" s="1"/>
  <c r="W125"/>
  <c r="X125" s="1"/>
  <c r="W124"/>
  <c r="X124" s="1"/>
  <c r="W123"/>
  <c r="X123" s="1"/>
  <c r="W122"/>
  <c r="X122" s="1"/>
  <c r="W121"/>
  <c r="X121" s="1"/>
  <c r="W120"/>
  <c r="X120" s="1"/>
  <c r="W119"/>
  <c r="X119" s="1"/>
  <c r="W118"/>
  <c r="X118" s="1"/>
  <c r="W117"/>
  <c r="X117" s="1"/>
  <c r="W116"/>
  <c r="X116" s="1"/>
  <c r="W115"/>
  <c r="X115" s="1"/>
  <c r="W114"/>
  <c r="X114" s="1"/>
  <c r="W113"/>
  <c r="X113" s="1"/>
  <c r="W112"/>
  <c r="X112" s="1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102"/>
  <c r="X102" s="1"/>
  <c r="W101"/>
  <c r="X101" s="1"/>
  <c r="W100"/>
  <c r="X100" s="1"/>
  <c r="W99"/>
  <c r="X99" s="1"/>
  <c r="W98"/>
  <c r="X98" s="1"/>
  <c r="W97"/>
  <c r="X97" s="1"/>
  <c r="W96"/>
  <c r="X96" s="1"/>
  <c r="W95"/>
  <c r="X95" s="1"/>
  <c r="W94"/>
  <c r="X94" s="1"/>
  <c r="W93"/>
  <c r="X93" s="1"/>
  <c r="W92"/>
  <c r="X92" s="1"/>
  <c r="W91"/>
  <c r="X91" s="1"/>
  <c r="W90"/>
  <c r="X90" s="1"/>
  <c r="W89"/>
  <c r="X89" s="1"/>
  <c r="W88"/>
  <c r="X88" s="1"/>
  <c r="W87"/>
  <c r="X87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X77" s="1"/>
  <c r="W76"/>
  <c r="X76" s="1"/>
  <c r="W75"/>
  <c r="X75" s="1"/>
  <c r="W74"/>
  <c r="X74" s="1"/>
  <c r="W73"/>
  <c r="X73" s="1"/>
  <c r="W72"/>
  <c r="X72" s="1"/>
  <c r="W71"/>
  <c r="X71" s="1"/>
  <c r="W70"/>
  <c r="X70" s="1"/>
  <c r="W69"/>
  <c r="X69" s="1"/>
  <c r="W68"/>
  <c r="X68" s="1"/>
  <c r="W67"/>
  <c r="X67" s="1"/>
  <c r="W66"/>
  <c r="X66" s="1"/>
  <c r="W65"/>
  <c r="X65" s="1"/>
  <c r="W64"/>
  <c r="X64" s="1"/>
  <c r="W63"/>
  <c r="X63" s="1"/>
  <c r="W62"/>
  <c r="X62" s="1"/>
  <c r="W61"/>
  <c r="X61" s="1"/>
  <c r="W60"/>
  <c r="X60" s="1"/>
  <c r="W59"/>
  <c r="X59" s="1"/>
  <c r="W58"/>
  <c r="X58" s="1"/>
  <c r="W57"/>
  <c r="X57" s="1"/>
  <c r="W56"/>
  <c r="X56" s="1"/>
  <c r="W55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W38"/>
  <c r="X38" s="1"/>
  <c r="W37"/>
  <c r="X37" s="1"/>
  <c r="W36"/>
  <c r="X36" s="1"/>
  <c r="W35"/>
  <c r="X35" s="1"/>
  <c r="W34"/>
  <c r="X34" s="1"/>
  <c r="W33"/>
  <c r="X33" s="1"/>
  <c r="W32"/>
  <c r="X32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U73"/>
  <c r="T80"/>
  <c r="T182" s="1"/>
  <c r="R77"/>
  <c r="S77" s="1"/>
  <c r="U77" s="1"/>
  <c r="G171" i="4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F2"/>
  <c r="G2" s="1"/>
  <c r="Q182" i="1"/>
  <c r="R181"/>
  <c r="S181" s="1"/>
  <c r="R180"/>
  <c r="S180" s="1"/>
  <c r="U180" s="1"/>
  <c r="R179"/>
  <c r="S179" s="1"/>
  <c r="U179" s="1"/>
  <c r="R178"/>
  <c r="S178" s="1"/>
  <c r="U178" s="1"/>
  <c r="R177"/>
  <c r="S177" s="1"/>
  <c r="U177" s="1"/>
  <c r="R176"/>
  <c r="S176" s="1"/>
  <c r="U176" s="1"/>
  <c r="R175"/>
  <c r="S175" s="1"/>
  <c r="U175" s="1"/>
  <c r="R174"/>
  <c r="S174" s="1"/>
  <c r="U174" s="1"/>
  <c r="R173"/>
  <c r="S173" s="1"/>
  <c r="U173" s="1"/>
  <c r="R172"/>
  <c r="S172" s="1"/>
  <c r="U172" s="1"/>
  <c r="R171"/>
  <c r="S171" s="1"/>
  <c r="U171" s="1"/>
  <c r="R170"/>
  <c r="S170" s="1"/>
  <c r="R169"/>
  <c r="S169" s="1"/>
  <c r="R168"/>
  <c r="S168" s="1"/>
  <c r="U168" s="1"/>
  <c r="R167"/>
  <c r="S167" s="1"/>
  <c r="U167" s="1"/>
  <c r="R166"/>
  <c r="S166" s="1"/>
  <c r="R165"/>
  <c r="S165" s="1"/>
  <c r="U165" s="1"/>
  <c r="R164"/>
  <c r="S164" s="1"/>
  <c r="U164" s="1"/>
  <c r="R163"/>
  <c r="S163" s="1"/>
  <c r="R162"/>
  <c r="S162" s="1"/>
  <c r="U162" s="1"/>
  <c r="R161"/>
  <c r="S161" s="1"/>
  <c r="U161" s="1"/>
  <c r="R160"/>
  <c r="S160" s="1"/>
  <c r="R159"/>
  <c r="S159" s="1"/>
  <c r="U159" s="1"/>
  <c r="R158"/>
  <c r="S158" s="1"/>
  <c r="U158" s="1"/>
  <c r="R157"/>
  <c r="S157" s="1"/>
  <c r="U157" s="1"/>
  <c r="R156"/>
  <c r="S156" s="1"/>
  <c r="R155"/>
  <c r="S155" s="1"/>
  <c r="R154"/>
  <c r="S154" s="1"/>
  <c r="R153"/>
  <c r="S153" s="1"/>
  <c r="U153" s="1"/>
  <c r="R152"/>
  <c r="S152" s="1"/>
  <c r="U152" s="1"/>
  <c r="R151"/>
  <c r="S151" s="1"/>
  <c r="U151" s="1"/>
  <c r="R150"/>
  <c r="S150" s="1"/>
  <c r="R148"/>
  <c r="S148" s="1"/>
  <c r="R147"/>
  <c r="S147" s="1"/>
  <c r="U147" s="1"/>
  <c r="R146"/>
  <c r="S146" s="1"/>
  <c r="U146" s="1"/>
  <c r="R145"/>
  <c r="S145" s="1"/>
  <c r="R144"/>
  <c r="S144" s="1"/>
  <c r="R143"/>
  <c r="S143" s="1"/>
  <c r="U143" s="1"/>
  <c r="R142"/>
  <c r="S142" s="1"/>
  <c r="U142" s="1"/>
  <c r="R141"/>
  <c r="S141" s="1"/>
  <c r="R140"/>
  <c r="S140" s="1"/>
  <c r="U140" s="1"/>
  <c r="R139"/>
  <c r="S139" s="1"/>
  <c r="R138"/>
  <c r="S138" s="1"/>
  <c r="U138" s="1"/>
  <c r="R137"/>
  <c r="S137" s="1"/>
  <c r="U137" s="1"/>
  <c r="R136"/>
  <c r="S136" s="1"/>
  <c r="R135"/>
  <c r="S135" s="1"/>
  <c r="R134"/>
  <c r="S134" s="1"/>
  <c r="R133"/>
  <c r="S133" s="1"/>
  <c r="U133" s="1"/>
  <c r="R132"/>
  <c r="S132" s="1"/>
  <c r="U132" s="1"/>
  <c r="R131"/>
  <c r="S131" s="1"/>
  <c r="U131" s="1"/>
  <c r="R130"/>
  <c r="S130" s="1"/>
  <c r="U130" s="1"/>
  <c r="R129"/>
  <c r="S129" s="1"/>
  <c r="U129" s="1"/>
  <c r="R128"/>
  <c r="S128" s="1"/>
  <c r="R127"/>
  <c r="S127" s="1"/>
  <c r="U127" s="1"/>
  <c r="R126"/>
  <c r="S126" s="1"/>
  <c r="R125"/>
  <c r="S125" s="1"/>
  <c r="U125" s="1"/>
  <c r="R124"/>
  <c r="S124" s="1"/>
  <c r="U124" s="1"/>
  <c r="R123"/>
  <c r="S123" s="1"/>
  <c r="U123" s="1"/>
  <c r="R122"/>
  <c r="S122" s="1"/>
  <c r="U122" s="1"/>
  <c r="R121"/>
  <c r="S121" s="1"/>
  <c r="U121" s="1"/>
  <c r="R120"/>
  <c r="S120" s="1"/>
  <c r="U120" s="1"/>
  <c r="R119"/>
  <c r="S119" s="1"/>
  <c r="R118"/>
  <c r="S118" s="1"/>
  <c r="R117"/>
  <c r="S117" s="1"/>
  <c r="U117" s="1"/>
  <c r="R116"/>
  <c r="S116" s="1"/>
  <c r="R115"/>
  <c r="S115" s="1"/>
  <c r="U115" s="1"/>
  <c r="R114"/>
  <c r="S114" s="1"/>
  <c r="U114" s="1"/>
  <c r="R113"/>
  <c r="S113" s="1"/>
  <c r="U113" s="1"/>
  <c r="R112"/>
  <c r="S112" s="1"/>
  <c r="U112" s="1"/>
  <c r="R111"/>
  <c r="S111" s="1"/>
  <c r="U111" s="1"/>
  <c r="R110"/>
  <c r="S110" s="1"/>
  <c r="U110" s="1"/>
  <c r="R109"/>
  <c r="S109" s="1"/>
  <c r="R108"/>
  <c r="S108" s="1"/>
  <c r="U108" s="1"/>
  <c r="R107"/>
  <c r="S107" s="1"/>
  <c r="U107" s="1"/>
  <c r="R106"/>
  <c r="S106" s="1"/>
  <c r="R105"/>
  <c r="S105" s="1"/>
  <c r="U105" s="1"/>
  <c r="R104"/>
  <c r="S104" s="1"/>
  <c r="R103"/>
  <c r="S103" s="1"/>
  <c r="U103" s="1"/>
  <c r="R102"/>
  <c r="S102" s="1"/>
  <c r="U102" s="1"/>
  <c r="R101"/>
  <c r="S101" s="1"/>
  <c r="U101" s="1"/>
  <c r="R100"/>
  <c r="S100" s="1"/>
  <c r="R99"/>
  <c r="S99" s="1"/>
  <c r="U99" s="1"/>
  <c r="R98"/>
  <c r="S98" s="1"/>
  <c r="U98" s="1"/>
  <c r="R97"/>
  <c r="S97" s="1"/>
  <c r="R96"/>
  <c r="S96" s="1"/>
  <c r="R95"/>
  <c r="S95" s="1"/>
  <c r="R94"/>
  <c r="S94" s="1"/>
  <c r="U94" s="1"/>
  <c r="R93"/>
  <c r="S93" s="1"/>
  <c r="U93" s="1"/>
  <c r="R92"/>
  <c r="S92" s="1"/>
  <c r="U92" s="1"/>
  <c r="R91"/>
  <c r="S91" s="1"/>
  <c r="R90"/>
  <c r="S90" s="1"/>
  <c r="U90" s="1"/>
  <c r="R89"/>
  <c r="S89" s="1"/>
  <c r="R88"/>
  <c r="S88" s="1"/>
  <c r="U88" s="1"/>
  <c r="R87"/>
  <c r="S87" s="1"/>
  <c r="R86"/>
  <c r="S86" s="1"/>
  <c r="R85"/>
  <c r="S85" s="1"/>
  <c r="U85" s="1"/>
  <c r="R84"/>
  <c r="S84" s="1"/>
  <c r="R83"/>
  <c r="S83" s="1"/>
  <c r="U83" s="1"/>
  <c r="R82"/>
  <c r="S82" s="1"/>
  <c r="U82" s="1"/>
  <c r="R81"/>
  <c r="S81" s="1"/>
  <c r="R80"/>
  <c r="S80" s="1"/>
  <c r="U80" s="1"/>
  <c r="R79"/>
  <c r="S79" s="1"/>
  <c r="U79" s="1"/>
  <c r="R78"/>
  <c r="S78" s="1"/>
  <c r="U78" s="1"/>
  <c r="R76"/>
  <c r="S76" s="1"/>
  <c r="U76" s="1"/>
  <c r="R75"/>
  <c r="S75" s="1"/>
  <c r="U75" s="1"/>
  <c r="R74"/>
  <c r="S74" s="1"/>
  <c r="R72"/>
  <c r="S72" s="1"/>
  <c r="R71"/>
  <c r="S71" s="1"/>
  <c r="R70"/>
  <c r="S70" s="1"/>
  <c r="R69"/>
  <c r="S69" s="1"/>
  <c r="R68"/>
  <c r="S68" s="1"/>
  <c r="R67"/>
  <c r="S67" s="1"/>
  <c r="U67" s="1"/>
  <c r="R66"/>
  <c r="S66" s="1"/>
  <c r="R65"/>
  <c r="S65" s="1"/>
  <c r="R64"/>
  <c r="S64" s="1"/>
  <c r="U64" s="1"/>
  <c r="R63"/>
  <c r="S63" s="1"/>
  <c r="U63" s="1"/>
  <c r="R62"/>
  <c r="S62" s="1"/>
  <c r="R61"/>
  <c r="S61" s="1"/>
  <c r="R60"/>
  <c r="S60" s="1"/>
  <c r="U60" s="1"/>
  <c r="R59"/>
  <c r="S59" s="1"/>
  <c r="U59" s="1"/>
  <c r="R58"/>
  <c r="S58" s="1"/>
  <c r="U58" s="1"/>
  <c r="R57"/>
  <c r="S57" s="1"/>
  <c r="U57" s="1"/>
  <c r="R56"/>
  <c r="S56" s="1"/>
  <c r="U56" s="1"/>
  <c r="R55"/>
  <c r="S55" s="1"/>
  <c r="U55" s="1"/>
  <c r="R54"/>
  <c r="S54" s="1"/>
  <c r="U54" s="1"/>
  <c r="R53"/>
  <c r="S53" s="1"/>
  <c r="U53" s="1"/>
  <c r="R52"/>
  <c r="S52" s="1"/>
  <c r="U52" s="1"/>
  <c r="R51"/>
  <c r="S51" s="1"/>
  <c r="U51" s="1"/>
  <c r="R50"/>
  <c r="S50" s="1"/>
  <c r="U50" s="1"/>
  <c r="R49"/>
  <c r="S49" s="1"/>
  <c r="U49" s="1"/>
  <c r="R48"/>
  <c r="S48" s="1"/>
  <c r="R47"/>
  <c r="S47" s="1"/>
  <c r="R46"/>
  <c r="S46" s="1"/>
  <c r="U46" s="1"/>
  <c r="R45"/>
  <c r="S45" s="1"/>
  <c r="U45" s="1"/>
  <c r="R44"/>
  <c r="S44" s="1"/>
  <c r="U44" s="1"/>
  <c r="R43"/>
  <c r="S43" s="1"/>
  <c r="U43" s="1"/>
  <c r="R42"/>
  <c r="S42" s="1"/>
  <c r="U42" s="1"/>
  <c r="R41"/>
  <c r="S41" s="1"/>
  <c r="U41" s="1"/>
  <c r="R40"/>
  <c r="S40" s="1"/>
  <c r="R39"/>
  <c r="S39" s="1"/>
  <c r="R38"/>
  <c r="S38" s="1"/>
  <c r="R37"/>
  <c r="S37" s="1"/>
  <c r="U37" s="1"/>
  <c r="R36"/>
  <c r="S36" s="1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R30"/>
  <c r="S30" s="1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R24"/>
  <c r="S24" s="1"/>
  <c r="R23"/>
  <c r="S23" s="1"/>
  <c r="U23" s="1"/>
  <c r="R22"/>
  <c r="S22" s="1"/>
  <c r="U22" s="1"/>
  <c r="R21"/>
  <c r="S21" s="1"/>
  <c r="U21" s="1"/>
  <c r="R20"/>
  <c r="S20" s="1"/>
  <c r="U20" s="1"/>
  <c r="R19"/>
  <c r="S19" s="1"/>
  <c r="U19" s="1"/>
  <c r="R18"/>
  <c r="S18" s="1"/>
  <c r="R17"/>
  <c r="S17" s="1"/>
  <c r="R16"/>
  <c r="S16" s="1"/>
  <c r="R15"/>
  <c r="S15" s="1"/>
  <c r="U15" s="1"/>
  <c r="R14"/>
  <c r="S14" s="1"/>
  <c r="R13"/>
  <c r="S13" s="1"/>
  <c r="U13" s="1"/>
  <c r="R12"/>
  <c r="S12" s="1"/>
  <c r="U12" s="1"/>
  <c r="R11"/>
  <c r="S11" s="1"/>
  <c r="U11" s="1"/>
  <c r="R10"/>
  <c r="S10" s="1"/>
  <c r="U10" s="1"/>
  <c r="R9"/>
  <c r="S9" s="1"/>
  <c r="R8"/>
  <c r="S8" s="1"/>
  <c r="U8" s="1"/>
  <c r="R7"/>
  <c r="S7" s="1"/>
  <c r="U7" s="1"/>
  <c r="R6"/>
  <c r="S6" s="1"/>
  <c r="U6" s="1"/>
  <c r="R5"/>
  <c r="P70"/>
  <c r="U70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5"/>
  <c r="M5" s="1"/>
  <c r="H182"/>
  <c r="I181"/>
  <c r="J181" s="1"/>
  <c r="I180"/>
  <c r="J180" s="1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I171"/>
  <c r="J171" s="1"/>
  <c r="I170"/>
  <c r="J170" s="1"/>
  <c r="I169"/>
  <c r="J169" s="1"/>
  <c r="I168"/>
  <c r="J168" s="1"/>
  <c r="I167"/>
  <c r="J167" s="1"/>
  <c r="I166"/>
  <c r="J166" s="1"/>
  <c r="I165"/>
  <c r="J165" s="1"/>
  <c r="I164"/>
  <c r="J164" s="1"/>
  <c r="I163"/>
  <c r="J163" s="1"/>
  <c r="I162"/>
  <c r="J162" s="1"/>
  <c r="I161"/>
  <c r="J161" s="1"/>
  <c r="I160"/>
  <c r="J160" s="1"/>
  <c r="I159"/>
  <c r="J159" s="1"/>
  <c r="I158"/>
  <c r="J158" s="1"/>
  <c r="I157"/>
  <c r="J157" s="1"/>
  <c r="I156"/>
  <c r="J156" s="1"/>
  <c r="I155"/>
  <c r="J155" s="1"/>
  <c r="I154"/>
  <c r="J154" s="1"/>
  <c r="I153"/>
  <c r="J153" s="1"/>
  <c r="I152"/>
  <c r="J152" s="1"/>
  <c r="I151"/>
  <c r="J151" s="1"/>
  <c r="I150"/>
  <c r="J150" s="1"/>
  <c r="I148"/>
  <c r="J148" s="1"/>
  <c r="I147"/>
  <c r="J147" s="1"/>
  <c r="I146"/>
  <c r="J146" s="1"/>
  <c r="I145"/>
  <c r="J145" s="1"/>
  <c r="I144"/>
  <c r="J144" s="1"/>
  <c r="I143"/>
  <c r="J143" s="1"/>
  <c r="I142"/>
  <c r="J142" s="1"/>
  <c r="I141"/>
  <c r="J141" s="1"/>
  <c r="I140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G182"/>
  <c r="E182"/>
  <c r="F84"/>
  <c r="C182"/>
  <c r="F5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6"/>
  <c r="F155"/>
  <c r="F154"/>
  <c r="F153"/>
  <c r="F152"/>
  <c r="F150"/>
  <c r="F148"/>
  <c r="F146"/>
  <c r="F145"/>
  <c r="F143"/>
  <c r="F142"/>
  <c r="F140"/>
  <c r="F137"/>
  <c r="F134"/>
  <c r="F133"/>
  <c r="F132"/>
  <c r="F131"/>
  <c r="F129"/>
  <c r="F127"/>
  <c r="F126"/>
  <c r="F125"/>
  <c r="F124"/>
  <c r="F123"/>
  <c r="F122"/>
  <c r="F119"/>
  <c r="F117"/>
  <c r="F116"/>
  <c r="F115"/>
  <c r="F113"/>
  <c r="F112"/>
  <c r="F111"/>
  <c r="F110"/>
  <c r="F108"/>
  <c r="F107"/>
  <c r="F105"/>
  <c r="F103"/>
  <c r="F102"/>
  <c r="F101"/>
  <c r="F100"/>
  <c r="F99"/>
  <c r="F97"/>
  <c r="F96"/>
  <c r="F94"/>
  <c r="F93"/>
  <c r="F92"/>
  <c r="F90"/>
  <c r="F89"/>
  <c r="F88"/>
  <c r="F87"/>
  <c r="F85"/>
  <c r="F83"/>
  <c r="F82"/>
  <c r="F80"/>
  <c r="F79"/>
  <c r="F78"/>
  <c r="F76"/>
  <c r="F75"/>
  <c r="F74"/>
  <c r="F72"/>
  <c r="F71"/>
  <c r="F70"/>
  <c r="F69"/>
  <c r="F67"/>
  <c r="F65"/>
  <c r="F64"/>
  <c r="F63"/>
  <c r="F62"/>
  <c r="F60"/>
  <c r="F58"/>
  <c r="F57"/>
  <c r="F56"/>
  <c r="F55"/>
  <c r="F54"/>
  <c r="F5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3"/>
  <c r="F21"/>
  <c r="F20"/>
  <c r="F19"/>
  <c r="F13"/>
  <c r="F12"/>
  <c r="F10"/>
  <c r="F7"/>
  <c r="AH182" l="1"/>
  <c r="AB182"/>
  <c r="AO5"/>
  <c r="Z76"/>
  <c r="AE76" s="1"/>
  <c r="AJ76" s="1"/>
  <c r="AO76" s="1"/>
  <c r="N6"/>
  <c r="N8"/>
  <c r="O8" s="1"/>
  <c r="N10"/>
  <c r="N12"/>
  <c r="N14"/>
  <c r="P14" s="1"/>
  <c r="U14" s="1"/>
  <c r="Z14" s="1"/>
  <c r="AE14" s="1"/>
  <c r="AJ14" s="1"/>
  <c r="AO14" s="1"/>
  <c r="Z8"/>
  <c r="AE8" s="1"/>
  <c r="AJ8" s="1"/>
  <c r="AO8" s="1"/>
  <c r="Z32"/>
  <c r="AE32" s="1"/>
  <c r="AJ32" s="1"/>
  <c r="AO32" s="1"/>
  <c r="Z56"/>
  <c r="AE56" s="1"/>
  <c r="AJ56" s="1"/>
  <c r="AO56" s="1"/>
  <c r="Z64"/>
  <c r="AE64" s="1"/>
  <c r="AJ64" s="1"/>
  <c r="AO64" s="1"/>
  <c r="Z80"/>
  <c r="AE80" s="1"/>
  <c r="AJ80" s="1"/>
  <c r="AO80" s="1"/>
  <c r="Z88"/>
  <c r="AE88" s="1"/>
  <c r="AJ88" s="1"/>
  <c r="AO88" s="1"/>
  <c r="Z112"/>
  <c r="AE112" s="1"/>
  <c r="AJ112" s="1"/>
  <c r="AO112" s="1"/>
  <c r="Z120"/>
  <c r="AE120" s="1"/>
  <c r="AJ120" s="1"/>
  <c r="AO120" s="1"/>
  <c r="Z153"/>
  <c r="AE153" s="1"/>
  <c r="AJ153" s="1"/>
  <c r="AO153" s="1"/>
  <c r="Z161"/>
  <c r="AE161" s="1"/>
  <c r="AJ161" s="1"/>
  <c r="AO161" s="1"/>
  <c r="Z177"/>
  <c r="AE177" s="1"/>
  <c r="AJ177" s="1"/>
  <c r="AO177" s="1"/>
  <c r="Z12"/>
  <c r="AE12" s="1"/>
  <c r="AJ12" s="1"/>
  <c r="AO12" s="1"/>
  <c r="Z20"/>
  <c r="AE20" s="1"/>
  <c r="AJ20" s="1"/>
  <c r="AO20" s="1"/>
  <c r="Z28"/>
  <c r="AE28" s="1"/>
  <c r="AJ28" s="1"/>
  <c r="AO28" s="1"/>
  <c r="Z44"/>
  <c r="AE44" s="1"/>
  <c r="AJ44" s="1"/>
  <c r="AO44" s="1"/>
  <c r="Z52"/>
  <c r="AE52" s="1"/>
  <c r="AJ52" s="1"/>
  <c r="AO52" s="1"/>
  <c r="Z60"/>
  <c r="AE60" s="1"/>
  <c r="AJ60" s="1"/>
  <c r="AO60" s="1"/>
  <c r="Z92"/>
  <c r="AE92" s="1"/>
  <c r="AJ92" s="1"/>
  <c r="AO92" s="1"/>
  <c r="Z108"/>
  <c r="AE108" s="1"/>
  <c r="AJ108" s="1"/>
  <c r="AO108" s="1"/>
  <c r="Z124"/>
  <c r="AE124" s="1"/>
  <c r="AJ124" s="1"/>
  <c r="AO124" s="1"/>
  <c r="Z132"/>
  <c r="AE132" s="1"/>
  <c r="AJ132" s="1"/>
  <c r="AO132" s="1"/>
  <c r="Z140"/>
  <c r="AE140" s="1"/>
  <c r="AJ140" s="1"/>
  <c r="AO140" s="1"/>
  <c r="Z157"/>
  <c r="AE157" s="1"/>
  <c r="AJ157" s="1"/>
  <c r="AO157" s="1"/>
  <c r="Z165"/>
  <c r="AE165" s="1"/>
  <c r="AJ165" s="1"/>
  <c r="AO165" s="1"/>
  <c r="Z173"/>
  <c r="AE173" s="1"/>
  <c r="AJ173" s="1"/>
  <c r="AO173" s="1"/>
  <c r="Z6"/>
  <c r="AE6" s="1"/>
  <c r="AJ6" s="1"/>
  <c r="AO6" s="1"/>
  <c r="Z10"/>
  <c r="AE10" s="1"/>
  <c r="AJ10" s="1"/>
  <c r="AO10" s="1"/>
  <c r="Z13"/>
  <c r="AE13" s="1"/>
  <c r="AJ13" s="1"/>
  <c r="AO13" s="1"/>
  <c r="Z21"/>
  <c r="AE21" s="1"/>
  <c r="AJ21" s="1"/>
  <c r="AO21" s="1"/>
  <c r="Z22"/>
  <c r="AE22" s="1"/>
  <c r="AJ22" s="1"/>
  <c r="AO22" s="1"/>
  <c r="Z26"/>
  <c r="AE26" s="1"/>
  <c r="AJ26" s="1"/>
  <c r="AO26" s="1"/>
  <c r="Z29"/>
  <c r="AE29" s="1"/>
  <c r="AJ29" s="1"/>
  <c r="AO29" s="1"/>
  <c r="Z30"/>
  <c r="AE30" s="1"/>
  <c r="AJ30" s="1"/>
  <c r="AO30" s="1"/>
  <c r="Z33"/>
  <c r="AE33" s="1"/>
  <c r="AJ33" s="1"/>
  <c r="AO33" s="1"/>
  <c r="Z34"/>
  <c r="AE34" s="1"/>
  <c r="AJ34" s="1"/>
  <c r="AO34" s="1"/>
  <c r="Z37"/>
  <c r="AE37" s="1"/>
  <c r="AJ37" s="1"/>
  <c r="AO37" s="1"/>
  <c r="Z41"/>
  <c r="AE41" s="1"/>
  <c r="AJ41" s="1"/>
  <c r="AO41" s="1"/>
  <c r="Z42"/>
  <c r="AE42" s="1"/>
  <c r="AJ42" s="1"/>
  <c r="AO42" s="1"/>
  <c r="Z45"/>
  <c r="AE45" s="1"/>
  <c r="AJ45" s="1"/>
  <c r="AO45" s="1"/>
  <c r="Z46"/>
  <c r="AE46" s="1"/>
  <c r="AJ46" s="1"/>
  <c r="AO46" s="1"/>
  <c r="Z49"/>
  <c r="AE49" s="1"/>
  <c r="AJ49" s="1"/>
  <c r="AO49" s="1"/>
  <c r="Z50"/>
  <c r="AE50" s="1"/>
  <c r="AJ50" s="1"/>
  <c r="AO50" s="1"/>
  <c r="Z53"/>
  <c r="AE53" s="1"/>
  <c r="AJ53" s="1"/>
  <c r="AO53" s="1"/>
  <c r="Z54"/>
  <c r="AE54" s="1"/>
  <c r="AJ54" s="1"/>
  <c r="AO54" s="1"/>
  <c r="Z57"/>
  <c r="AE57" s="1"/>
  <c r="AJ57" s="1"/>
  <c r="AO57" s="1"/>
  <c r="Z58"/>
  <c r="AE58" s="1"/>
  <c r="AJ58" s="1"/>
  <c r="AO58" s="1"/>
  <c r="Z70"/>
  <c r="AE70" s="1"/>
  <c r="AJ70" s="1"/>
  <c r="AO70" s="1"/>
  <c r="Z73"/>
  <c r="AE73" s="1"/>
  <c r="AJ73" s="1"/>
  <c r="AO73" s="1"/>
  <c r="Z77"/>
  <c r="AE77" s="1"/>
  <c r="AJ77" s="1"/>
  <c r="AO77" s="1"/>
  <c r="Z78"/>
  <c r="AE78" s="1"/>
  <c r="AJ78" s="1"/>
  <c r="AO78" s="1"/>
  <c r="Z82"/>
  <c r="AE82" s="1"/>
  <c r="AJ82" s="1"/>
  <c r="AO82" s="1"/>
  <c r="Z85"/>
  <c r="AE85" s="1"/>
  <c r="AJ85" s="1"/>
  <c r="AO85" s="1"/>
  <c r="Z90"/>
  <c r="AE90" s="1"/>
  <c r="AJ90" s="1"/>
  <c r="AO90" s="1"/>
  <c r="Z93"/>
  <c r="AE93" s="1"/>
  <c r="AJ93" s="1"/>
  <c r="AO93" s="1"/>
  <c r="Z94"/>
  <c r="AE94" s="1"/>
  <c r="AJ94" s="1"/>
  <c r="AO94" s="1"/>
  <c r="Z98"/>
  <c r="AE98" s="1"/>
  <c r="AJ98" s="1"/>
  <c r="AO98" s="1"/>
  <c r="Z101"/>
  <c r="AE101" s="1"/>
  <c r="AJ101" s="1"/>
  <c r="AO101" s="1"/>
  <c r="Z102"/>
  <c r="AE102" s="1"/>
  <c r="AJ102" s="1"/>
  <c r="AO102" s="1"/>
  <c r="Z105"/>
  <c r="AE105" s="1"/>
  <c r="AJ105" s="1"/>
  <c r="AO105" s="1"/>
  <c r="Z110"/>
  <c r="AE110" s="1"/>
  <c r="AJ110" s="1"/>
  <c r="AO110" s="1"/>
  <c r="Z113"/>
  <c r="AE113" s="1"/>
  <c r="AJ113" s="1"/>
  <c r="AO113" s="1"/>
  <c r="Z114"/>
  <c r="AE114" s="1"/>
  <c r="AJ114" s="1"/>
  <c r="AO114" s="1"/>
  <c r="Z117"/>
  <c r="AE117" s="1"/>
  <c r="AJ117" s="1"/>
  <c r="AO117" s="1"/>
  <c r="Z121"/>
  <c r="AE121" s="1"/>
  <c r="AJ121" s="1"/>
  <c r="AO121" s="1"/>
  <c r="Z122"/>
  <c r="AE122" s="1"/>
  <c r="AJ122" s="1"/>
  <c r="AO122" s="1"/>
  <c r="Z125"/>
  <c r="AE125" s="1"/>
  <c r="AJ125" s="1"/>
  <c r="AO125" s="1"/>
  <c r="Z129"/>
  <c r="AE129" s="1"/>
  <c r="AJ129" s="1"/>
  <c r="AO129" s="1"/>
  <c r="Z130"/>
  <c r="AE130" s="1"/>
  <c r="AJ130" s="1"/>
  <c r="AO130" s="1"/>
  <c r="Z133"/>
  <c r="AE133" s="1"/>
  <c r="AJ133" s="1"/>
  <c r="AO133" s="1"/>
  <c r="Z137"/>
  <c r="AE137" s="1"/>
  <c r="AJ137" s="1"/>
  <c r="AO137" s="1"/>
  <c r="Z138"/>
  <c r="AE138" s="1"/>
  <c r="AJ138" s="1"/>
  <c r="AO138" s="1"/>
  <c r="Z142"/>
  <c r="AE142" s="1"/>
  <c r="AJ142" s="1"/>
  <c r="AO142" s="1"/>
  <c r="Z146"/>
  <c r="AE146" s="1"/>
  <c r="AJ146" s="1"/>
  <c r="AO146" s="1"/>
  <c r="Z151"/>
  <c r="AE151" s="1"/>
  <c r="AJ151" s="1"/>
  <c r="AO151" s="1"/>
  <c r="Z158"/>
  <c r="AE158" s="1"/>
  <c r="AJ158" s="1"/>
  <c r="AO158" s="1"/>
  <c r="Z159"/>
  <c r="AE159" s="1"/>
  <c r="AJ159" s="1"/>
  <c r="AO159" s="1"/>
  <c r="Z162"/>
  <c r="AE162" s="1"/>
  <c r="AJ162" s="1"/>
  <c r="AO162" s="1"/>
  <c r="Z167"/>
  <c r="AE167" s="1"/>
  <c r="AJ167" s="1"/>
  <c r="AO167" s="1"/>
  <c r="Z171"/>
  <c r="AE171" s="1"/>
  <c r="AJ171" s="1"/>
  <c r="AO171" s="1"/>
  <c r="Z174"/>
  <c r="AE174" s="1"/>
  <c r="AJ174" s="1"/>
  <c r="AO174" s="1"/>
  <c r="Z175"/>
  <c r="AE175" s="1"/>
  <c r="AJ175" s="1"/>
  <c r="AO175" s="1"/>
  <c r="Z178"/>
  <c r="AE178" s="1"/>
  <c r="AJ178" s="1"/>
  <c r="AO178" s="1"/>
  <c r="Z179"/>
  <c r="AE179" s="1"/>
  <c r="AJ179" s="1"/>
  <c r="AO179" s="1"/>
  <c r="Z7"/>
  <c r="AE7" s="1"/>
  <c r="AJ7" s="1"/>
  <c r="AO7" s="1"/>
  <c r="Z11"/>
  <c r="AE11" s="1"/>
  <c r="AJ11" s="1"/>
  <c r="AO11" s="1"/>
  <c r="Z15"/>
  <c r="AE15" s="1"/>
  <c r="AJ15" s="1"/>
  <c r="AO15" s="1"/>
  <c r="Z19"/>
  <c r="AE19" s="1"/>
  <c r="AJ19" s="1"/>
  <c r="AO19" s="1"/>
  <c r="Z23"/>
  <c r="AE23" s="1"/>
  <c r="AJ23" s="1"/>
  <c r="AO23" s="1"/>
  <c r="Z27"/>
  <c r="AE27" s="1"/>
  <c r="AJ27" s="1"/>
  <c r="AO27" s="1"/>
  <c r="Z31"/>
  <c r="AE31" s="1"/>
  <c r="AJ31" s="1"/>
  <c r="AO31" s="1"/>
  <c r="Z35"/>
  <c r="AE35" s="1"/>
  <c r="AJ35" s="1"/>
  <c r="AO35" s="1"/>
  <c r="Z43"/>
  <c r="AE43" s="1"/>
  <c r="AJ43" s="1"/>
  <c r="AO43" s="1"/>
  <c r="Z51"/>
  <c r="AE51" s="1"/>
  <c r="AJ51" s="1"/>
  <c r="AO51" s="1"/>
  <c r="Z55"/>
  <c r="AE55" s="1"/>
  <c r="AJ55" s="1"/>
  <c r="AO55" s="1"/>
  <c r="Z59"/>
  <c r="AE59" s="1"/>
  <c r="AJ59" s="1"/>
  <c r="AO59" s="1"/>
  <c r="Z63"/>
  <c r="AE63" s="1"/>
  <c r="AJ63" s="1"/>
  <c r="AO63" s="1"/>
  <c r="Z67"/>
  <c r="AE67" s="1"/>
  <c r="AJ67" s="1"/>
  <c r="AO67" s="1"/>
  <c r="Z75"/>
  <c r="AE75" s="1"/>
  <c r="AJ75" s="1"/>
  <c r="AO75" s="1"/>
  <c r="Z79"/>
  <c r="AE79" s="1"/>
  <c r="AJ79" s="1"/>
  <c r="AO79" s="1"/>
  <c r="Z83"/>
  <c r="AE83" s="1"/>
  <c r="AJ83" s="1"/>
  <c r="AO83" s="1"/>
  <c r="Z99"/>
  <c r="AE99" s="1"/>
  <c r="AJ99" s="1"/>
  <c r="AO99" s="1"/>
  <c r="Z103"/>
  <c r="AE103" s="1"/>
  <c r="AJ103" s="1"/>
  <c r="AO103" s="1"/>
  <c r="Z107"/>
  <c r="AE107" s="1"/>
  <c r="AJ107" s="1"/>
  <c r="AO107" s="1"/>
  <c r="Z111"/>
  <c r="AE111" s="1"/>
  <c r="AJ111" s="1"/>
  <c r="AO111" s="1"/>
  <c r="Z115"/>
  <c r="AE115" s="1"/>
  <c r="AJ115" s="1"/>
  <c r="AO115" s="1"/>
  <c r="Z123"/>
  <c r="AE123" s="1"/>
  <c r="AJ123" s="1"/>
  <c r="AO123" s="1"/>
  <c r="Z127"/>
  <c r="AE127" s="1"/>
  <c r="AJ127" s="1"/>
  <c r="AO127" s="1"/>
  <c r="Z131"/>
  <c r="AE131" s="1"/>
  <c r="AJ131" s="1"/>
  <c r="AO131" s="1"/>
  <c r="Z143"/>
  <c r="AE143" s="1"/>
  <c r="AJ143" s="1"/>
  <c r="AO143" s="1"/>
  <c r="Z147"/>
  <c r="AE147" s="1"/>
  <c r="AJ147" s="1"/>
  <c r="AO147" s="1"/>
  <c r="Z152"/>
  <c r="AE152" s="1"/>
  <c r="AJ152" s="1"/>
  <c r="AO152" s="1"/>
  <c r="Z164"/>
  <c r="AE164" s="1"/>
  <c r="AJ164" s="1"/>
  <c r="AO164" s="1"/>
  <c r="Z168"/>
  <c r="AE168" s="1"/>
  <c r="AJ168" s="1"/>
  <c r="AO168" s="1"/>
  <c r="Z172"/>
  <c r="AE172" s="1"/>
  <c r="AJ172" s="1"/>
  <c r="AO172" s="1"/>
  <c r="Z176"/>
  <c r="AE176" s="1"/>
  <c r="AJ176" s="1"/>
  <c r="AO176" s="1"/>
  <c r="Z180"/>
  <c r="AE180" s="1"/>
  <c r="AJ180" s="1"/>
  <c r="AO180" s="1"/>
  <c r="N17"/>
  <c r="P17" s="1"/>
  <c r="U17" s="1"/>
  <c r="Z17" s="1"/>
  <c r="AE17" s="1"/>
  <c r="AJ17" s="1"/>
  <c r="AO17" s="1"/>
  <c r="N25"/>
  <c r="P25" s="1"/>
  <c r="U25" s="1"/>
  <c r="Z25" s="1"/>
  <c r="AE25" s="1"/>
  <c r="AJ25" s="1"/>
  <c r="AO25" s="1"/>
  <c r="N27"/>
  <c r="O27" s="1"/>
  <c r="N29"/>
  <c r="N31"/>
  <c r="N33"/>
  <c r="N35"/>
  <c r="O37"/>
  <c r="N39"/>
  <c r="P39" s="1"/>
  <c r="U39" s="1"/>
  <c r="Z39" s="1"/>
  <c r="AE39" s="1"/>
  <c r="AJ39" s="1"/>
  <c r="AO39" s="1"/>
  <c r="N41"/>
  <c r="N43"/>
  <c r="N45"/>
  <c r="N47"/>
  <c r="N49"/>
  <c r="N51"/>
  <c r="N53"/>
  <c r="O57"/>
  <c r="N61"/>
  <c r="P61" s="1"/>
  <c r="U61" s="1"/>
  <c r="Z61" s="1"/>
  <c r="AE61" s="1"/>
  <c r="AJ61" s="1"/>
  <c r="AO61" s="1"/>
  <c r="N63"/>
  <c r="N65"/>
  <c r="N67"/>
  <c r="N69"/>
  <c r="P69" s="1"/>
  <c r="U69" s="1"/>
  <c r="Z69" s="1"/>
  <c r="AE69" s="1"/>
  <c r="AJ69" s="1"/>
  <c r="AO69" s="1"/>
  <c r="N71"/>
  <c r="P71" s="1"/>
  <c r="U71" s="1"/>
  <c r="Z71" s="1"/>
  <c r="AE71" s="1"/>
  <c r="AJ71" s="1"/>
  <c r="AO71" s="1"/>
  <c r="N74"/>
  <c r="P74" s="1"/>
  <c r="U74" s="1"/>
  <c r="Z74" s="1"/>
  <c r="AE74" s="1"/>
  <c r="AJ74" s="1"/>
  <c r="AO74" s="1"/>
  <c r="N76"/>
  <c r="N112"/>
  <c r="O112" s="1"/>
  <c r="N114"/>
  <c r="O114" s="1"/>
  <c r="N116"/>
  <c r="P116" s="1"/>
  <c r="U116" s="1"/>
  <c r="Z116" s="1"/>
  <c r="AE116" s="1"/>
  <c r="AJ116" s="1"/>
  <c r="AO116" s="1"/>
  <c r="N118"/>
  <c r="N120"/>
  <c r="O120" s="1"/>
  <c r="N122"/>
  <c r="O122" s="1"/>
  <c r="N124"/>
  <c r="N126"/>
  <c r="N128"/>
  <c r="P128" s="1"/>
  <c r="U128" s="1"/>
  <c r="Z128" s="1"/>
  <c r="AE128" s="1"/>
  <c r="AJ128" s="1"/>
  <c r="AO128" s="1"/>
  <c r="N130"/>
  <c r="N7"/>
  <c r="N9"/>
  <c r="P9" s="1"/>
  <c r="U9" s="1"/>
  <c r="Z9" s="1"/>
  <c r="AE9" s="1"/>
  <c r="AJ9" s="1"/>
  <c r="AO9" s="1"/>
  <c r="N11"/>
  <c r="O11" s="1"/>
  <c r="N13"/>
  <c r="O13" s="1"/>
  <c r="N16"/>
  <c r="P16" s="1"/>
  <c r="U16" s="1"/>
  <c r="Z16" s="1"/>
  <c r="AE16" s="1"/>
  <c r="AJ16" s="1"/>
  <c r="AO16" s="1"/>
  <c r="N18"/>
  <c r="P18" s="1"/>
  <c r="U18" s="1"/>
  <c r="Z18" s="1"/>
  <c r="AE18" s="1"/>
  <c r="AJ18" s="1"/>
  <c r="AO18" s="1"/>
  <c r="O22"/>
  <c r="N24"/>
  <c r="O32"/>
  <c r="O34"/>
  <c r="N36"/>
  <c r="P36" s="1"/>
  <c r="U36" s="1"/>
  <c r="Z36" s="1"/>
  <c r="AE36" s="1"/>
  <c r="AJ36" s="1"/>
  <c r="AO36" s="1"/>
  <c r="N38"/>
  <c r="P38" s="1"/>
  <c r="U38" s="1"/>
  <c r="Z38" s="1"/>
  <c r="AE38" s="1"/>
  <c r="AJ38" s="1"/>
  <c r="AO38" s="1"/>
  <c r="N40"/>
  <c r="P40" s="1"/>
  <c r="U40" s="1"/>
  <c r="Z40" s="1"/>
  <c r="AE40" s="1"/>
  <c r="AJ40" s="1"/>
  <c r="AO40" s="1"/>
  <c r="O44"/>
  <c r="O46"/>
  <c r="N48"/>
  <c r="P48" s="1"/>
  <c r="U48" s="1"/>
  <c r="Z48" s="1"/>
  <c r="AE48" s="1"/>
  <c r="AJ48" s="1"/>
  <c r="AO48" s="1"/>
  <c r="O56"/>
  <c r="O58"/>
  <c r="N62"/>
  <c r="P62" s="1"/>
  <c r="U62" s="1"/>
  <c r="Z62" s="1"/>
  <c r="AE62" s="1"/>
  <c r="AJ62" s="1"/>
  <c r="AO62" s="1"/>
  <c r="O64"/>
  <c r="N66"/>
  <c r="P66" s="1"/>
  <c r="U66" s="1"/>
  <c r="Z66" s="1"/>
  <c r="AE66" s="1"/>
  <c r="AJ66" s="1"/>
  <c r="AO66" s="1"/>
  <c r="N68"/>
  <c r="P68" s="1"/>
  <c r="U68" s="1"/>
  <c r="Z68" s="1"/>
  <c r="AE68" s="1"/>
  <c r="AJ68" s="1"/>
  <c r="AO68" s="1"/>
  <c r="N70"/>
  <c r="N72"/>
  <c r="P72" s="1"/>
  <c r="U72" s="1"/>
  <c r="Z72" s="1"/>
  <c r="AE72" s="1"/>
  <c r="AJ72" s="1"/>
  <c r="AO72" s="1"/>
  <c r="O75"/>
  <c r="N113"/>
  <c r="N115"/>
  <c r="O115" s="1"/>
  <c r="N117"/>
  <c r="N119"/>
  <c r="N121"/>
  <c r="O121" s="1"/>
  <c r="N123"/>
  <c r="O123" s="1"/>
  <c r="N125"/>
  <c r="O125" s="1"/>
  <c r="N127"/>
  <c r="N129"/>
  <c r="O129" s="1"/>
  <c r="N131"/>
  <c r="N133"/>
  <c r="O133" s="1"/>
  <c r="N135"/>
  <c r="P135" s="1"/>
  <c r="U135" s="1"/>
  <c r="Z135" s="1"/>
  <c r="AE135" s="1"/>
  <c r="AJ135" s="1"/>
  <c r="AO135" s="1"/>
  <c r="N137"/>
  <c r="N139"/>
  <c r="N141"/>
  <c r="P141" s="1"/>
  <c r="U141" s="1"/>
  <c r="Z141" s="1"/>
  <c r="AE141" s="1"/>
  <c r="AJ141" s="1"/>
  <c r="AO141" s="1"/>
  <c r="N143"/>
  <c r="O143" s="1"/>
  <c r="N152"/>
  <c r="O152" s="1"/>
  <c r="N154"/>
  <c r="N156"/>
  <c r="P156" s="1"/>
  <c r="U156" s="1"/>
  <c r="Z156" s="1"/>
  <c r="AE156" s="1"/>
  <c r="AJ156" s="1"/>
  <c r="AO156" s="1"/>
  <c r="N158"/>
  <c r="N160"/>
  <c r="P160" s="1"/>
  <c r="U160" s="1"/>
  <c r="Z160" s="1"/>
  <c r="AE160" s="1"/>
  <c r="AJ160" s="1"/>
  <c r="AO160" s="1"/>
  <c r="N162"/>
  <c r="O162" s="1"/>
  <c r="N164"/>
  <c r="N166"/>
  <c r="P166" s="1"/>
  <c r="U166" s="1"/>
  <c r="Z166" s="1"/>
  <c r="AE166" s="1"/>
  <c r="AJ166" s="1"/>
  <c r="AO166" s="1"/>
  <c r="N168"/>
  <c r="N170"/>
  <c r="P170" s="1"/>
  <c r="U170" s="1"/>
  <c r="Z170" s="1"/>
  <c r="AE170" s="1"/>
  <c r="AJ170" s="1"/>
  <c r="AO170" s="1"/>
  <c r="N172"/>
  <c r="O172" s="1"/>
  <c r="N174"/>
  <c r="O174" s="1"/>
  <c r="N176"/>
  <c r="N178"/>
  <c r="N180"/>
  <c r="O180" s="1"/>
  <c r="R182"/>
  <c r="S5"/>
  <c r="S182" s="1"/>
  <c r="N132"/>
  <c r="O132" s="1"/>
  <c r="N134"/>
  <c r="N136"/>
  <c r="P136" s="1"/>
  <c r="U136" s="1"/>
  <c r="Z136" s="1"/>
  <c r="AE136" s="1"/>
  <c r="AJ136" s="1"/>
  <c r="AO136" s="1"/>
  <c r="N138"/>
  <c r="N140"/>
  <c r="N142"/>
  <c r="O142" s="1"/>
  <c r="N144"/>
  <c r="P144" s="1"/>
  <c r="U144" s="1"/>
  <c r="Z144" s="1"/>
  <c r="AE144" s="1"/>
  <c r="AJ144" s="1"/>
  <c r="AO144" s="1"/>
  <c r="N151"/>
  <c r="O151" s="1"/>
  <c r="N153"/>
  <c r="O153" s="1"/>
  <c r="N155"/>
  <c r="P155" s="1"/>
  <c r="U155" s="1"/>
  <c r="Z155" s="1"/>
  <c r="AE155" s="1"/>
  <c r="AJ155" s="1"/>
  <c r="AO155" s="1"/>
  <c r="N157"/>
  <c r="O157" s="1"/>
  <c r="N159"/>
  <c r="O159" s="1"/>
  <c r="N161"/>
  <c r="O161" s="1"/>
  <c r="N163"/>
  <c r="P163" s="1"/>
  <c r="U163" s="1"/>
  <c r="Z163" s="1"/>
  <c r="AE163" s="1"/>
  <c r="AJ163" s="1"/>
  <c r="AO163" s="1"/>
  <c r="N165"/>
  <c r="N167"/>
  <c r="O167" s="1"/>
  <c r="N169"/>
  <c r="P169" s="1"/>
  <c r="U169" s="1"/>
  <c r="Z169" s="1"/>
  <c r="AE169" s="1"/>
  <c r="AJ169" s="1"/>
  <c r="AO169" s="1"/>
  <c r="N171"/>
  <c r="O171" s="1"/>
  <c r="N173"/>
  <c r="N175"/>
  <c r="O175" s="1"/>
  <c r="N177"/>
  <c r="O177" s="1"/>
  <c r="N179"/>
  <c r="O179" s="1"/>
  <c r="N181"/>
  <c r="P181" s="1"/>
  <c r="U181" s="1"/>
  <c r="Z181" s="1"/>
  <c r="AE181" s="1"/>
  <c r="AJ181" s="1"/>
  <c r="AO181" s="1"/>
  <c r="I182"/>
  <c r="N145"/>
  <c r="P145" s="1"/>
  <c r="U145" s="1"/>
  <c r="Z145" s="1"/>
  <c r="AE145" s="1"/>
  <c r="AJ145" s="1"/>
  <c r="AO145" s="1"/>
  <c r="N147"/>
  <c r="O147" s="1"/>
  <c r="N150"/>
  <c r="P150" s="1"/>
  <c r="U150" s="1"/>
  <c r="Z150" s="1"/>
  <c r="AE150" s="1"/>
  <c r="AJ150" s="1"/>
  <c r="AO150" s="1"/>
  <c r="N146"/>
  <c r="N148"/>
  <c r="P148" s="1"/>
  <c r="U148" s="1"/>
  <c r="Z148" s="1"/>
  <c r="AE148" s="1"/>
  <c r="AJ148" s="1"/>
  <c r="AO148" s="1"/>
  <c r="O77"/>
  <c r="O79"/>
  <c r="N81"/>
  <c r="P81" s="1"/>
  <c r="U81" s="1"/>
  <c r="Z81" s="1"/>
  <c r="AE81" s="1"/>
  <c r="AJ81" s="1"/>
  <c r="AO81" s="1"/>
  <c r="N83"/>
  <c r="O83" s="1"/>
  <c r="N85"/>
  <c r="N87"/>
  <c r="P87" s="1"/>
  <c r="U87" s="1"/>
  <c r="Z87" s="1"/>
  <c r="AE87" s="1"/>
  <c r="AJ87" s="1"/>
  <c r="AO87" s="1"/>
  <c r="N89"/>
  <c r="P89" s="1"/>
  <c r="U89" s="1"/>
  <c r="Z89" s="1"/>
  <c r="AE89" s="1"/>
  <c r="AJ89" s="1"/>
  <c r="AO89" s="1"/>
  <c r="N91"/>
  <c r="N93"/>
  <c r="O93" s="1"/>
  <c r="N95"/>
  <c r="N97"/>
  <c r="P97" s="1"/>
  <c r="U97" s="1"/>
  <c r="Z97" s="1"/>
  <c r="AE97" s="1"/>
  <c r="AJ97" s="1"/>
  <c r="AO97" s="1"/>
  <c r="N99"/>
  <c r="N101"/>
  <c r="O101" s="1"/>
  <c r="N103"/>
  <c r="N105"/>
  <c r="N107"/>
  <c r="O107" s="1"/>
  <c r="N109"/>
  <c r="P109" s="1"/>
  <c r="U109" s="1"/>
  <c r="Z109" s="1"/>
  <c r="AE109" s="1"/>
  <c r="AJ109" s="1"/>
  <c r="AO109" s="1"/>
  <c r="N111"/>
  <c r="M182"/>
  <c r="O78"/>
  <c r="N82"/>
  <c r="O82" s="1"/>
  <c r="N84"/>
  <c r="N86"/>
  <c r="P86" s="1"/>
  <c r="U86" s="1"/>
  <c r="Z86" s="1"/>
  <c r="AE86" s="1"/>
  <c r="AJ86" s="1"/>
  <c r="AO86" s="1"/>
  <c r="N88"/>
  <c r="O88" s="1"/>
  <c r="N90"/>
  <c r="N92"/>
  <c r="N94"/>
  <c r="O94" s="1"/>
  <c r="N96"/>
  <c r="P96" s="1"/>
  <c r="U96" s="1"/>
  <c r="Z96" s="1"/>
  <c r="AE96" s="1"/>
  <c r="AJ96" s="1"/>
  <c r="AO96" s="1"/>
  <c r="N98"/>
  <c r="O98" s="1"/>
  <c r="N100"/>
  <c r="N102"/>
  <c r="O102" s="1"/>
  <c r="N104"/>
  <c r="P104" s="1"/>
  <c r="U104" s="1"/>
  <c r="Z104" s="1"/>
  <c r="AE104" s="1"/>
  <c r="AJ104" s="1"/>
  <c r="AO104" s="1"/>
  <c r="N106"/>
  <c r="P106" s="1"/>
  <c r="U106" s="1"/>
  <c r="Z106" s="1"/>
  <c r="AE106" s="1"/>
  <c r="AJ106" s="1"/>
  <c r="AO106" s="1"/>
  <c r="N108"/>
  <c r="O108" s="1"/>
  <c r="N110"/>
  <c r="O110" s="1"/>
  <c r="N79"/>
  <c r="N77"/>
  <c r="N75"/>
  <c r="N64"/>
  <c r="N60"/>
  <c r="N58"/>
  <c r="N56"/>
  <c r="N54"/>
  <c r="N52"/>
  <c r="N50"/>
  <c r="N46"/>
  <c r="N44"/>
  <c r="N42"/>
  <c r="N34"/>
  <c r="N32"/>
  <c r="N30"/>
  <c r="N23"/>
  <c r="N21"/>
  <c r="N19"/>
  <c r="O29"/>
  <c r="O35"/>
  <c r="O43"/>
  <c r="O51"/>
  <c r="O63"/>
  <c r="O67"/>
  <c r="N80"/>
  <c r="N78"/>
  <c r="N59"/>
  <c r="N57"/>
  <c r="N55"/>
  <c r="N37"/>
  <c r="N26"/>
  <c r="N22"/>
  <c r="N20"/>
  <c r="J5"/>
  <c r="F182"/>
  <c r="O182" l="1"/>
  <c r="J182"/>
  <c r="N182" s="1"/>
  <c r="N5"/>
  <c r="P5" s="1"/>
  <c r="U5" s="1"/>
  <c r="Z5" s="1"/>
  <c r="AE5" s="1"/>
  <c r="P24" l="1"/>
  <c r="U24" s="1"/>
  <c r="Z24" s="1"/>
  <c r="AE24" s="1"/>
  <c r="AJ24" s="1"/>
  <c r="P47"/>
  <c r="U47" s="1"/>
  <c r="Z47" s="1"/>
  <c r="AE47" s="1"/>
  <c r="AJ47" s="1"/>
  <c r="AO47" s="1"/>
  <c r="O53"/>
  <c r="P65"/>
  <c r="U65" s="1"/>
  <c r="Z65" s="1"/>
  <c r="AE65" s="1"/>
  <c r="AJ65" s="1"/>
  <c r="AO65" s="1"/>
  <c r="P84"/>
  <c r="U84" s="1"/>
  <c r="Z84" s="1"/>
  <c r="AE84" s="1"/>
  <c r="AJ84" s="1"/>
  <c r="AO84" s="1"/>
  <c r="P91"/>
  <c r="U91" s="1"/>
  <c r="Z91" s="1"/>
  <c r="AE91" s="1"/>
  <c r="AJ91" s="1"/>
  <c r="AO91" s="1"/>
  <c r="P95"/>
  <c r="U95" s="1"/>
  <c r="Z95" s="1"/>
  <c r="AE95" s="1"/>
  <c r="AJ95" s="1"/>
  <c r="AO95" s="1"/>
  <c r="P100"/>
  <c r="U100" s="1"/>
  <c r="Z100" s="1"/>
  <c r="AE100" s="1"/>
  <c r="AJ100" s="1"/>
  <c r="AO100" s="1"/>
  <c r="P118"/>
  <c r="U118" s="1"/>
  <c r="Z118" s="1"/>
  <c r="AE118" s="1"/>
  <c r="AJ118" s="1"/>
  <c r="AO118" s="1"/>
  <c r="P119"/>
  <c r="U119" s="1"/>
  <c r="Z119" s="1"/>
  <c r="AE119" s="1"/>
  <c r="AJ119" s="1"/>
  <c r="AO119" s="1"/>
  <c r="P126"/>
  <c r="U126" s="1"/>
  <c r="Z126" s="1"/>
  <c r="AE126" s="1"/>
  <c r="AJ126" s="1"/>
  <c r="AO126" s="1"/>
  <c r="P134"/>
  <c r="U134" s="1"/>
  <c r="Z134" s="1"/>
  <c r="AE134" s="1"/>
  <c r="AJ134" s="1"/>
  <c r="AO134" s="1"/>
  <c r="P139"/>
  <c r="U139" s="1"/>
  <c r="Z139" s="1"/>
  <c r="AE139" s="1"/>
  <c r="AJ139" s="1"/>
  <c r="AO139" s="1"/>
  <c r="P154"/>
  <c r="U154" s="1"/>
  <c r="Z154" s="1"/>
  <c r="AE154" s="1"/>
  <c r="AJ154" s="1"/>
  <c r="AO154" s="1"/>
  <c r="AO24" l="1"/>
  <c r="AO182" s="1"/>
  <c r="AJ182"/>
  <c r="AE182"/>
  <c r="Z182"/>
  <c r="U182"/>
  <c r="P182"/>
</calcChain>
</file>

<file path=xl/comments1.xml><?xml version="1.0" encoding="utf-8"?>
<comments xmlns="http://schemas.openxmlformats.org/spreadsheetml/2006/main">
  <authors>
    <author>Svetlana</author>
  </authors>
  <commentList>
    <comment ref="AD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D2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D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D15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5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5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</commentList>
</comments>
</file>

<file path=xl/sharedStrings.xml><?xml version="1.0" encoding="utf-8"?>
<sst xmlns="http://schemas.openxmlformats.org/spreadsheetml/2006/main" count="1483" uniqueCount="431">
  <si>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</si>
  <si>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</si>
  <si>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</si>
  <si>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</si>
  <si>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</si>
  <si>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</si>
  <si>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</si>
  <si>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</si>
  <si>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</si>
  <si>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</si>
  <si>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</si>
  <si>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</si>
  <si>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</si>
  <si>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</si>
  <si>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</si>
  <si>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</si>
  <si>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</si>
  <si>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</si>
  <si>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</si>
  <si>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</si>
  <si>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</si>
  <si>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</si>
  <si>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</si>
  <si>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</si>
  <si>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</si>
  <si>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</si>
  <si>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</si>
  <si>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</si>
  <si>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</si>
  <si>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</si>
  <si>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</si>
  <si>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</si>
  <si>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</si>
  <si>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</si>
  <si>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</si>
  <si>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</si>
  <si>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</si>
  <si>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</si>
  <si>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</si>
  <si>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</si>
  <si>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</si>
  <si>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</si>
  <si>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</si>
  <si>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</si>
  <si>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</si>
  <si>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</si>
  <si>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</si>
  <si>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</si>
  <si>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</si>
  <si>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</si>
  <si>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</si>
  <si>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</si>
  <si>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</si>
  <si>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</si>
  <si>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</si>
  <si>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</si>
  <si>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</si>
  <si>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</si>
  <si>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</si>
  <si>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</si>
  <si>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</si>
  <si>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</si>
  <si>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</si>
  <si>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</si>
  <si>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</si>
  <si>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</si>
  <si>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</si>
  <si>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</si>
  <si>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</si>
  <si>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</si>
  <si>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</si>
  <si>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</si>
  <si>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</si>
  <si>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</si>
  <si>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</si>
  <si>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</si>
  <si>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</si>
  <si>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</si>
  <si>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</si>
  <si>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</si>
  <si>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</si>
  <si>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</si>
  <si>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</si>
  <si>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</si>
  <si>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</si>
  <si>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</si>
  <si>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</si>
  <si>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</si>
  <si>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</si>
  <si>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</si>
  <si>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</si>
  <si>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</si>
  <si>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</si>
  <si>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</si>
  <si>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</si>
  <si>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</si>
  <si>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</si>
  <si>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</si>
  <si>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</si>
  <si>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</si>
  <si>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</si>
  <si>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</si>
  <si>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</si>
  <si>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</si>
  <si>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</si>
  <si>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</si>
  <si>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</si>
  <si>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</si>
  <si>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</si>
  <si>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</si>
  <si>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</si>
  <si>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</si>
  <si>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</si>
  <si>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</si>
  <si>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</si>
  <si>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</si>
  <si>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</si>
  <si>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</si>
  <si>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</si>
  <si>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</si>
  <si>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</si>
  <si>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</si>
  <si>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</si>
  <si>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</si>
  <si>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</si>
  <si>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</si>
  <si>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</si>
  <si>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</si>
  <si>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</si>
  <si>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</si>
  <si>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</si>
  <si>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</si>
  <si>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</si>
  <si>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</si>
  <si>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</si>
  <si>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</si>
  <si>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</si>
  <si>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</si>
  <si>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</si>
  <si>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</si>
  <si>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</si>
  <si>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</si>
  <si>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</si>
  <si>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</si>
  <si>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</si>
  <si>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</si>
  <si>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</si>
  <si>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</si>
  <si>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</si>
  <si>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</si>
  <si>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</si>
  <si>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</si>
  <si>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</si>
  <si>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</si>
  <si>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</si>
  <si>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</si>
  <si>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</si>
  <si>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</si>
  <si>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</si>
  <si>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</si>
  <si>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</si>
  <si>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</si>
  <si>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</si>
  <si>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</si>
  <si>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</si>
  <si>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</si>
  <si>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</si>
  <si>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</si>
  <si>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</si>
  <si>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</si>
  <si>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</si>
  <si>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</si>
  <si>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</si>
  <si>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</si>
  <si>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</si>
  <si>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</si>
  <si>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</si>
  <si>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</si>
  <si>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</si>
  <si>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</si>
  <si>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</si>
  <si>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</si>
  <si>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</si>
  <si>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</si>
  <si>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</si>
  <si>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</si>
  <si>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</si>
  <si>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</si>
  <si>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</si>
  <si>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</si>
  <si>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</si>
  <si>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</si>
  <si>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</si>
  <si>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</si>
  <si>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</si>
  <si>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</si>
  <si>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</si>
  <si>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</si>
  <si>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</si>
  <si>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</si>
  <si>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</si>
  <si>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</si>
  <si>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</si>
  <si>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</si>
  <si>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</si>
  <si>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</si>
  <si>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</si>
  <si>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</si>
  <si>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</si>
  <si>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</si>
  <si>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</si>
  <si>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</si>
  <si>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</si>
  <si>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</si>
  <si>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</si>
  <si>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</si>
  <si>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</si>
  <si>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</si>
  <si>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</si>
  <si>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</si>
  <si>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</si>
  <si>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</si>
  <si>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</si>
  <si>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</si>
  <si>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</si>
  <si>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</si>
  <si>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</si>
  <si>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</si>
  <si>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</si>
  <si>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</si>
  <si>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</si>
  <si>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</si>
  <si>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</si>
  <si>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</si>
  <si>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</si>
  <si>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</si>
  <si>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</si>
  <si>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</si>
  <si>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</si>
  <si>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</si>
  <si>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</si>
  <si>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</si>
  <si>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</si>
  <si>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</si>
  <si>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</si>
  <si>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</si>
  <si>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</si>
  <si>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</si>
  <si>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</si>
  <si>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</si>
  <si>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</si>
  <si>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</si>
  <si>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</si>
  <si>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</si>
  <si>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</si>
  <si>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</si>
  <si>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</si>
  <si>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</si>
  <si>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</si>
  <si>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</si>
  <si>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</si>
  <si>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</si>
  <si>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</si>
  <si>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</si>
  <si>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</si>
  <si>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</si>
  <si>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</si>
  <si>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</si>
  <si>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</si>
  <si>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</si>
  <si>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</si>
  <si>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</si>
  <si>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</si>
  <si>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</si>
  <si>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</si>
  <si>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</si>
  <si>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</si>
  <si>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</si>
  <si>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</si>
  <si>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</si>
  <si>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</si>
  <si>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</si>
  <si>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</si>
  <si>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</si>
  <si>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</si>
  <si>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</si>
  <si>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</si>
  <si>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</si>
  <si>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</si>
  <si>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</si>
  <si>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</si>
  <si>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</si>
  <si>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</si>
  <si>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</si>
  <si>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</si>
  <si>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</si>
  <si>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</si>
  <si>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</si>
  <si>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</si>
  <si>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</si>
  <si>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</si>
  <si>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</si>
  <si>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</si>
  <si>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</si>
  <si>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</si>
  <si>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</si>
  <si>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</si>
  <si>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</si>
  <si>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</si>
  <si>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</si>
  <si>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</si>
  <si>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</si>
  <si>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</si>
  <si>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</si>
  <si>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</si>
  <si>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</si>
  <si>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</si>
  <si>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</si>
  <si>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</si>
  <si>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</si>
  <si>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</si>
  <si>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</si>
  <si>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</si>
  <si>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</si>
  <si>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</si>
  <si>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</si>
  <si>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</si>
  <si>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</si>
  <si>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</si>
  <si>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</si>
  <si>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</si>
  <si>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</si>
  <si>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</si>
  <si>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</si>
  <si>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</si>
  <si>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</si>
  <si>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</si>
  <si>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</si>
  <si>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</si>
  <si>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</si>
  <si>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</si>
  <si>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</si>
  <si>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</si>
  <si>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</si>
  <si>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</si>
  <si>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</si>
  <si>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</si>
  <si>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</si>
  <si>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</si>
  <si>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</si>
  <si>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</si>
  <si>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</si>
  <si>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</si>
  <si>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</si>
  <si>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</si>
  <si>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</si>
  <si>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</si>
  <si>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</si>
  <si>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</si>
  <si>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</si>
  <si>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</si>
  <si>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</si>
  <si>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</si>
  <si>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</si>
  <si>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</si>
  <si>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</si>
  <si>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</si>
  <si>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</si>
  <si>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</si>
  <si>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</si>
  <si>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</si>
  <si>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</si>
  <si>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</si>
  <si>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</si>
  <si>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</si>
  <si>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</si>
  <si>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</si>
  <si>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</si>
  <si>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</si>
  <si>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</si>
  <si>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</si>
  <si>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</si>
  <si>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</si>
  <si>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</si>
  <si>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</si>
  <si>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</si>
  <si>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</si>
  <si>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</si>
  <si>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</si>
  <si>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</si>
  <si>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</si>
  <si>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</si>
  <si>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</si>
  <si>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</si>
  <si>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</si>
  <si>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</si>
  <si>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</si>
  <si>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</si>
  <si>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</si>
  <si>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</si>
  <si>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</si>
  <si>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</si>
  <si>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</si>
  <si>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</si>
  <si>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</si>
  <si>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</si>
  <si>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</si>
  <si>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</si>
  <si>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</si>
  <si>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</si>
  <si>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</si>
  <si>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</si>
  <si>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</si>
  <si>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</si>
  <si>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</si>
  <si>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</si>
  <si>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</si>
  <si>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</si>
  <si>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</si>
  <si>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</si>
  <si>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</si>
  <si>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</si>
  <si>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</si>
  <si>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</si>
  <si>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</si>
  <si>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</si>
  <si>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</si>
  <si>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</si>
  <si>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</si>
  <si>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</si>
  <si>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Отчет по электричеству на 01.05.2016 г.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</si>
</sst>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_ ;[Red]\-#,##0.00\ 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16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vertical="top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0" fillId="3" borderId="1" xfId="0" applyNumberFormat="1" applyFill="1" applyBorder="1"/>
    <xf numFmtId="4" fontId="4" fillId="3" borderId="4" xfId="0" applyNumberFormat="1" applyFont="1" applyFill="1" applyBorder="1" applyAlignment="1">
      <alignment vertical="top" wrapText="1"/>
    </xf>
    <xf numFmtId="164" fontId="0" fillId="3" borderId="0" xfId="0" applyNumberFormat="1" applyFill="1"/>
    <xf numFmtId="4" fontId="0" fillId="3" borderId="0" xfId="0" applyNumberFormat="1" applyFill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0" fillId="3" borderId="1" xfId="0" applyNumberFormat="1" applyFill="1" applyBorder="1"/>
    <xf numFmtId="165" fontId="0" fillId="3" borderId="0" xfId="0" applyNumberFormat="1" applyFill="1"/>
    <xf numFmtId="165" fontId="0" fillId="0" borderId="0" xfId="0" applyNumberFormat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164" fontId="8" fillId="0" borderId="1" xfId="0" applyNumberFormat="1" applyFont="1" applyBorder="1"/>
    <xf numFmtId="4" fontId="8" fillId="3" borderId="1" xfId="0" applyNumberFormat="1" applyFont="1" applyFill="1" applyBorder="1"/>
    <xf numFmtId="0" fontId="7" fillId="0" borderId="15" xfId="0" applyFont="1" applyBorder="1" applyAlignment="1">
      <alignment vertical="top" wrapText="1"/>
    </xf>
    <xf numFmtId="165" fontId="8" fillId="3" borderId="1" xfId="0" applyNumberFormat="1" applyFont="1" applyFill="1" applyBorder="1"/>
    <xf numFmtId="0" fontId="8" fillId="0" borderId="0" xfId="0" applyFont="1"/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164" fontId="0" fillId="0" borderId="1" xfId="0" applyNumberFormat="1" applyFont="1" applyBorder="1"/>
    <xf numFmtId="4" fontId="0" fillId="3" borderId="1" xfId="0" applyNumberFormat="1" applyFont="1" applyFill="1" applyBorder="1"/>
    <xf numFmtId="0" fontId="0" fillId="0" borderId="15" xfId="0" applyFont="1" applyBorder="1" applyAlignment="1">
      <alignment vertical="top" wrapText="1"/>
    </xf>
    <xf numFmtId="165" fontId="0" fillId="3" borderId="1" xfId="0" applyNumberFormat="1" applyFont="1" applyFill="1" applyBorder="1"/>
    <xf numFmtId="0" fontId="0" fillId="0" borderId="0" xfId="0" applyFont="1"/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vertical="top" wrapText="1"/>
    </xf>
    <xf numFmtId="4" fontId="9" fillId="3" borderId="1" xfId="0" applyNumberFormat="1" applyFont="1" applyFill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164" fontId="9" fillId="0" borderId="1" xfId="0" applyNumberFormat="1" applyFont="1" applyBorder="1"/>
    <xf numFmtId="4" fontId="9" fillId="3" borderId="1" xfId="0" applyNumberFormat="1" applyFont="1" applyFill="1" applyBorder="1"/>
    <xf numFmtId="0" fontId="9" fillId="0" borderId="15" xfId="0" applyFont="1" applyBorder="1" applyAlignment="1">
      <alignment vertical="top" wrapText="1"/>
    </xf>
    <xf numFmtId="165" fontId="9" fillId="3" borderId="1" xfId="0" applyNumberFormat="1" applyFont="1" applyFill="1" applyBorder="1"/>
    <xf numFmtId="0" fontId="9" fillId="0" borderId="0" xfId="0" applyFont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horizontal="right" vertical="top" wrapText="1"/>
    </xf>
    <xf numFmtId="164" fontId="10" fillId="0" borderId="1" xfId="0" applyNumberFormat="1" applyFont="1" applyBorder="1"/>
    <xf numFmtId="4" fontId="10" fillId="3" borderId="1" xfId="0" applyNumberFormat="1" applyFont="1" applyFill="1" applyBorder="1"/>
    <xf numFmtId="0" fontId="10" fillId="0" borderId="15" xfId="0" applyFont="1" applyBorder="1" applyAlignment="1">
      <alignment vertical="top" wrapText="1"/>
    </xf>
    <xf numFmtId="165" fontId="10" fillId="3" borderId="1" xfId="0" applyNumberFormat="1" applyFont="1" applyFill="1" applyBorder="1"/>
    <xf numFmtId="0" fontId="10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165" fontId="14" fillId="3" borderId="0" xfId="0" applyNumberFormat="1" applyFont="1" applyFill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2"/>
  <sheetViews>
    <sheetView tabSelected="1" zoomScale="85" zoomScaleNormal="85" workbookViewId="0">
      <pane xSplit="2" ySplit="4" topLeftCell="V5" activePane="bottomRight" state="frozen"/>
      <selection pane="topRight" activeCell="C1" sqref="C1"/>
      <selection pane="bottomLeft" activeCell="A2" sqref="A2"/>
      <selection pane="bottomRight" activeCell="AD8" sqref="AD8"/>
    </sheetView>
  </sheetViews>
  <sheetFormatPr defaultRowHeight="15"/>
  <cols>
    <col min="1" max="1" width="8.140625" customWidth="1"/>
    <col min="2" max="2" width="16.85546875" customWidth="1"/>
    <col min="3" max="3" width="17.5703125" customWidth="1"/>
    <col min="4" max="4" width="6.7109375" customWidth="1"/>
    <col min="5" max="5" width="15" customWidth="1"/>
    <col min="6" max="6" width="12.5703125" customWidth="1"/>
    <col min="7" max="7" width="13" hidden="1" customWidth="1"/>
    <col min="8" max="8" width="12.85546875" hidden="1" customWidth="1"/>
    <col min="9" max="9" width="12.42578125" hidden="1" customWidth="1"/>
    <col min="10" max="10" width="11.42578125" style="32" hidden="1" customWidth="1"/>
    <col min="11" max="11" width="13.140625" hidden="1" customWidth="1"/>
    <col min="12" max="12" width="12.42578125" hidden="1" customWidth="1"/>
    <col min="13" max="14" width="11.42578125" style="32" hidden="1" customWidth="1"/>
    <col min="15" max="15" width="12.7109375" style="32" hidden="1" customWidth="1"/>
    <col min="16" max="16" width="11.42578125" style="67" hidden="1" customWidth="1"/>
    <col min="17" max="18" width="12.42578125" hidden="1" customWidth="1"/>
    <col min="19" max="19" width="14.42578125" style="32" hidden="1" customWidth="1"/>
    <col min="20" max="20" width="15.42578125" style="32" hidden="1" customWidth="1"/>
    <col min="21" max="21" width="12.140625" style="67" customWidth="1"/>
    <col min="22" max="22" width="11.5703125" hidden="1" customWidth="1"/>
    <col min="23" max="23" width="10.7109375" customWidth="1"/>
    <col min="24" max="24" width="9" style="32" customWidth="1"/>
    <col min="25" max="25" width="10.140625" style="32" customWidth="1"/>
    <col min="26" max="26" width="10.42578125" style="67" customWidth="1"/>
    <col min="27" max="27" width="11.5703125" customWidth="1"/>
    <col min="28" max="28" width="10.7109375" customWidth="1"/>
    <col min="29" max="29" width="12.140625" style="32" customWidth="1"/>
    <col min="30" max="30" width="10.140625" style="32" customWidth="1"/>
    <col min="31" max="31" width="10.42578125" style="67" customWidth="1"/>
    <col min="32" max="32" width="11.5703125" customWidth="1"/>
    <col min="33" max="33" width="10.7109375" customWidth="1"/>
    <col min="34" max="34" width="12.140625" style="32" customWidth="1"/>
    <col min="35" max="35" width="10.140625" style="32" customWidth="1"/>
    <col min="36" max="36" width="13.28515625" style="67" customWidth="1"/>
    <col min="37" max="37" width="11.5703125" customWidth="1"/>
    <col min="38" max="38" width="10.7109375" customWidth="1"/>
    <col min="39" max="39" width="12.140625" style="32" customWidth="1"/>
    <col min="40" max="40" width="10.140625" style="32" customWidth="1"/>
    <col min="41" max="41" width="13.28515625" style="67" customWidth="1"/>
  </cols>
  <sheetData>
    <row r="1" spans="1:41" s="127" customFormat="1" ht="18.75">
      <c r="A1" s="127" t="s">
        <v>229</v>
      </c>
      <c r="J1" s="128"/>
      <c r="M1" s="128"/>
      <c r="N1" s="128"/>
      <c r="O1" s="128"/>
      <c r="P1" s="129"/>
      <c r="S1" s="128"/>
      <c r="T1" s="128"/>
      <c r="U1" s="129"/>
      <c r="X1" s="128"/>
      <c r="Y1" s="128"/>
      <c r="Z1" s="129"/>
      <c r="AC1" s="128"/>
      <c r="AD1" s="128"/>
      <c r="AE1" s="129"/>
      <c r="AH1" s="128"/>
      <c r="AI1" s="128"/>
      <c r="AJ1" s="129"/>
      <c r="AM1" s="128"/>
      <c r="AN1" s="128"/>
      <c r="AO1" s="129"/>
    </row>
    <row r="2" spans="1:41" s="127" customFormat="1" ht="18.75">
      <c r="A2" s="127" t="s">
        <v>430</v>
      </c>
      <c r="J2" s="128"/>
      <c r="M2" s="128"/>
      <c r="N2" s="128"/>
      <c r="O2" s="128"/>
      <c r="P2" s="129"/>
      <c r="S2" s="128"/>
      <c r="T2" s="128"/>
      <c r="U2" s="129"/>
      <c r="X2" s="128"/>
      <c r="Y2" s="128"/>
      <c r="Z2" s="129"/>
      <c r="AC2" s="128"/>
      <c r="AD2" s="128"/>
      <c r="AE2" s="129"/>
      <c r="AH2" s="128"/>
      <c r="AI2" s="128"/>
      <c r="AJ2" s="129"/>
      <c r="AM2" s="128"/>
      <c r="AN2" s="128"/>
      <c r="AO2" s="129"/>
    </row>
    <row r="4" spans="1:41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49" t="s">
        <v>8</v>
      </c>
      <c r="H4" s="4" t="s">
        <v>198</v>
      </c>
      <c r="I4" s="5" t="s">
        <v>199</v>
      </c>
      <c r="J4" s="49" t="s">
        <v>200</v>
      </c>
      <c r="K4" s="4" t="s">
        <v>202</v>
      </c>
      <c r="L4" s="5" t="s">
        <v>203</v>
      </c>
      <c r="M4" s="49" t="s">
        <v>200</v>
      </c>
      <c r="N4" s="49" t="s">
        <v>204</v>
      </c>
      <c r="O4" s="49" t="s">
        <v>205</v>
      </c>
      <c r="P4" s="64" t="s">
        <v>208</v>
      </c>
      <c r="Q4" s="5" t="s">
        <v>209</v>
      </c>
      <c r="R4" s="5" t="s">
        <v>210</v>
      </c>
      <c r="S4" s="49" t="s">
        <v>212</v>
      </c>
      <c r="T4" s="49" t="s">
        <v>213</v>
      </c>
      <c r="U4" s="64" t="s">
        <v>220</v>
      </c>
      <c r="V4" s="5" t="s">
        <v>224</v>
      </c>
      <c r="W4" s="5" t="s">
        <v>225</v>
      </c>
      <c r="X4" s="49" t="s">
        <v>226</v>
      </c>
      <c r="Y4" s="49" t="s">
        <v>227</v>
      </c>
      <c r="Z4" s="64" t="s">
        <v>230</v>
      </c>
      <c r="AA4" s="5" t="s">
        <v>231</v>
      </c>
      <c r="AB4" s="5" t="s">
        <v>232</v>
      </c>
      <c r="AC4" s="49" t="s">
        <v>233</v>
      </c>
      <c r="AD4" s="49" t="s">
        <v>234</v>
      </c>
      <c r="AE4" s="64" t="s">
        <v>235</v>
      </c>
      <c r="AF4" s="5" t="s">
        <v>238</v>
      </c>
      <c r="AG4" s="5" t="s">
        <v>239</v>
      </c>
      <c r="AH4" s="49" t="s">
        <v>240</v>
      </c>
      <c r="AI4" s="49" t="s">
        <v>245</v>
      </c>
      <c r="AJ4" s="64" t="s">
        <v>241</v>
      </c>
      <c r="AK4" s="5" t="s">
        <v>242</v>
      </c>
      <c r="AL4" s="5" t="s">
        <v>243</v>
      </c>
      <c r="AM4" s="49" t="s">
        <v>244</v>
      </c>
      <c r="AN4" s="49" t="s">
        <v>246</v>
      </c>
      <c r="AO4" s="64" t="s">
        <v>247</v>
      </c>
    </row>
    <row r="5" spans="1:41" ht="45.75" thickBot="1">
      <c r="A5" s="6">
        <v>343561</v>
      </c>
      <c r="B5" s="6" t="s">
        <v>9</v>
      </c>
      <c r="C5" s="7">
        <v>80.989999999999995</v>
      </c>
      <c r="D5" s="6">
        <v>84</v>
      </c>
      <c r="E5" s="8">
        <v>649.01400000000001</v>
      </c>
      <c r="F5" s="8">
        <f>G5/4.18</f>
        <v>19.96172248803828</v>
      </c>
      <c r="G5" s="50">
        <v>83.44</v>
      </c>
      <c r="H5" s="47">
        <v>1008.044</v>
      </c>
      <c r="I5" s="12">
        <f>H5-E5</f>
        <v>359.03</v>
      </c>
      <c r="J5" s="51">
        <f>I5*4.18</f>
        <v>1500.7453999999998</v>
      </c>
      <c r="K5" s="59">
        <v>2805.0120000000002</v>
      </c>
      <c r="L5" s="12">
        <f>K5-H5</f>
        <v>1796.9680000000003</v>
      </c>
      <c r="M5" s="51">
        <f>L5*4.54</f>
        <v>8158.2347200000013</v>
      </c>
      <c r="N5" s="51">
        <f>G5+J5+M5</f>
        <v>9742.4201200000007</v>
      </c>
      <c r="O5" s="51">
        <v>5500</v>
      </c>
      <c r="P5" s="65">
        <f>C5+N5-O5</f>
        <v>4323.4101200000005</v>
      </c>
      <c r="Q5" s="12">
        <v>2831.0419999999999</v>
      </c>
      <c r="R5" s="12">
        <f>Q5-K5</f>
        <v>26.029999999999745</v>
      </c>
      <c r="S5" s="51">
        <f>R5*4.54</f>
        <v>118.17619999999884</v>
      </c>
      <c r="T5" s="51">
        <v>5000</v>
      </c>
      <c r="U5" s="65">
        <f>P5+S5-T5</f>
        <v>-558.41368000000057</v>
      </c>
      <c r="V5" s="12">
        <v>2877.0450000000001</v>
      </c>
      <c r="W5" s="12">
        <f>V5-Q5</f>
        <v>46.003000000000156</v>
      </c>
      <c r="X5" s="51">
        <f>W5*4.54</f>
        <v>208.85362000000072</v>
      </c>
      <c r="Y5" s="51"/>
      <c r="Z5" s="65">
        <f>U5+X5-Y5</f>
        <v>-349.56005999999985</v>
      </c>
      <c r="AA5" s="12">
        <v>2878.0250000000001</v>
      </c>
      <c r="AB5" s="12">
        <f>AA5-V5</f>
        <v>0.98000000000001819</v>
      </c>
      <c r="AC5" s="51">
        <f>AB5*4.54</f>
        <v>4.4492000000000829</v>
      </c>
      <c r="AD5" s="51"/>
      <c r="AE5" s="65">
        <f>Z5+AC5-AD5</f>
        <v>-345.11085999999978</v>
      </c>
      <c r="AF5" s="12">
        <f>VLOOKUP(A5,Лист4!$A$2:$F$175,6,FALSE)</f>
        <v>2922</v>
      </c>
      <c r="AG5" s="12">
        <f>AF5-AA5</f>
        <v>43.974999999999909</v>
      </c>
      <c r="AH5" s="51">
        <f>AG5*4.54</f>
        <v>199.64649999999958</v>
      </c>
      <c r="AI5" s="51"/>
      <c r="AJ5" s="65">
        <f>AE5+AH5-AI5</f>
        <v>-145.4643600000002</v>
      </c>
      <c r="AK5" s="12">
        <f>VLOOKUP(A5,Лист6!$A$2:$F$175,6,FALSE)</f>
        <v>3010.03</v>
      </c>
      <c r="AL5" s="12">
        <f>AK5-AF5</f>
        <v>88.0300000000002</v>
      </c>
      <c r="AM5" s="51">
        <f>AL5*4.54</f>
        <v>399.65620000000092</v>
      </c>
      <c r="AN5" s="51"/>
      <c r="AO5" s="65">
        <f>AJ5+AM5-AN5</f>
        <v>254.19184000000072</v>
      </c>
    </row>
    <row r="6" spans="1:41" ht="15.75" thickBot="1">
      <c r="A6" s="6">
        <v>349536</v>
      </c>
      <c r="B6" s="6" t="s">
        <v>10</v>
      </c>
      <c r="C6" s="7">
        <v>0</v>
      </c>
      <c r="D6" s="6">
        <v>273</v>
      </c>
      <c r="E6" s="8">
        <v>56</v>
      </c>
      <c r="F6" s="8">
        <v>0</v>
      </c>
      <c r="G6" s="50">
        <v>0</v>
      </c>
      <c r="H6" s="47">
        <v>104.068</v>
      </c>
      <c r="I6" s="12">
        <f t="shared" ref="I6:I70" si="0">H6-E6</f>
        <v>48.067999999999998</v>
      </c>
      <c r="J6" s="51">
        <f t="shared" ref="J6:J70" si="1">I6*4.18</f>
        <v>200.92423999999997</v>
      </c>
      <c r="K6" s="59">
        <v>148.02199999999999</v>
      </c>
      <c r="L6" s="12">
        <f t="shared" ref="L6:L70" si="2">K6-H6</f>
        <v>43.953999999999994</v>
      </c>
      <c r="M6" s="51">
        <f t="shared" ref="M6:M70" si="3">L6*4.54</f>
        <v>199.55115999999998</v>
      </c>
      <c r="N6" s="51">
        <f t="shared" ref="N6:N70" si="4">G6+J6+M6</f>
        <v>400.47539999999992</v>
      </c>
      <c r="O6" s="51">
        <v>0</v>
      </c>
      <c r="P6" s="65">
        <v>400.47</v>
      </c>
      <c r="Q6" s="12">
        <v>148.02199999999999</v>
      </c>
      <c r="R6" s="12">
        <f t="shared" ref="R6:R69" si="5">Q6-K6</f>
        <v>0</v>
      </c>
      <c r="S6" s="51">
        <f t="shared" ref="S6:S69" si="6">R6*4.54</f>
        <v>0</v>
      </c>
      <c r="T6" s="51"/>
      <c r="U6" s="65">
        <f t="shared" ref="U6:U69" si="7">P6+S6-T6</f>
        <v>400.47</v>
      </c>
      <c r="V6" s="12">
        <v>148.02199999999999</v>
      </c>
      <c r="W6" s="12">
        <f t="shared" ref="W6:W69" si="8">V6-Q6</f>
        <v>0</v>
      </c>
      <c r="X6" s="51">
        <f t="shared" ref="X6:X69" si="9">W6*4.54</f>
        <v>0</v>
      </c>
      <c r="Y6" s="51">
        <v>400.47</v>
      </c>
      <c r="Z6" s="65">
        <f t="shared" ref="Z6:Z69" si="10">U6+X6-Y6</f>
        <v>0</v>
      </c>
      <c r="AA6" s="12">
        <v>156.06800000000001</v>
      </c>
      <c r="AB6" s="12">
        <f t="shared" ref="AB6:AB69" si="11">AA6-V6</f>
        <v>8.0460000000000207</v>
      </c>
      <c r="AC6" s="51">
        <f t="shared" ref="AC6:AC69" si="12">AB6*4.54</f>
        <v>36.528840000000095</v>
      </c>
      <c r="AD6" s="51"/>
      <c r="AE6" s="65">
        <f t="shared" ref="AE6:AE69" si="13">Z6+AC6-AD6</f>
        <v>36.528840000000095</v>
      </c>
      <c r="AF6" s="12">
        <f>VLOOKUP(A6,Лист4!$A$2:$F$175,6,FALSE)</f>
        <v>162.006</v>
      </c>
      <c r="AG6" s="12">
        <f t="shared" ref="AG6:AG69" si="14">AF6-AA6</f>
        <v>5.9379999999999882</v>
      </c>
      <c r="AH6" s="51">
        <f t="shared" ref="AH6:AH69" si="15">AG6*4.54</f>
        <v>26.958519999999947</v>
      </c>
      <c r="AI6" s="51"/>
      <c r="AJ6" s="65">
        <f t="shared" ref="AJ6:AJ69" si="16">AE6+AH6-AI6</f>
        <v>63.487360000000038</v>
      </c>
      <c r="AK6" s="12">
        <f>VLOOKUP(A6,Лист6!$A$2:$F$175,6,FALSE)</f>
        <v>327.03800000000001</v>
      </c>
      <c r="AL6" s="12">
        <f t="shared" ref="AL6:AL69" si="17">AK6-AF6</f>
        <v>165.03200000000001</v>
      </c>
      <c r="AM6" s="51">
        <f t="shared" ref="AM6:AM69" si="18">AL6*4.54</f>
        <v>749.24528000000009</v>
      </c>
      <c r="AN6" s="51"/>
      <c r="AO6" s="65">
        <f t="shared" ref="AO6:AO69" si="19">AJ6+AM6-AN6</f>
        <v>812.73264000000017</v>
      </c>
    </row>
    <row r="7" spans="1:41" ht="30.75" thickBot="1">
      <c r="A7" s="6">
        <v>349528</v>
      </c>
      <c r="B7" s="6" t="s">
        <v>11</v>
      </c>
      <c r="C7" s="7">
        <v>-240.37</v>
      </c>
      <c r="D7" s="6">
        <v>213</v>
      </c>
      <c r="E7" s="8">
        <v>237.02799999999999</v>
      </c>
      <c r="F7" s="8">
        <f>G7/4.18</f>
        <v>55.011961722488039</v>
      </c>
      <c r="G7" s="50">
        <v>229.95</v>
      </c>
      <c r="H7" s="47">
        <v>472.04</v>
      </c>
      <c r="I7" s="12">
        <f t="shared" si="0"/>
        <v>235.01200000000003</v>
      </c>
      <c r="J7" s="51">
        <f t="shared" si="1"/>
        <v>982.35016000000007</v>
      </c>
      <c r="K7" s="59">
        <v>664.02700000000004</v>
      </c>
      <c r="L7" s="12">
        <f t="shared" si="2"/>
        <v>191.98700000000002</v>
      </c>
      <c r="M7" s="51">
        <f t="shared" si="3"/>
        <v>871.62098000000015</v>
      </c>
      <c r="N7" s="51">
        <f t="shared" si="4"/>
        <v>2083.9211400000004</v>
      </c>
      <c r="O7" s="51">
        <v>2691.32</v>
      </c>
      <c r="P7" s="65">
        <v>-1656.44</v>
      </c>
      <c r="Q7" s="12">
        <v>682.01400000000001</v>
      </c>
      <c r="R7" s="12">
        <f t="shared" si="5"/>
        <v>17.986999999999966</v>
      </c>
      <c r="S7" s="51">
        <f t="shared" si="6"/>
        <v>81.660979999999853</v>
      </c>
      <c r="T7" s="51"/>
      <c r="U7" s="65">
        <f t="shared" si="7"/>
        <v>-1574.7790200000002</v>
      </c>
      <c r="V7" s="12">
        <v>689.06899999999996</v>
      </c>
      <c r="W7" s="12">
        <f t="shared" si="8"/>
        <v>7.05499999999995</v>
      </c>
      <c r="X7" s="51">
        <f t="shared" si="9"/>
        <v>32.029699999999771</v>
      </c>
      <c r="Y7" s="51"/>
      <c r="Z7" s="65">
        <f t="shared" si="10"/>
        <v>-1542.7493200000004</v>
      </c>
      <c r="AA7" s="12">
        <v>705.06</v>
      </c>
      <c r="AB7" s="12">
        <f t="shared" si="11"/>
        <v>15.990999999999985</v>
      </c>
      <c r="AC7" s="51">
        <f t="shared" si="12"/>
        <v>72.599139999999935</v>
      </c>
      <c r="AD7" s="51"/>
      <c r="AE7" s="65">
        <f t="shared" si="13"/>
        <v>-1470.1501800000003</v>
      </c>
      <c r="AF7" s="12">
        <f>VLOOKUP(A7,Лист4!$A$2:$F$175,6,FALSE)</f>
        <v>711.02300000000002</v>
      </c>
      <c r="AG7" s="12">
        <f t="shared" si="14"/>
        <v>5.9630000000000791</v>
      </c>
      <c r="AH7" s="51">
        <f t="shared" si="15"/>
        <v>27.072020000000361</v>
      </c>
      <c r="AI7" s="51"/>
      <c r="AJ7" s="65">
        <f t="shared" si="16"/>
        <v>-1443.07816</v>
      </c>
      <c r="AK7" s="12">
        <f>VLOOKUP(A7,Лист6!$A$2:$F$175,6,FALSE)</f>
        <v>718.01199999999994</v>
      </c>
      <c r="AL7" s="12">
        <f t="shared" si="17"/>
        <v>6.9889999999999191</v>
      </c>
      <c r="AM7" s="51">
        <f t="shared" si="18"/>
        <v>31.730059999999632</v>
      </c>
      <c r="AN7" s="51"/>
      <c r="AO7" s="65">
        <f t="shared" si="19"/>
        <v>-1411.3481000000004</v>
      </c>
    </row>
    <row r="8" spans="1:41" ht="15.75" thickBot="1">
      <c r="A8" s="9">
        <v>359294</v>
      </c>
      <c r="B8" s="10" t="s">
        <v>12</v>
      </c>
      <c r="C8" s="11"/>
      <c r="D8" s="9">
        <v>290</v>
      </c>
      <c r="E8" s="8"/>
      <c r="F8" s="8"/>
      <c r="G8" s="50"/>
      <c r="H8" s="47"/>
      <c r="I8" s="12">
        <f t="shared" si="0"/>
        <v>0</v>
      </c>
      <c r="J8" s="51">
        <f t="shared" si="1"/>
        <v>0</v>
      </c>
      <c r="K8" s="59">
        <v>3.0590000000000002</v>
      </c>
      <c r="L8" s="12">
        <f t="shared" si="2"/>
        <v>3.0590000000000002</v>
      </c>
      <c r="M8" s="51">
        <f t="shared" si="3"/>
        <v>13.887860000000002</v>
      </c>
      <c r="N8" s="51">
        <f t="shared" si="4"/>
        <v>13.887860000000002</v>
      </c>
      <c r="O8" s="51">
        <f>N8+C8-P8</f>
        <v>4999.9978599999995</v>
      </c>
      <c r="P8" s="65">
        <v>-4986.1099999999997</v>
      </c>
      <c r="Q8" s="12">
        <v>4.0149999999999997</v>
      </c>
      <c r="R8" s="12">
        <f t="shared" si="5"/>
        <v>0.95599999999999952</v>
      </c>
      <c r="S8" s="51">
        <f t="shared" si="6"/>
        <v>4.3402399999999979</v>
      </c>
      <c r="T8" s="51"/>
      <c r="U8" s="65">
        <f t="shared" si="7"/>
        <v>-4981.7697599999992</v>
      </c>
      <c r="V8" s="12">
        <v>4.0149999999999997</v>
      </c>
      <c r="W8" s="12">
        <f t="shared" si="8"/>
        <v>0</v>
      </c>
      <c r="X8" s="51">
        <f t="shared" si="9"/>
        <v>0</v>
      </c>
      <c r="Y8" s="51"/>
      <c r="Z8" s="65">
        <f t="shared" si="10"/>
        <v>-4981.7697599999992</v>
      </c>
      <c r="AA8" s="12">
        <v>4.0830000000000002</v>
      </c>
      <c r="AB8" s="12">
        <f t="shared" si="11"/>
        <v>6.8000000000000504E-2</v>
      </c>
      <c r="AC8" s="51">
        <f t="shared" si="12"/>
        <v>0.30872000000000227</v>
      </c>
      <c r="AD8" s="51"/>
      <c r="AE8" s="65">
        <f t="shared" si="13"/>
        <v>-4981.4610399999992</v>
      </c>
      <c r="AF8" s="12">
        <f>VLOOKUP(A8,Лист4!$A$2:$F$175,6,FALSE)</f>
        <v>7.0069999999999997</v>
      </c>
      <c r="AG8" s="12">
        <f t="shared" si="14"/>
        <v>2.9239999999999995</v>
      </c>
      <c r="AH8" s="51">
        <f t="shared" si="15"/>
        <v>13.274959999999998</v>
      </c>
      <c r="AI8" s="51"/>
      <c r="AJ8" s="65">
        <f t="shared" si="16"/>
        <v>-4968.1860799999995</v>
      </c>
      <c r="AK8" s="12">
        <f>VLOOKUP(A8,Лист6!$A$2:$F$175,6,FALSE)</f>
        <v>12.018000000000001</v>
      </c>
      <c r="AL8" s="12">
        <f t="shared" si="17"/>
        <v>5.011000000000001</v>
      </c>
      <c r="AM8" s="51">
        <f t="shared" si="18"/>
        <v>22.749940000000006</v>
      </c>
      <c r="AN8" s="51"/>
      <c r="AO8" s="65">
        <f t="shared" si="19"/>
        <v>-4945.4361399999998</v>
      </c>
    </row>
    <row r="9" spans="1:41" ht="15.75" thickBot="1">
      <c r="A9" s="9">
        <v>359469</v>
      </c>
      <c r="B9" s="10" t="s">
        <v>13</v>
      </c>
      <c r="C9" s="11"/>
      <c r="D9" s="9">
        <v>272</v>
      </c>
      <c r="E9" s="12"/>
      <c r="F9" s="13"/>
      <c r="G9" s="51"/>
      <c r="H9" s="47"/>
      <c r="I9" s="12">
        <f t="shared" si="0"/>
        <v>0</v>
      </c>
      <c r="J9" s="51">
        <f t="shared" si="1"/>
        <v>0</v>
      </c>
      <c r="K9" s="59">
        <v>37.088000000000001</v>
      </c>
      <c r="L9" s="12">
        <f t="shared" si="2"/>
        <v>37.088000000000001</v>
      </c>
      <c r="M9" s="51">
        <f t="shared" si="3"/>
        <v>168.37952000000001</v>
      </c>
      <c r="N9" s="51">
        <f t="shared" si="4"/>
        <v>168.37952000000001</v>
      </c>
      <c r="O9" s="51">
        <v>0</v>
      </c>
      <c r="P9" s="65">
        <f t="shared" ref="P9:P69" si="20">C9+N9-O9</f>
        <v>168.37952000000001</v>
      </c>
      <c r="Q9" s="12">
        <v>41.063000000000002</v>
      </c>
      <c r="R9" s="12">
        <f t="shared" si="5"/>
        <v>3.9750000000000014</v>
      </c>
      <c r="S9" s="51">
        <f t="shared" si="6"/>
        <v>18.046500000000005</v>
      </c>
      <c r="T9" s="51"/>
      <c r="U9" s="65">
        <f t="shared" si="7"/>
        <v>186.42602000000002</v>
      </c>
      <c r="V9" s="12">
        <v>41.063000000000002</v>
      </c>
      <c r="W9" s="12">
        <f t="shared" si="8"/>
        <v>0</v>
      </c>
      <c r="X9" s="51">
        <f t="shared" si="9"/>
        <v>0</v>
      </c>
      <c r="Y9" s="51"/>
      <c r="Z9" s="65">
        <f t="shared" si="10"/>
        <v>186.42602000000002</v>
      </c>
      <c r="AA9" s="12">
        <v>41.063000000000002</v>
      </c>
      <c r="AB9" s="12">
        <f t="shared" si="11"/>
        <v>0</v>
      </c>
      <c r="AC9" s="51">
        <f t="shared" si="12"/>
        <v>0</v>
      </c>
      <c r="AD9" s="51"/>
      <c r="AE9" s="65">
        <f t="shared" si="13"/>
        <v>186.42602000000002</v>
      </c>
      <c r="AF9" s="12">
        <f>VLOOKUP(A9,Лист4!$A$2:$F$175,6,FALSE)</f>
        <v>41.063000000000002</v>
      </c>
      <c r="AG9" s="12">
        <f t="shared" si="14"/>
        <v>0</v>
      </c>
      <c r="AH9" s="51">
        <f t="shared" si="15"/>
        <v>0</v>
      </c>
      <c r="AI9" s="51"/>
      <c r="AJ9" s="65">
        <f t="shared" si="16"/>
        <v>186.42602000000002</v>
      </c>
      <c r="AK9" s="12">
        <f>VLOOKUP(A9,Лист6!$A$2:$F$175,6,FALSE)</f>
        <v>41.064999999999998</v>
      </c>
      <c r="AL9" s="12">
        <f t="shared" si="17"/>
        <v>1.9999999999953388E-3</v>
      </c>
      <c r="AM9" s="51">
        <f t="shared" si="18"/>
        <v>9.0799999999788376E-3</v>
      </c>
      <c r="AN9" s="51"/>
      <c r="AO9" s="65">
        <f t="shared" si="19"/>
        <v>186.43510000000001</v>
      </c>
    </row>
    <row r="10" spans="1:41" ht="15.75" thickBot="1">
      <c r="A10" s="6">
        <v>347607</v>
      </c>
      <c r="B10" s="6" t="s">
        <v>14</v>
      </c>
      <c r="C10" s="7">
        <v>25090.43</v>
      </c>
      <c r="D10" s="6">
        <v>114</v>
      </c>
      <c r="E10" s="8">
        <v>9421.0939999999991</v>
      </c>
      <c r="F10" s="8">
        <f>G10/4.18</f>
        <v>2426.0311004784689</v>
      </c>
      <c r="G10" s="50">
        <v>10140.81</v>
      </c>
      <c r="H10" s="47">
        <v>15541.057000000001</v>
      </c>
      <c r="I10" s="12">
        <f t="shared" si="0"/>
        <v>6119.9630000000016</v>
      </c>
      <c r="J10" s="51">
        <f t="shared" si="1"/>
        <v>25581.445340000006</v>
      </c>
      <c r="K10" s="59">
        <v>19368.032999999999</v>
      </c>
      <c r="L10" s="12">
        <f t="shared" si="2"/>
        <v>3826.9759999999987</v>
      </c>
      <c r="M10" s="51">
        <f t="shared" si="3"/>
        <v>17374.471039999993</v>
      </c>
      <c r="N10" s="51">
        <f t="shared" si="4"/>
        <v>53096.726379999993</v>
      </c>
      <c r="O10" s="51">
        <v>0</v>
      </c>
      <c r="P10" s="65">
        <v>78187.149999999994</v>
      </c>
      <c r="Q10" s="12">
        <v>21298.062999999998</v>
      </c>
      <c r="R10" s="12">
        <f t="shared" si="5"/>
        <v>1930.0299999999988</v>
      </c>
      <c r="S10" s="51">
        <f t="shared" si="6"/>
        <v>8762.3361999999943</v>
      </c>
      <c r="T10" s="51"/>
      <c r="U10" s="65">
        <f t="shared" si="7"/>
        <v>86949.486199999985</v>
      </c>
      <c r="V10" s="12">
        <v>23800.005000000001</v>
      </c>
      <c r="W10" s="12">
        <f t="shared" si="8"/>
        <v>2501.9420000000027</v>
      </c>
      <c r="X10" s="51">
        <f t="shared" si="9"/>
        <v>11358.816680000013</v>
      </c>
      <c r="Y10" s="51"/>
      <c r="Z10" s="65">
        <f t="shared" si="10"/>
        <v>98308.302880000003</v>
      </c>
      <c r="AA10" s="12">
        <v>25730.097000000002</v>
      </c>
      <c r="AB10" s="12">
        <f t="shared" si="11"/>
        <v>1930.0920000000006</v>
      </c>
      <c r="AC10" s="51">
        <f t="shared" si="12"/>
        <v>8762.617680000003</v>
      </c>
      <c r="AD10" s="51">
        <v>5000</v>
      </c>
      <c r="AE10" s="65">
        <f t="shared" si="13"/>
        <v>102070.92056</v>
      </c>
      <c r="AF10" s="12">
        <f>VLOOKUP(A10,Лист4!$A$2:$F$175,6,FALSE)</f>
        <v>27309.05</v>
      </c>
      <c r="AG10" s="12">
        <f t="shared" si="14"/>
        <v>1578.9529999999977</v>
      </c>
      <c r="AH10" s="51">
        <f t="shared" si="15"/>
        <v>7168.4466199999897</v>
      </c>
      <c r="AI10" s="51">
        <v>6358.8</v>
      </c>
      <c r="AJ10" s="65">
        <f t="shared" si="16"/>
        <v>102880.56717999998</v>
      </c>
      <c r="AK10" s="12">
        <f>VLOOKUP(A10,Лист6!$A$2:$F$175,6,FALSE)</f>
        <v>28703.071</v>
      </c>
      <c r="AL10" s="12">
        <f t="shared" si="17"/>
        <v>1394.0210000000006</v>
      </c>
      <c r="AM10" s="51">
        <f t="shared" si="18"/>
        <v>6328.8553400000028</v>
      </c>
      <c r="AN10" s="51"/>
      <c r="AO10" s="65">
        <f t="shared" si="19"/>
        <v>109209.42251999999</v>
      </c>
    </row>
    <row r="11" spans="1:41" ht="15.75" thickBot="1">
      <c r="A11" s="6">
        <v>344467</v>
      </c>
      <c r="B11" s="6" t="s">
        <v>15</v>
      </c>
      <c r="C11" s="7">
        <v>91.82</v>
      </c>
      <c r="D11" s="6">
        <v>137</v>
      </c>
      <c r="E11" s="8">
        <v>2194.067</v>
      </c>
      <c r="F11" s="8">
        <v>0</v>
      </c>
      <c r="G11" s="50">
        <v>0</v>
      </c>
      <c r="H11" s="47">
        <v>2226.029</v>
      </c>
      <c r="I11" s="12">
        <f t="shared" si="0"/>
        <v>31.961999999999989</v>
      </c>
      <c r="J11" s="51">
        <f t="shared" si="1"/>
        <v>133.60115999999994</v>
      </c>
      <c r="K11" s="59">
        <v>2271.096</v>
      </c>
      <c r="L11" s="12">
        <f t="shared" si="2"/>
        <v>45.067000000000007</v>
      </c>
      <c r="M11" s="51">
        <f t="shared" si="3"/>
        <v>204.60418000000004</v>
      </c>
      <c r="N11" s="51">
        <f t="shared" si="4"/>
        <v>338.20533999999998</v>
      </c>
      <c r="O11" s="51">
        <f>N11+C11-P11</f>
        <v>499.99533999999994</v>
      </c>
      <c r="P11" s="65">
        <v>-69.97</v>
      </c>
      <c r="Q11" s="12">
        <v>2272.0659999999998</v>
      </c>
      <c r="R11" s="12">
        <f t="shared" si="5"/>
        <v>0.96999999999979991</v>
      </c>
      <c r="S11" s="51">
        <f t="shared" si="6"/>
        <v>4.4037999999990918</v>
      </c>
      <c r="T11" s="51"/>
      <c r="U11" s="65">
        <f t="shared" si="7"/>
        <v>-65.566200000000904</v>
      </c>
      <c r="V11" s="12">
        <v>2273.018</v>
      </c>
      <c r="W11" s="12">
        <f t="shared" si="8"/>
        <v>0.95200000000022555</v>
      </c>
      <c r="X11" s="51">
        <f t="shared" si="9"/>
        <v>4.3220800000010238</v>
      </c>
      <c r="Y11" s="51"/>
      <c r="Z11" s="65">
        <f t="shared" si="10"/>
        <v>-61.244119999999882</v>
      </c>
      <c r="AA11" s="12">
        <v>2273.018</v>
      </c>
      <c r="AB11" s="12">
        <f t="shared" si="11"/>
        <v>0</v>
      </c>
      <c r="AC11" s="51">
        <f t="shared" si="12"/>
        <v>0</v>
      </c>
      <c r="AD11" s="51"/>
      <c r="AE11" s="65">
        <f t="shared" si="13"/>
        <v>-61.244119999999882</v>
      </c>
      <c r="AF11" s="12">
        <f>VLOOKUP(A11,Лист4!$A$2:$F$175,6,FALSE)</f>
        <v>2274.0590000000002</v>
      </c>
      <c r="AG11" s="12">
        <f t="shared" si="14"/>
        <v>1.0410000000001673</v>
      </c>
      <c r="AH11" s="51">
        <f t="shared" si="15"/>
        <v>4.7261400000007594</v>
      </c>
      <c r="AI11" s="51"/>
      <c r="AJ11" s="65">
        <f t="shared" si="16"/>
        <v>-56.51797999999912</v>
      </c>
      <c r="AK11" s="12">
        <f>VLOOKUP(A11,Лист6!$A$2:$F$175,6,FALSE)</f>
        <v>2275.0329999999999</v>
      </c>
      <c r="AL11" s="12">
        <f t="shared" si="17"/>
        <v>0.97399999999970532</v>
      </c>
      <c r="AM11" s="51">
        <f t="shared" si="18"/>
        <v>4.4219599999986618</v>
      </c>
      <c r="AN11" s="51"/>
      <c r="AO11" s="65">
        <f t="shared" si="19"/>
        <v>-52.096020000000458</v>
      </c>
    </row>
    <row r="12" spans="1:41" ht="15.75" thickBot="1">
      <c r="A12" s="6">
        <v>344865</v>
      </c>
      <c r="B12" s="6" t="s">
        <v>16</v>
      </c>
      <c r="C12" s="7">
        <v>17471.7</v>
      </c>
      <c r="D12" s="6">
        <v>14</v>
      </c>
      <c r="E12" s="8">
        <v>25815.06</v>
      </c>
      <c r="F12" s="8">
        <f>G12/4.18</f>
        <v>2970.014354066986</v>
      </c>
      <c r="G12" s="50">
        <v>12414.66</v>
      </c>
      <c r="H12" s="47">
        <v>33852.006000000001</v>
      </c>
      <c r="I12" s="12">
        <f t="shared" si="0"/>
        <v>8036.9459999999999</v>
      </c>
      <c r="J12" s="51">
        <f t="shared" si="1"/>
        <v>33594.434279999994</v>
      </c>
      <c r="K12" s="59">
        <v>39684.050999999999</v>
      </c>
      <c r="L12" s="12">
        <f t="shared" si="2"/>
        <v>5832.0449999999983</v>
      </c>
      <c r="M12" s="51">
        <f t="shared" si="3"/>
        <v>26477.484299999993</v>
      </c>
      <c r="N12" s="51">
        <f t="shared" si="4"/>
        <v>72486.578579999987</v>
      </c>
      <c r="O12" s="51">
        <v>0</v>
      </c>
      <c r="P12" s="65">
        <v>71958.28</v>
      </c>
      <c r="Q12" s="12">
        <v>41247.000999999997</v>
      </c>
      <c r="R12" s="12">
        <f t="shared" si="5"/>
        <v>1562.9499999999971</v>
      </c>
      <c r="S12" s="51">
        <f t="shared" si="6"/>
        <v>7095.7929999999869</v>
      </c>
      <c r="T12" s="51"/>
      <c r="U12" s="65">
        <f t="shared" si="7"/>
        <v>79054.072999999989</v>
      </c>
      <c r="V12" s="12">
        <v>43430.004000000001</v>
      </c>
      <c r="W12" s="12">
        <f t="shared" si="8"/>
        <v>2183.0030000000042</v>
      </c>
      <c r="X12" s="51">
        <f t="shared" si="9"/>
        <v>9910.8336200000194</v>
      </c>
      <c r="Y12" s="51"/>
      <c r="Z12" s="65">
        <f t="shared" si="10"/>
        <v>88964.906620000009</v>
      </c>
      <c r="AA12" s="12">
        <v>44879.099000000002</v>
      </c>
      <c r="AB12" s="12">
        <f t="shared" si="11"/>
        <v>1449.0950000000012</v>
      </c>
      <c r="AC12" s="51">
        <f t="shared" si="12"/>
        <v>6578.8913000000057</v>
      </c>
      <c r="AD12" s="51"/>
      <c r="AE12" s="65">
        <f t="shared" si="13"/>
        <v>95543.797920000012</v>
      </c>
      <c r="AF12" s="12">
        <f>VLOOKUP(A12,Лист4!$A$2:$F$175,6,FALSE)</f>
        <v>45461.014000000003</v>
      </c>
      <c r="AG12" s="12">
        <f t="shared" si="14"/>
        <v>581.91500000000087</v>
      </c>
      <c r="AH12" s="51">
        <f t="shared" si="15"/>
        <v>2641.8941000000041</v>
      </c>
      <c r="AI12" s="51">
        <v>10000</v>
      </c>
      <c r="AJ12" s="65">
        <f t="shared" si="16"/>
        <v>88185.692020000017</v>
      </c>
      <c r="AK12" s="12">
        <f>VLOOKUP(A12,Лист6!$A$2:$F$175,6,FALSE)</f>
        <v>45828.072</v>
      </c>
      <c r="AL12" s="12">
        <f t="shared" si="17"/>
        <v>367.05799999999726</v>
      </c>
      <c r="AM12" s="51">
        <f t="shared" si="18"/>
        <v>1666.4433199999876</v>
      </c>
      <c r="AN12" s="51"/>
      <c r="AO12" s="65">
        <f t="shared" si="19"/>
        <v>89852.135340000008</v>
      </c>
    </row>
    <row r="13" spans="1:41" ht="15.75" thickBot="1">
      <c r="A13" s="6">
        <v>351719</v>
      </c>
      <c r="B13" s="6" t="s">
        <v>17</v>
      </c>
      <c r="C13" s="7">
        <v>175.94</v>
      </c>
      <c r="D13" s="6">
        <v>124</v>
      </c>
      <c r="E13" s="8">
        <v>43.034999999999997</v>
      </c>
      <c r="F13" s="8">
        <f>G13/4.18</f>
        <v>0.94497607655502402</v>
      </c>
      <c r="G13" s="50">
        <v>3.95</v>
      </c>
      <c r="H13" s="47">
        <v>78.096999999999994</v>
      </c>
      <c r="I13" s="12">
        <f t="shared" si="0"/>
        <v>35.061999999999998</v>
      </c>
      <c r="J13" s="51">
        <f t="shared" si="1"/>
        <v>146.55915999999999</v>
      </c>
      <c r="K13" s="59">
        <v>150.08600000000001</v>
      </c>
      <c r="L13" s="12">
        <f t="shared" si="2"/>
        <v>71.989000000000019</v>
      </c>
      <c r="M13" s="51">
        <f t="shared" si="3"/>
        <v>326.83006000000006</v>
      </c>
      <c r="N13" s="51">
        <f t="shared" si="4"/>
        <v>477.33922000000007</v>
      </c>
      <c r="O13" s="51">
        <f>N13+C13-P13</f>
        <v>1299.9992200000002</v>
      </c>
      <c r="P13" s="65">
        <v>-646.72</v>
      </c>
      <c r="Q13" s="12">
        <v>150.08600000000001</v>
      </c>
      <c r="R13" s="12">
        <f t="shared" si="5"/>
        <v>0</v>
      </c>
      <c r="S13" s="51">
        <f t="shared" si="6"/>
        <v>0</v>
      </c>
      <c r="T13" s="51"/>
      <c r="U13" s="65">
        <f t="shared" si="7"/>
        <v>-646.72</v>
      </c>
      <c r="V13" s="12">
        <v>150.08600000000001</v>
      </c>
      <c r="W13" s="12">
        <f t="shared" si="8"/>
        <v>0</v>
      </c>
      <c r="X13" s="51">
        <f t="shared" si="9"/>
        <v>0</v>
      </c>
      <c r="Y13" s="51"/>
      <c r="Z13" s="65">
        <f t="shared" si="10"/>
        <v>-646.72</v>
      </c>
      <c r="AA13" s="12">
        <v>150.08600000000001</v>
      </c>
      <c r="AB13" s="12">
        <f t="shared" si="11"/>
        <v>0</v>
      </c>
      <c r="AC13" s="51">
        <f t="shared" si="12"/>
        <v>0</v>
      </c>
      <c r="AD13" s="51"/>
      <c r="AE13" s="65">
        <f t="shared" si="13"/>
        <v>-646.72</v>
      </c>
      <c r="AF13" s="12">
        <f>VLOOKUP(A13,Лист4!$A$2:$F$175,6,FALSE)</f>
        <v>150.08600000000001</v>
      </c>
      <c r="AG13" s="12">
        <f t="shared" si="14"/>
        <v>0</v>
      </c>
      <c r="AH13" s="51">
        <f t="shared" si="15"/>
        <v>0</v>
      </c>
      <c r="AI13" s="51">
        <v>0</v>
      </c>
      <c r="AJ13" s="65">
        <f t="shared" si="16"/>
        <v>-646.72</v>
      </c>
      <c r="AK13" s="12">
        <f>VLOOKUP(A13,Лист6!$A$2:$F$175,6,FALSE)</f>
        <v>150.08600000000001</v>
      </c>
      <c r="AL13" s="12">
        <f t="shared" si="17"/>
        <v>0</v>
      </c>
      <c r="AM13" s="51">
        <f t="shared" si="18"/>
        <v>0</v>
      </c>
      <c r="AN13" s="51"/>
      <c r="AO13" s="65">
        <f t="shared" si="19"/>
        <v>-646.72</v>
      </c>
    </row>
    <row r="14" spans="1:41" ht="15.75" thickBot="1">
      <c r="A14" s="6">
        <v>349569</v>
      </c>
      <c r="B14" s="6" t="s">
        <v>18</v>
      </c>
      <c r="C14" s="7"/>
      <c r="D14" s="6">
        <v>308</v>
      </c>
      <c r="E14" s="8">
        <v>0</v>
      </c>
      <c r="F14" s="8"/>
      <c r="G14" s="50"/>
      <c r="H14" s="47">
        <v>0</v>
      </c>
      <c r="I14" s="12">
        <f t="shared" si="0"/>
        <v>0</v>
      </c>
      <c r="J14" s="51">
        <f t="shared" si="1"/>
        <v>0</v>
      </c>
      <c r="K14" s="59">
        <v>0</v>
      </c>
      <c r="L14" s="12">
        <f t="shared" si="2"/>
        <v>0</v>
      </c>
      <c r="M14" s="51">
        <f t="shared" si="3"/>
        <v>0</v>
      </c>
      <c r="N14" s="51">
        <f t="shared" si="4"/>
        <v>0</v>
      </c>
      <c r="O14" s="51">
        <v>0</v>
      </c>
      <c r="P14" s="65">
        <f t="shared" si="20"/>
        <v>0</v>
      </c>
      <c r="Q14" s="12">
        <v>0</v>
      </c>
      <c r="R14" s="12">
        <f t="shared" si="5"/>
        <v>0</v>
      </c>
      <c r="S14" s="51">
        <f t="shared" si="6"/>
        <v>0</v>
      </c>
      <c r="T14" s="51"/>
      <c r="U14" s="65">
        <f t="shared" si="7"/>
        <v>0</v>
      </c>
      <c r="V14" s="12">
        <v>0</v>
      </c>
      <c r="W14" s="12">
        <f t="shared" si="8"/>
        <v>0</v>
      </c>
      <c r="X14" s="51">
        <f t="shared" si="9"/>
        <v>0</v>
      </c>
      <c r="Y14" s="51"/>
      <c r="Z14" s="65">
        <f t="shared" si="10"/>
        <v>0</v>
      </c>
      <c r="AA14" s="12">
        <v>0</v>
      </c>
      <c r="AB14" s="12">
        <f t="shared" si="11"/>
        <v>0</v>
      </c>
      <c r="AC14" s="51">
        <f t="shared" si="12"/>
        <v>0</v>
      </c>
      <c r="AD14" s="51"/>
      <c r="AE14" s="65">
        <f t="shared" si="13"/>
        <v>0</v>
      </c>
      <c r="AF14" s="12">
        <f>VLOOKUP(A14,Лист4!$A$2:$F$175,6,FALSE)</f>
        <v>0</v>
      </c>
      <c r="AG14" s="12">
        <f t="shared" si="14"/>
        <v>0</v>
      </c>
      <c r="AH14" s="51">
        <f t="shared" si="15"/>
        <v>0</v>
      </c>
      <c r="AI14" s="51"/>
      <c r="AJ14" s="65">
        <f t="shared" si="16"/>
        <v>0</v>
      </c>
      <c r="AK14" s="12">
        <f>VLOOKUP(A14,Лист6!$A$2:$F$175,6,FALSE)</f>
        <v>0</v>
      </c>
      <c r="AL14" s="12">
        <f t="shared" si="17"/>
        <v>0</v>
      </c>
      <c r="AM14" s="51">
        <f t="shared" si="18"/>
        <v>0</v>
      </c>
      <c r="AN14" s="51"/>
      <c r="AO14" s="65">
        <f t="shared" si="19"/>
        <v>0</v>
      </c>
    </row>
    <row r="15" spans="1:41" ht="45.75" thickBot="1">
      <c r="A15" s="6"/>
      <c r="B15" s="6" t="s">
        <v>206</v>
      </c>
      <c r="C15" s="7"/>
      <c r="D15" s="6">
        <v>117</v>
      </c>
      <c r="E15" s="8"/>
      <c r="F15" s="8"/>
      <c r="G15" s="50"/>
      <c r="H15" s="47"/>
      <c r="I15" s="12"/>
      <c r="J15" s="51"/>
      <c r="K15" s="59"/>
      <c r="L15" s="12"/>
      <c r="M15" s="51"/>
      <c r="N15" s="51"/>
      <c r="O15" s="51"/>
      <c r="P15" s="65">
        <v>-432.97</v>
      </c>
      <c r="Q15" s="12"/>
      <c r="R15" s="12">
        <f t="shared" si="5"/>
        <v>0</v>
      </c>
      <c r="S15" s="51">
        <f t="shared" si="6"/>
        <v>0</v>
      </c>
      <c r="T15" s="51">
        <v>327.71</v>
      </c>
      <c r="U15" s="65">
        <f t="shared" si="7"/>
        <v>-760.68000000000006</v>
      </c>
      <c r="V15" s="12"/>
      <c r="W15" s="12">
        <f t="shared" si="8"/>
        <v>0</v>
      </c>
      <c r="X15" s="51">
        <f t="shared" si="9"/>
        <v>0</v>
      </c>
      <c r="Y15" s="51"/>
      <c r="Z15" s="65">
        <f t="shared" si="10"/>
        <v>-760.68000000000006</v>
      </c>
      <c r="AA15" s="12"/>
      <c r="AB15" s="12">
        <f t="shared" si="11"/>
        <v>0</v>
      </c>
      <c r="AC15" s="51">
        <f t="shared" si="12"/>
        <v>0</v>
      </c>
      <c r="AD15" s="51">
        <v>200</v>
      </c>
      <c r="AE15" s="65">
        <f t="shared" si="13"/>
        <v>-960.68000000000006</v>
      </c>
      <c r="AF15" s="12">
        <v>0</v>
      </c>
      <c r="AG15" s="12">
        <f t="shared" si="14"/>
        <v>0</v>
      </c>
      <c r="AH15" s="51">
        <f t="shared" si="15"/>
        <v>0</v>
      </c>
      <c r="AI15" s="51"/>
      <c r="AJ15" s="65">
        <f t="shared" si="16"/>
        <v>-960.68000000000006</v>
      </c>
      <c r="AK15" s="12"/>
      <c r="AL15" s="12">
        <f t="shared" si="17"/>
        <v>0</v>
      </c>
      <c r="AM15" s="51">
        <f t="shared" si="18"/>
        <v>0</v>
      </c>
      <c r="AN15" s="51"/>
      <c r="AO15" s="65">
        <f t="shared" si="19"/>
        <v>-960.68000000000006</v>
      </c>
    </row>
    <row r="16" spans="1:41" ht="15.75" thickBot="1">
      <c r="A16" s="9">
        <v>359547</v>
      </c>
      <c r="B16" s="10" t="s">
        <v>19</v>
      </c>
      <c r="C16" s="11"/>
      <c r="D16" s="15"/>
      <c r="E16" s="12"/>
      <c r="F16" s="13"/>
      <c r="G16" s="51"/>
      <c r="H16" s="47"/>
      <c r="I16" s="12">
        <f t="shared" si="0"/>
        <v>0</v>
      </c>
      <c r="J16" s="51">
        <f t="shared" si="1"/>
        <v>0</v>
      </c>
      <c r="K16" s="59">
        <v>116.057</v>
      </c>
      <c r="L16" s="12">
        <f t="shared" si="2"/>
        <v>116.057</v>
      </c>
      <c r="M16" s="51">
        <f t="shared" si="3"/>
        <v>526.89877999999999</v>
      </c>
      <c r="N16" s="51">
        <f t="shared" si="4"/>
        <v>526.89877999999999</v>
      </c>
      <c r="O16" s="51">
        <v>0</v>
      </c>
      <c r="P16" s="65">
        <f t="shared" si="20"/>
        <v>526.89877999999999</v>
      </c>
      <c r="Q16" s="12">
        <v>116.08799999999999</v>
      </c>
      <c r="R16" s="12">
        <f t="shared" si="5"/>
        <v>3.0999999999991701E-2</v>
      </c>
      <c r="S16" s="51">
        <f t="shared" si="6"/>
        <v>0.14073999999996231</v>
      </c>
      <c r="T16" s="51"/>
      <c r="U16" s="65">
        <f t="shared" si="7"/>
        <v>527.03951999999992</v>
      </c>
      <c r="V16" s="12">
        <v>117.029</v>
      </c>
      <c r="W16" s="12">
        <f t="shared" si="8"/>
        <v>0.9410000000000025</v>
      </c>
      <c r="X16" s="51">
        <f t="shared" si="9"/>
        <v>4.2721400000000118</v>
      </c>
      <c r="Y16" s="51"/>
      <c r="Z16" s="65">
        <f t="shared" si="10"/>
        <v>531.31165999999996</v>
      </c>
      <c r="AA16" s="12">
        <v>117.074</v>
      </c>
      <c r="AB16" s="12">
        <f t="shared" si="11"/>
        <v>4.5000000000001705E-2</v>
      </c>
      <c r="AC16" s="51">
        <f t="shared" si="12"/>
        <v>0.20430000000000775</v>
      </c>
      <c r="AD16" s="51"/>
      <c r="AE16" s="65">
        <f t="shared" si="13"/>
        <v>531.51595999999995</v>
      </c>
      <c r="AF16" s="12">
        <f>VLOOKUP(A16,Лист4!$A$2:$F$175,6,FALSE)</f>
        <v>118.03700000000001</v>
      </c>
      <c r="AG16" s="12">
        <f t="shared" si="14"/>
        <v>0.96300000000000807</v>
      </c>
      <c r="AH16" s="51">
        <f t="shared" si="15"/>
        <v>4.3720200000000364</v>
      </c>
      <c r="AI16" s="51"/>
      <c r="AJ16" s="65">
        <f t="shared" si="16"/>
        <v>535.88797999999997</v>
      </c>
      <c r="AK16" s="12">
        <f>VLOOKUP(A16,Лист6!$A$2:$F$175,6,FALSE)</f>
        <v>118.053</v>
      </c>
      <c r="AL16" s="12">
        <f t="shared" si="17"/>
        <v>1.5999999999991132E-2</v>
      </c>
      <c r="AM16" s="51">
        <f t="shared" si="18"/>
        <v>7.2639999999959737E-2</v>
      </c>
      <c r="AN16" s="51"/>
      <c r="AO16" s="65">
        <f t="shared" si="19"/>
        <v>535.96061999999995</v>
      </c>
    </row>
    <row r="17" spans="1:41" ht="30.75" thickBot="1">
      <c r="A17" s="6">
        <v>358448</v>
      </c>
      <c r="B17" s="6" t="s">
        <v>20</v>
      </c>
      <c r="C17" s="7"/>
      <c r="D17" s="6">
        <v>130</v>
      </c>
      <c r="E17" s="8"/>
      <c r="F17" s="8"/>
      <c r="G17" s="50"/>
      <c r="H17" s="47">
        <v>3.0720000000000001</v>
      </c>
      <c r="I17" s="12">
        <f t="shared" si="0"/>
        <v>3.0720000000000001</v>
      </c>
      <c r="J17" s="51">
        <f t="shared" si="1"/>
        <v>12.840959999999999</v>
      </c>
      <c r="K17" s="59">
        <v>107.05800000000001</v>
      </c>
      <c r="L17" s="12">
        <f t="shared" si="2"/>
        <v>103.986</v>
      </c>
      <c r="M17" s="51">
        <f t="shared" si="3"/>
        <v>472.09644000000003</v>
      </c>
      <c r="N17" s="51">
        <f t="shared" si="4"/>
        <v>484.93740000000003</v>
      </c>
      <c r="O17" s="51">
        <v>0</v>
      </c>
      <c r="P17" s="65">
        <f t="shared" si="20"/>
        <v>484.93740000000003</v>
      </c>
      <c r="Q17" s="12">
        <v>563.05999999999995</v>
      </c>
      <c r="R17" s="12">
        <f t="shared" si="5"/>
        <v>456.00199999999995</v>
      </c>
      <c r="S17" s="51">
        <f t="shared" si="6"/>
        <v>2070.2490799999996</v>
      </c>
      <c r="T17" s="51"/>
      <c r="U17" s="65">
        <f t="shared" si="7"/>
        <v>2555.1864799999994</v>
      </c>
      <c r="V17" s="12">
        <v>611.04899999999998</v>
      </c>
      <c r="W17" s="12">
        <f t="shared" si="8"/>
        <v>47.989000000000033</v>
      </c>
      <c r="X17" s="51">
        <f t="shared" si="9"/>
        <v>217.87006000000014</v>
      </c>
      <c r="Y17" s="51"/>
      <c r="Z17" s="65">
        <f t="shared" si="10"/>
        <v>2773.0565399999996</v>
      </c>
      <c r="AA17" s="12">
        <v>611.04899999999998</v>
      </c>
      <c r="AB17" s="12">
        <f t="shared" si="11"/>
        <v>0</v>
      </c>
      <c r="AC17" s="51">
        <f t="shared" si="12"/>
        <v>0</v>
      </c>
      <c r="AD17" s="51"/>
      <c r="AE17" s="65">
        <f t="shared" si="13"/>
        <v>2773.0565399999996</v>
      </c>
      <c r="AF17" s="12">
        <f>VLOOKUP(A17,Лист4!$A$2:$F$175,6,FALSE)</f>
        <v>612.00300000000004</v>
      </c>
      <c r="AG17" s="12">
        <f t="shared" si="14"/>
        <v>0.95400000000006457</v>
      </c>
      <c r="AH17" s="51">
        <f t="shared" si="15"/>
        <v>4.3311600000002928</v>
      </c>
      <c r="AI17" s="51"/>
      <c r="AJ17" s="65">
        <f t="shared" si="16"/>
        <v>2777.3876999999998</v>
      </c>
      <c r="AK17" s="12">
        <f>VLOOKUP(A17,Лист6!$A$2:$F$175,6,FALSE)</f>
        <v>629.02</v>
      </c>
      <c r="AL17" s="12">
        <f t="shared" si="17"/>
        <v>17.016999999999939</v>
      </c>
      <c r="AM17" s="51">
        <f t="shared" si="18"/>
        <v>77.257179999999721</v>
      </c>
      <c r="AN17" s="51"/>
      <c r="AO17" s="65">
        <f t="shared" si="19"/>
        <v>2854.6448799999994</v>
      </c>
    </row>
    <row r="18" spans="1:41" ht="15.75" thickBot="1">
      <c r="A18" s="16">
        <v>349668</v>
      </c>
      <c r="B18" s="16" t="s">
        <v>21</v>
      </c>
      <c r="C18" s="17">
        <v>190.62</v>
      </c>
      <c r="D18" s="16">
        <v>144</v>
      </c>
      <c r="E18" s="18">
        <v>0</v>
      </c>
      <c r="F18" s="18"/>
      <c r="G18" s="50"/>
      <c r="H18" s="47">
        <v>0</v>
      </c>
      <c r="I18" s="12">
        <f t="shared" si="0"/>
        <v>0</v>
      </c>
      <c r="J18" s="51">
        <f t="shared" si="1"/>
        <v>0</v>
      </c>
      <c r="K18" s="59">
        <v>0</v>
      </c>
      <c r="L18" s="12">
        <f t="shared" si="2"/>
        <v>0</v>
      </c>
      <c r="M18" s="51">
        <f t="shared" si="3"/>
        <v>0</v>
      </c>
      <c r="N18" s="51">
        <f t="shared" si="4"/>
        <v>0</v>
      </c>
      <c r="O18" s="51">
        <v>0</v>
      </c>
      <c r="P18" s="65">
        <f t="shared" si="20"/>
        <v>190.62</v>
      </c>
      <c r="Q18" s="12">
        <v>0</v>
      </c>
      <c r="R18" s="12">
        <f t="shared" si="5"/>
        <v>0</v>
      </c>
      <c r="S18" s="51">
        <f t="shared" si="6"/>
        <v>0</v>
      </c>
      <c r="T18" s="51"/>
      <c r="U18" s="65">
        <f t="shared" si="7"/>
        <v>190.62</v>
      </c>
      <c r="V18" s="12">
        <v>0</v>
      </c>
      <c r="W18" s="12">
        <f t="shared" si="8"/>
        <v>0</v>
      </c>
      <c r="X18" s="51">
        <f t="shared" si="9"/>
        <v>0</v>
      </c>
      <c r="Y18" s="51"/>
      <c r="Z18" s="65">
        <f t="shared" si="10"/>
        <v>190.62</v>
      </c>
      <c r="AA18" s="12">
        <v>0</v>
      </c>
      <c r="AB18" s="12">
        <f t="shared" si="11"/>
        <v>0</v>
      </c>
      <c r="AC18" s="51">
        <f t="shared" si="12"/>
        <v>0</v>
      </c>
      <c r="AD18" s="51"/>
      <c r="AE18" s="65">
        <f t="shared" si="13"/>
        <v>190.62</v>
      </c>
      <c r="AF18" s="12">
        <f>VLOOKUP(A18,Лист4!$A$2:$F$175,6,FALSE)</f>
        <v>0</v>
      </c>
      <c r="AG18" s="12">
        <f t="shared" si="14"/>
        <v>0</v>
      </c>
      <c r="AH18" s="51">
        <f t="shared" si="15"/>
        <v>0</v>
      </c>
      <c r="AI18" s="51"/>
      <c r="AJ18" s="65">
        <f t="shared" si="16"/>
        <v>190.62</v>
      </c>
      <c r="AK18" s="12">
        <f>VLOOKUP(A18,Лист6!$A$2:$F$175,6,FALSE)</f>
        <v>0</v>
      </c>
      <c r="AL18" s="12">
        <f t="shared" si="17"/>
        <v>0</v>
      </c>
      <c r="AM18" s="51">
        <f t="shared" si="18"/>
        <v>0</v>
      </c>
      <c r="AN18" s="51"/>
      <c r="AO18" s="65">
        <f t="shared" si="19"/>
        <v>190.62</v>
      </c>
    </row>
    <row r="19" spans="1:41" ht="15.75" thickBot="1">
      <c r="A19" s="6">
        <v>344584</v>
      </c>
      <c r="B19" s="6" t="s">
        <v>183</v>
      </c>
      <c r="C19" s="7">
        <v>9647.9500000000007</v>
      </c>
      <c r="D19" s="6">
        <v>11</v>
      </c>
      <c r="E19" s="8">
        <v>24366.052</v>
      </c>
      <c r="F19" s="8">
        <f>G19/4.18</f>
        <v>3069.9784688995219</v>
      </c>
      <c r="G19" s="50">
        <v>12832.51</v>
      </c>
      <c r="H19" s="47">
        <v>31080.093000000001</v>
      </c>
      <c r="I19" s="12">
        <f t="shared" si="0"/>
        <v>6714.0410000000011</v>
      </c>
      <c r="J19" s="51">
        <f t="shared" si="1"/>
        <v>28064.691380000004</v>
      </c>
      <c r="K19" s="59">
        <v>36035.099000000002</v>
      </c>
      <c r="L19" s="12">
        <f t="shared" si="2"/>
        <v>4955.0060000000012</v>
      </c>
      <c r="M19" s="51">
        <f t="shared" si="3"/>
        <v>22495.727240000007</v>
      </c>
      <c r="N19" s="51">
        <f t="shared" si="4"/>
        <v>63392.928620000013</v>
      </c>
      <c r="O19" s="51">
        <v>36900</v>
      </c>
      <c r="P19" s="65">
        <v>36140.839999999997</v>
      </c>
      <c r="Q19" s="12">
        <v>38593.010999999999</v>
      </c>
      <c r="R19" s="12">
        <f t="shared" si="5"/>
        <v>2557.9119999999966</v>
      </c>
      <c r="S19" s="51">
        <f t="shared" si="6"/>
        <v>11612.920479999984</v>
      </c>
      <c r="T19" s="51"/>
      <c r="U19" s="65">
        <f t="shared" si="7"/>
        <v>47753.760479999983</v>
      </c>
      <c r="V19" s="12">
        <v>41335.089</v>
      </c>
      <c r="W19" s="12">
        <f t="shared" si="8"/>
        <v>2742.0780000000013</v>
      </c>
      <c r="X19" s="51">
        <f t="shared" si="9"/>
        <v>12449.034120000006</v>
      </c>
      <c r="Y19" s="51">
        <v>10000</v>
      </c>
      <c r="Z19" s="65">
        <f t="shared" si="10"/>
        <v>50202.794599999987</v>
      </c>
      <c r="AA19" s="12">
        <f>VLOOKUP(B19,Лист3!$A$2:$C$175,3,FALSE)</f>
        <v>43202.063999999998</v>
      </c>
      <c r="AB19" s="12">
        <f t="shared" si="11"/>
        <v>1866.9749999999985</v>
      </c>
      <c r="AC19" s="51">
        <f t="shared" si="12"/>
        <v>8476.0664999999935</v>
      </c>
      <c r="AD19" s="51">
        <v>35000</v>
      </c>
      <c r="AE19" s="65">
        <f t="shared" si="13"/>
        <v>23678.86109999998</v>
      </c>
      <c r="AF19" s="12">
        <f>VLOOKUP(A19,Лист4!$A$2:$F$175,6,FALSE)</f>
        <v>44926.063000000002</v>
      </c>
      <c r="AG19" s="12">
        <f t="shared" si="14"/>
        <v>1723.9990000000034</v>
      </c>
      <c r="AH19" s="51">
        <f t="shared" si="15"/>
        <v>7826.9554600000156</v>
      </c>
      <c r="AI19" s="51"/>
      <c r="AJ19" s="65">
        <f t="shared" si="16"/>
        <v>31505.816559999996</v>
      </c>
      <c r="AK19" s="12">
        <f>VLOOKUP(A19,Лист6!$A$2:$F$175,6,FALSE)</f>
        <v>46203.016000000003</v>
      </c>
      <c r="AL19" s="12">
        <f t="shared" si="17"/>
        <v>1276.9530000000013</v>
      </c>
      <c r="AM19" s="51">
        <f t="shared" si="18"/>
        <v>5797.3666200000062</v>
      </c>
      <c r="AN19" s="51"/>
      <c r="AO19" s="65">
        <f t="shared" si="19"/>
        <v>37303.18318</v>
      </c>
    </row>
    <row r="20" spans="1:41" ht="15.75" thickBot="1">
      <c r="A20" s="6">
        <v>347468</v>
      </c>
      <c r="B20" s="6" t="s">
        <v>22</v>
      </c>
      <c r="C20" s="7">
        <v>8.35</v>
      </c>
      <c r="D20" s="6">
        <v>159</v>
      </c>
      <c r="E20" s="8">
        <v>1376.078</v>
      </c>
      <c r="F20" s="8">
        <f>G20/4.18</f>
        <v>22.992822966507177</v>
      </c>
      <c r="G20" s="50">
        <v>96.11</v>
      </c>
      <c r="H20" s="47">
        <v>1398.057</v>
      </c>
      <c r="I20" s="12">
        <f t="shared" si="0"/>
        <v>21.979000000000042</v>
      </c>
      <c r="J20" s="51">
        <f t="shared" si="1"/>
        <v>91.872220000000169</v>
      </c>
      <c r="K20" s="59">
        <v>2284.0410000000002</v>
      </c>
      <c r="L20" s="12">
        <f t="shared" si="2"/>
        <v>885.98400000000015</v>
      </c>
      <c r="M20" s="51">
        <f t="shared" si="3"/>
        <v>4022.3673600000006</v>
      </c>
      <c r="N20" s="51">
        <f t="shared" si="4"/>
        <v>4210.349580000001</v>
      </c>
      <c r="O20" s="51">
        <v>160</v>
      </c>
      <c r="P20" s="65">
        <v>4058.69</v>
      </c>
      <c r="Q20" s="12">
        <v>2354.0419999999999</v>
      </c>
      <c r="R20" s="12">
        <f t="shared" si="5"/>
        <v>70.000999999999749</v>
      </c>
      <c r="S20" s="51">
        <f t="shared" si="6"/>
        <v>317.80453999999884</v>
      </c>
      <c r="T20" s="51"/>
      <c r="U20" s="65">
        <f t="shared" si="7"/>
        <v>4376.4945399999988</v>
      </c>
      <c r="V20" s="12">
        <v>2415.08</v>
      </c>
      <c r="W20" s="12">
        <f t="shared" si="8"/>
        <v>61.038000000000011</v>
      </c>
      <c r="X20" s="51">
        <f t="shared" si="9"/>
        <v>277.11252000000007</v>
      </c>
      <c r="Y20" s="51"/>
      <c r="Z20" s="65">
        <f t="shared" si="10"/>
        <v>4653.6070599999985</v>
      </c>
      <c r="AA20" s="12">
        <f>VLOOKUP(B20,Лист3!$A$2:$C$175,3,FALSE)</f>
        <v>2485.0610000000001</v>
      </c>
      <c r="AB20" s="12">
        <f t="shared" si="11"/>
        <v>69.981000000000222</v>
      </c>
      <c r="AC20" s="51">
        <f t="shared" si="12"/>
        <v>317.713740000001</v>
      </c>
      <c r="AD20" s="51"/>
      <c r="AE20" s="65">
        <f t="shared" si="13"/>
        <v>4971.3207999999995</v>
      </c>
      <c r="AF20" s="12">
        <f>VLOOKUP(A20,Лист4!$A$2:$F$175,6,FALSE)</f>
        <v>2485.0610000000001</v>
      </c>
      <c r="AG20" s="12">
        <f t="shared" si="14"/>
        <v>0</v>
      </c>
      <c r="AH20" s="51">
        <f t="shared" si="15"/>
        <v>0</v>
      </c>
      <c r="AI20" s="51">
        <v>5000</v>
      </c>
      <c r="AJ20" s="65">
        <f t="shared" si="16"/>
        <v>-28.679200000000492</v>
      </c>
      <c r="AK20" s="12">
        <f>VLOOKUP(A20,Лист6!$A$2:$F$175,6,FALSE)</f>
        <v>2501.0940000000001</v>
      </c>
      <c r="AL20" s="12">
        <f t="shared" si="17"/>
        <v>16.032999999999902</v>
      </c>
      <c r="AM20" s="51">
        <f t="shared" si="18"/>
        <v>72.789819999999551</v>
      </c>
      <c r="AN20" s="51"/>
      <c r="AO20" s="65">
        <f t="shared" si="19"/>
        <v>44.110619999999059</v>
      </c>
    </row>
    <row r="21" spans="1:41" ht="15.75" thickBot="1">
      <c r="A21" s="6">
        <v>344582</v>
      </c>
      <c r="B21" s="6" t="s">
        <v>23</v>
      </c>
      <c r="C21" s="7">
        <v>224.43</v>
      </c>
      <c r="D21" s="6">
        <v>150</v>
      </c>
      <c r="E21" s="8">
        <v>1270.0039999999999</v>
      </c>
      <c r="F21" s="8">
        <f>G21/4.18</f>
        <v>1.9976076555023925</v>
      </c>
      <c r="G21" s="50">
        <v>8.35</v>
      </c>
      <c r="H21" s="47">
        <v>1579.0540000000001</v>
      </c>
      <c r="I21" s="12">
        <f t="shared" si="0"/>
        <v>309.05000000000018</v>
      </c>
      <c r="J21" s="51">
        <f t="shared" si="1"/>
        <v>1291.8290000000006</v>
      </c>
      <c r="K21" s="59">
        <v>2054.0729999999999</v>
      </c>
      <c r="L21" s="12">
        <f t="shared" si="2"/>
        <v>475.01899999999978</v>
      </c>
      <c r="M21" s="51">
        <f t="shared" si="3"/>
        <v>2156.5862599999991</v>
      </c>
      <c r="N21" s="51">
        <f t="shared" si="4"/>
        <v>3456.7652599999997</v>
      </c>
      <c r="O21" s="51">
        <v>2000</v>
      </c>
      <c r="P21" s="65">
        <v>1681.19</v>
      </c>
      <c r="Q21" s="12">
        <v>2054.0839999999998</v>
      </c>
      <c r="R21" s="12">
        <f t="shared" si="5"/>
        <v>1.0999999999967258E-2</v>
      </c>
      <c r="S21" s="51">
        <f t="shared" si="6"/>
        <v>4.9939999999851353E-2</v>
      </c>
      <c r="T21" s="51">
        <v>2000</v>
      </c>
      <c r="U21" s="65">
        <f t="shared" si="7"/>
        <v>-318.76006000000007</v>
      </c>
      <c r="V21" s="12">
        <v>2054.0949999999998</v>
      </c>
      <c r="W21" s="12">
        <f t="shared" si="8"/>
        <v>1.0999999999967258E-2</v>
      </c>
      <c r="X21" s="51">
        <f t="shared" si="9"/>
        <v>4.9939999999851353E-2</v>
      </c>
      <c r="Y21" s="51"/>
      <c r="Z21" s="65">
        <f t="shared" si="10"/>
        <v>-318.71012000000019</v>
      </c>
      <c r="AA21" s="12">
        <f>VLOOKUP(B21,Лист3!$A$2:$C$175,3,FALSE)</f>
        <v>2055.0059999999999</v>
      </c>
      <c r="AB21" s="12">
        <f t="shared" si="11"/>
        <v>0.91100000000005821</v>
      </c>
      <c r="AC21" s="51">
        <f t="shared" si="12"/>
        <v>4.1359400000002644</v>
      </c>
      <c r="AD21" s="51"/>
      <c r="AE21" s="65">
        <f t="shared" si="13"/>
        <v>-314.5741799999999</v>
      </c>
      <c r="AF21" s="12">
        <f>VLOOKUP(A21,Лист4!$A$2:$F$175,6,FALSE)</f>
        <v>2055.0129999999999</v>
      </c>
      <c r="AG21" s="12">
        <f t="shared" si="14"/>
        <v>7.0000000000618456E-3</v>
      </c>
      <c r="AH21" s="51">
        <f t="shared" si="15"/>
        <v>3.1780000000280778E-2</v>
      </c>
      <c r="AI21" s="51"/>
      <c r="AJ21" s="65">
        <f t="shared" si="16"/>
        <v>-314.54239999999965</v>
      </c>
      <c r="AK21" s="12">
        <f>VLOOKUP(A21,Лист6!$A$2:$F$175,6,FALSE)</f>
        <v>2096.0970000000002</v>
      </c>
      <c r="AL21" s="12">
        <f t="shared" si="17"/>
        <v>41.084000000000287</v>
      </c>
      <c r="AM21" s="51">
        <f t="shared" si="18"/>
        <v>186.52136000000129</v>
      </c>
      <c r="AN21" s="51"/>
      <c r="AO21" s="65">
        <f t="shared" si="19"/>
        <v>-128.02103999999835</v>
      </c>
    </row>
    <row r="22" spans="1:41" ht="15.75" thickBot="1">
      <c r="A22" s="6">
        <v>357791</v>
      </c>
      <c r="B22" s="6" t="s">
        <v>24</v>
      </c>
      <c r="C22" s="7"/>
      <c r="D22" s="6">
        <v>256</v>
      </c>
      <c r="E22" s="12"/>
      <c r="F22" s="13"/>
      <c r="G22" s="51"/>
      <c r="H22" s="47">
        <v>12.092000000000001</v>
      </c>
      <c r="I22" s="12">
        <f t="shared" si="0"/>
        <v>12.092000000000001</v>
      </c>
      <c r="J22" s="51">
        <f t="shared" si="1"/>
        <v>50.544559999999997</v>
      </c>
      <c r="K22" s="59">
        <v>125.069</v>
      </c>
      <c r="L22" s="12">
        <f t="shared" si="2"/>
        <v>112.977</v>
      </c>
      <c r="M22" s="51">
        <f t="shared" si="3"/>
        <v>512.91557999999998</v>
      </c>
      <c r="N22" s="51">
        <f t="shared" si="4"/>
        <v>563.46014000000002</v>
      </c>
      <c r="O22" s="51">
        <f>C22+G22+J22+M22-P22</f>
        <v>400.00013999999999</v>
      </c>
      <c r="P22" s="65">
        <v>163.46</v>
      </c>
      <c r="Q22" s="12">
        <v>134.09800000000001</v>
      </c>
      <c r="R22" s="12">
        <f t="shared" si="5"/>
        <v>9.0290000000000106</v>
      </c>
      <c r="S22" s="51">
        <f t="shared" si="6"/>
        <v>40.991660000000046</v>
      </c>
      <c r="T22" s="51"/>
      <c r="U22" s="65">
        <f t="shared" si="7"/>
        <v>204.45166000000006</v>
      </c>
      <c r="V22" s="12">
        <v>135.06700000000001</v>
      </c>
      <c r="W22" s="12">
        <f t="shared" si="8"/>
        <v>0.96899999999999409</v>
      </c>
      <c r="X22" s="51">
        <f t="shared" si="9"/>
        <v>4.3992599999999733</v>
      </c>
      <c r="Y22" s="51"/>
      <c r="Z22" s="65">
        <f t="shared" si="10"/>
        <v>208.85092000000003</v>
      </c>
      <c r="AA22" s="12">
        <f>VLOOKUP(B22,Лист3!$A$2:$C$175,3,FALSE)</f>
        <v>135.06700000000001</v>
      </c>
      <c r="AB22" s="12">
        <f t="shared" si="11"/>
        <v>0</v>
      </c>
      <c r="AC22" s="51">
        <f t="shared" si="12"/>
        <v>0</v>
      </c>
      <c r="AD22" s="51">
        <v>210</v>
      </c>
      <c r="AE22" s="65">
        <f t="shared" si="13"/>
        <v>-1.1490799999999695</v>
      </c>
      <c r="AF22" s="12">
        <f>VLOOKUP(A22,Лист4!$A$2:$F$175,6,FALSE)</f>
        <v>135.07300000000001</v>
      </c>
      <c r="AG22" s="12">
        <f t="shared" si="14"/>
        <v>6.0000000000002274E-3</v>
      </c>
      <c r="AH22" s="51">
        <f t="shared" si="15"/>
        <v>2.7240000000001034E-2</v>
      </c>
      <c r="AI22" s="51"/>
      <c r="AJ22" s="65">
        <f t="shared" si="16"/>
        <v>-1.1218399999999684</v>
      </c>
      <c r="AK22" s="12">
        <f>VLOOKUP(A22,Лист6!$A$2:$F$175,6,FALSE)</f>
        <v>150.023</v>
      </c>
      <c r="AL22" s="12">
        <f t="shared" si="17"/>
        <v>14.949999999999989</v>
      </c>
      <c r="AM22" s="51">
        <f t="shared" si="18"/>
        <v>67.872999999999948</v>
      </c>
      <c r="AN22" s="51"/>
      <c r="AO22" s="65">
        <f t="shared" si="19"/>
        <v>66.751159999999985</v>
      </c>
    </row>
    <row r="23" spans="1:41" ht="15.75" thickBot="1">
      <c r="A23" s="6">
        <v>345559</v>
      </c>
      <c r="B23" s="6" t="s">
        <v>25</v>
      </c>
      <c r="C23" s="7">
        <v>5218.58</v>
      </c>
      <c r="D23" s="6">
        <v>145</v>
      </c>
      <c r="E23" s="8">
        <v>7013.0709999999999</v>
      </c>
      <c r="F23" s="8">
        <f>G23/4.18</f>
        <v>1804.0669856459331</v>
      </c>
      <c r="G23" s="50">
        <v>7541</v>
      </c>
      <c r="H23" s="47">
        <v>10975.013000000001</v>
      </c>
      <c r="I23" s="12">
        <f t="shared" si="0"/>
        <v>3961.9420000000009</v>
      </c>
      <c r="J23" s="51">
        <f t="shared" si="1"/>
        <v>16560.917560000002</v>
      </c>
      <c r="K23" s="59">
        <v>13300.089</v>
      </c>
      <c r="L23" s="12">
        <f t="shared" si="2"/>
        <v>2325.0759999999991</v>
      </c>
      <c r="M23" s="51">
        <f t="shared" si="3"/>
        <v>10555.845039999997</v>
      </c>
      <c r="N23" s="51">
        <f t="shared" si="4"/>
        <v>34657.762600000002</v>
      </c>
      <c r="O23" s="51">
        <v>32600</v>
      </c>
      <c r="P23" s="65">
        <v>7276.36</v>
      </c>
      <c r="Q23" s="12">
        <v>14524.011</v>
      </c>
      <c r="R23" s="12">
        <f t="shared" si="5"/>
        <v>1223.9220000000005</v>
      </c>
      <c r="S23" s="51">
        <f t="shared" si="6"/>
        <v>5556.6058800000019</v>
      </c>
      <c r="T23" s="51"/>
      <c r="U23" s="65">
        <f t="shared" si="7"/>
        <v>12832.965880000002</v>
      </c>
      <c r="V23" s="12">
        <v>16126.046</v>
      </c>
      <c r="W23" s="12">
        <f t="shared" si="8"/>
        <v>1602.0349999999999</v>
      </c>
      <c r="X23" s="51">
        <f t="shared" si="9"/>
        <v>7273.2388999999994</v>
      </c>
      <c r="Y23" s="51">
        <v>2000</v>
      </c>
      <c r="Z23" s="65">
        <f t="shared" si="10"/>
        <v>18106.20478</v>
      </c>
      <c r="AA23" s="12">
        <f>VLOOKUP(B23,Лист3!$A$2:$C$175,3,FALSE)</f>
        <v>17438.048999999999</v>
      </c>
      <c r="AB23" s="12">
        <f t="shared" si="11"/>
        <v>1312.0029999999988</v>
      </c>
      <c r="AC23" s="51">
        <f t="shared" si="12"/>
        <v>5956.4936199999947</v>
      </c>
      <c r="AD23" s="51">
        <v>20000</v>
      </c>
      <c r="AE23" s="65">
        <f t="shared" si="13"/>
        <v>4062.6983999999939</v>
      </c>
      <c r="AF23" s="12">
        <f>VLOOKUP(A23,Лист4!$A$2:$F$175,6,FALSE)</f>
        <v>17917.058000000001</v>
      </c>
      <c r="AG23" s="12">
        <f t="shared" si="14"/>
        <v>479.00900000000183</v>
      </c>
      <c r="AH23" s="51">
        <f t="shared" si="15"/>
        <v>2174.7008600000086</v>
      </c>
      <c r="AI23" s="51">
        <v>4500</v>
      </c>
      <c r="AJ23" s="65">
        <f t="shared" si="16"/>
        <v>1737.399260000002</v>
      </c>
      <c r="AK23" s="12">
        <f>VLOOKUP(A23,Лист6!$A$2:$F$175,6,FALSE)</f>
        <v>17939.081999999999</v>
      </c>
      <c r="AL23" s="12">
        <f t="shared" si="17"/>
        <v>22.023999999997613</v>
      </c>
      <c r="AM23" s="51">
        <f t="shared" si="18"/>
        <v>99.988959999989163</v>
      </c>
      <c r="AN23" s="51"/>
      <c r="AO23" s="65">
        <f t="shared" si="19"/>
        <v>1837.3882199999912</v>
      </c>
    </row>
    <row r="24" spans="1:41" ht="15.75" thickBot="1">
      <c r="A24" s="6">
        <v>347434</v>
      </c>
      <c r="B24" s="6" t="s">
        <v>26</v>
      </c>
      <c r="C24" s="7"/>
      <c r="D24" s="6">
        <v>103</v>
      </c>
      <c r="E24" s="8">
        <v>0</v>
      </c>
      <c r="F24" s="8">
        <v>0</v>
      </c>
      <c r="G24" s="50">
        <v>0</v>
      </c>
      <c r="H24" s="47">
        <v>0</v>
      </c>
      <c r="I24" s="12">
        <f t="shared" si="0"/>
        <v>0</v>
      </c>
      <c r="J24" s="51">
        <f t="shared" si="1"/>
        <v>0</v>
      </c>
      <c r="K24" s="59">
        <v>0</v>
      </c>
      <c r="L24" s="12">
        <f t="shared" si="2"/>
        <v>0</v>
      </c>
      <c r="M24" s="51">
        <f t="shared" si="3"/>
        <v>0</v>
      </c>
      <c r="N24" s="51">
        <f t="shared" si="4"/>
        <v>0</v>
      </c>
      <c r="O24" s="51">
        <v>0</v>
      </c>
      <c r="P24" s="65">
        <f t="shared" si="20"/>
        <v>0</v>
      </c>
      <c r="Q24" s="12">
        <v>0</v>
      </c>
      <c r="R24" s="12">
        <f t="shared" si="5"/>
        <v>0</v>
      </c>
      <c r="S24" s="51">
        <f t="shared" si="6"/>
        <v>0</v>
      </c>
      <c r="T24" s="51"/>
      <c r="U24" s="65">
        <f t="shared" si="7"/>
        <v>0</v>
      </c>
      <c r="V24" s="12">
        <v>0</v>
      </c>
      <c r="W24" s="12">
        <f t="shared" si="8"/>
        <v>0</v>
      </c>
      <c r="X24" s="51">
        <f t="shared" si="9"/>
        <v>0</v>
      </c>
      <c r="Y24" s="51"/>
      <c r="Z24" s="65">
        <f t="shared" si="10"/>
        <v>0</v>
      </c>
      <c r="AA24" s="12">
        <f>VLOOKUP(B24,Лист3!$A$2:$C$175,3,FALSE)</f>
        <v>0</v>
      </c>
      <c r="AB24" s="12">
        <f t="shared" si="11"/>
        <v>0</v>
      </c>
      <c r="AC24" s="51">
        <f t="shared" si="12"/>
        <v>0</v>
      </c>
      <c r="AD24" s="51"/>
      <c r="AE24" s="65">
        <f t="shared" si="13"/>
        <v>0</v>
      </c>
      <c r="AF24" s="12">
        <f>VLOOKUP(A24,Лист4!$A$2:$F$175,6,FALSE)</f>
        <v>0</v>
      </c>
      <c r="AG24" s="12">
        <f t="shared" si="14"/>
        <v>0</v>
      </c>
      <c r="AH24" s="51">
        <f t="shared" si="15"/>
        <v>0</v>
      </c>
      <c r="AI24" s="51"/>
      <c r="AJ24" s="65">
        <f t="shared" si="16"/>
        <v>0</v>
      </c>
      <c r="AK24" s="12">
        <f>VLOOKUP(A24,Лист6!$A$2:$F$175,6,FALSE)</f>
        <v>0</v>
      </c>
      <c r="AL24" s="12">
        <f t="shared" si="17"/>
        <v>0</v>
      </c>
      <c r="AM24" s="51">
        <f t="shared" si="18"/>
        <v>0</v>
      </c>
      <c r="AN24" s="51"/>
      <c r="AO24" s="65">
        <f t="shared" si="19"/>
        <v>0</v>
      </c>
    </row>
    <row r="25" spans="1:41" ht="15.75" thickBot="1">
      <c r="A25" s="6">
        <v>358846</v>
      </c>
      <c r="B25" s="6" t="s">
        <v>27</v>
      </c>
      <c r="C25" s="7"/>
      <c r="D25" s="6">
        <v>295</v>
      </c>
      <c r="E25" s="8"/>
      <c r="F25" s="8"/>
      <c r="G25" s="50"/>
      <c r="H25" s="47">
        <v>53.039000000000001</v>
      </c>
      <c r="I25" s="12">
        <f t="shared" si="0"/>
        <v>53.039000000000001</v>
      </c>
      <c r="J25" s="51">
        <f t="shared" si="1"/>
        <v>221.70301999999998</v>
      </c>
      <c r="K25" s="59">
        <v>2495.0819999999999</v>
      </c>
      <c r="L25" s="12">
        <f t="shared" si="2"/>
        <v>2442.0429999999997</v>
      </c>
      <c r="M25" s="51">
        <f t="shared" si="3"/>
        <v>11086.875219999998</v>
      </c>
      <c r="N25" s="51">
        <f t="shared" si="4"/>
        <v>11308.578239999999</v>
      </c>
      <c r="O25" s="51">
        <v>0</v>
      </c>
      <c r="P25" s="65">
        <f t="shared" si="20"/>
        <v>11308.578239999999</v>
      </c>
      <c r="Q25" s="12">
        <v>2496.0619999999999</v>
      </c>
      <c r="R25" s="12">
        <f t="shared" si="5"/>
        <v>0.98000000000001819</v>
      </c>
      <c r="S25" s="51">
        <f t="shared" si="6"/>
        <v>4.4492000000000829</v>
      </c>
      <c r="T25" s="51"/>
      <c r="U25" s="65">
        <f t="shared" si="7"/>
        <v>11313.02744</v>
      </c>
      <c r="V25" s="12">
        <v>2501.0169999999998</v>
      </c>
      <c r="W25" s="12">
        <f t="shared" si="8"/>
        <v>4.9549999999999272</v>
      </c>
      <c r="X25" s="51">
        <f t="shared" si="9"/>
        <v>22.495699999999669</v>
      </c>
      <c r="Y25" s="51"/>
      <c r="Z25" s="65">
        <f t="shared" si="10"/>
        <v>11335.523139999999</v>
      </c>
      <c r="AA25" s="12">
        <f>VLOOKUP(B25,Лист3!$A$2:$C$175,3,FALSE)</f>
        <v>2501.0169999999998</v>
      </c>
      <c r="AB25" s="12">
        <f t="shared" si="11"/>
        <v>0</v>
      </c>
      <c r="AC25" s="51">
        <f t="shared" si="12"/>
        <v>0</v>
      </c>
      <c r="AD25" s="51"/>
      <c r="AE25" s="65">
        <f t="shared" si="13"/>
        <v>11335.523139999999</v>
      </c>
      <c r="AF25" s="12">
        <f>VLOOKUP(A25,Лист4!$A$2:$F$175,6,FALSE)</f>
        <v>3410.069</v>
      </c>
      <c r="AG25" s="12">
        <f t="shared" si="14"/>
        <v>909.05200000000013</v>
      </c>
      <c r="AH25" s="51">
        <f t="shared" si="15"/>
        <v>4127.0960800000003</v>
      </c>
      <c r="AI25" s="51">
        <v>12500</v>
      </c>
      <c r="AJ25" s="65">
        <f t="shared" si="16"/>
        <v>2962.6192200000005</v>
      </c>
      <c r="AK25" s="12">
        <f>VLOOKUP(A25,Лист6!$A$2:$F$175,6,FALSE)</f>
        <v>4724.0079999999998</v>
      </c>
      <c r="AL25" s="12">
        <f t="shared" si="17"/>
        <v>1313.9389999999999</v>
      </c>
      <c r="AM25" s="51">
        <f t="shared" si="18"/>
        <v>5965.2830599999998</v>
      </c>
      <c r="AN25" s="51"/>
      <c r="AO25" s="65">
        <f t="shared" si="19"/>
        <v>8927.9022800000002</v>
      </c>
    </row>
    <row r="26" spans="1:41" ht="15.75" thickBot="1">
      <c r="A26" s="6">
        <v>344478</v>
      </c>
      <c r="B26" s="6" t="s">
        <v>28</v>
      </c>
      <c r="C26" s="7">
        <v>2513.52</v>
      </c>
      <c r="D26" s="6">
        <v>216</v>
      </c>
      <c r="E26" s="8">
        <v>9088.0519999999997</v>
      </c>
      <c r="F26" s="8">
        <f>G26/4.18</f>
        <v>146.03827751196175</v>
      </c>
      <c r="G26" s="50">
        <v>610.44000000000005</v>
      </c>
      <c r="H26" s="47">
        <v>9533.0110000000004</v>
      </c>
      <c r="I26" s="12">
        <f t="shared" si="0"/>
        <v>444.95900000000074</v>
      </c>
      <c r="J26" s="51">
        <f t="shared" si="1"/>
        <v>1859.9286200000029</v>
      </c>
      <c r="K26" s="59">
        <v>10441.06</v>
      </c>
      <c r="L26" s="12">
        <f t="shared" si="2"/>
        <v>908.04899999999907</v>
      </c>
      <c r="M26" s="51">
        <f t="shared" si="3"/>
        <v>4122.542459999996</v>
      </c>
      <c r="N26" s="51">
        <f t="shared" si="4"/>
        <v>6592.9110799999989</v>
      </c>
      <c r="O26" s="51">
        <v>11650</v>
      </c>
      <c r="P26" s="65">
        <v>-2543.5500000000002</v>
      </c>
      <c r="Q26" s="12">
        <v>11052.084000000001</v>
      </c>
      <c r="R26" s="12">
        <f t="shared" si="5"/>
        <v>611.02400000000125</v>
      </c>
      <c r="S26" s="51">
        <f t="shared" si="6"/>
        <v>2774.0489600000055</v>
      </c>
      <c r="T26" s="51"/>
      <c r="U26" s="65">
        <f t="shared" si="7"/>
        <v>230.49896000000535</v>
      </c>
      <c r="V26" s="12">
        <v>12442.02</v>
      </c>
      <c r="W26" s="12">
        <f t="shared" si="8"/>
        <v>1389.9359999999997</v>
      </c>
      <c r="X26" s="51">
        <f t="shared" si="9"/>
        <v>6310.3094399999991</v>
      </c>
      <c r="Y26" s="51"/>
      <c r="Z26" s="65">
        <f t="shared" si="10"/>
        <v>6540.8084000000044</v>
      </c>
      <c r="AA26" s="12">
        <f>VLOOKUP(B26,Лист3!$A$2:$C$175,3,FALSE)</f>
        <v>13586.026</v>
      </c>
      <c r="AB26" s="12">
        <f t="shared" si="11"/>
        <v>1144.0059999999994</v>
      </c>
      <c r="AC26" s="51">
        <f t="shared" si="12"/>
        <v>5193.7872399999969</v>
      </c>
      <c r="AD26" s="51"/>
      <c r="AE26" s="65">
        <f t="shared" si="13"/>
        <v>11734.595640000001</v>
      </c>
      <c r="AF26" s="12">
        <f>VLOOKUP(A26,Лист4!$A$2:$F$175,6,FALSE)</f>
        <v>14175.057000000001</v>
      </c>
      <c r="AG26" s="12">
        <f t="shared" si="14"/>
        <v>589.03100000000086</v>
      </c>
      <c r="AH26" s="51">
        <f t="shared" si="15"/>
        <v>2674.2007400000039</v>
      </c>
      <c r="AI26" s="51">
        <v>4000</v>
      </c>
      <c r="AJ26" s="65">
        <f t="shared" si="16"/>
        <v>10408.796380000005</v>
      </c>
      <c r="AK26" s="12">
        <f>VLOOKUP(A26,Лист6!$A$2:$F$175,6,FALSE)</f>
        <v>14439.008</v>
      </c>
      <c r="AL26" s="12">
        <f t="shared" si="17"/>
        <v>263.95099999999911</v>
      </c>
      <c r="AM26" s="51">
        <f t="shared" si="18"/>
        <v>1198.3375399999959</v>
      </c>
      <c r="AN26" s="51"/>
      <c r="AO26" s="65">
        <f t="shared" si="19"/>
        <v>11607.13392</v>
      </c>
    </row>
    <row r="27" spans="1:41" ht="15.75" thickBot="1">
      <c r="A27" s="6">
        <v>343566</v>
      </c>
      <c r="B27" s="6" t="s">
        <v>29</v>
      </c>
      <c r="C27" s="7">
        <v>-3412.3</v>
      </c>
      <c r="D27" s="6">
        <v>106</v>
      </c>
      <c r="E27" s="8">
        <v>94.02</v>
      </c>
      <c r="F27" s="8">
        <f t="shared" ref="F27:F33" si="21">G27/4.18</f>
        <v>0.94497607655502402</v>
      </c>
      <c r="G27" s="50">
        <v>3.95</v>
      </c>
      <c r="H27" s="47">
        <v>120.08499999999999</v>
      </c>
      <c r="I27" s="12">
        <f t="shared" si="0"/>
        <v>26.064999999999998</v>
      </c>
      <c r="J27" s="51">
        <f t="shared" si="1"/>
        <v>108.95169999999999</v>
      </c>
      <c r="K27" s="59">
        <v>891.06100000000004</v>
      </c>
      <c r="L27" s="12">
        <f t="shared" si="2"/>
        <v>770.976</v>
      </c>
      <c r="M27" s="51">
        <f t="shared" si="3"/>
        <v>3500.2310400000001</v>
      </c>
      <c r="N27" s="51">
        <f t="shared" si="4"/>
        <v>3613.13274</v>
      </c>
      <c r="O27" s="51">
        <f>C27+N27-P27</f>
        <v>2.7399999998181102E-3</v>
      </c>
      <c r="P27" s="65">
        <v>200.83</v>
      </c>
      <c r="Q27" s="12">
        <v>2139.0479999999998</v>
      </c>
      <c r="R27" s="12">
        <f t="shared" si="5"/>
        <v>1247.9869999999996</v>
      </c>
      <c r="S27" s="51">
        <f t="shared" si="6"/>
        <v>5665.8609799999986</v>
      </c>
      <c r="T27" s="51"/>
      <c r="U27" s="65">
        <f t="shared" si="7"/>
        <v>5866.6909799999985</v>
      </c>
      <c r="V27" s="12">
        <v>4444.0959999999995</v>
      </c>
      <c r="W27" s="12">
        <f t="shared" si="8"/>
        <v>2305.0479999999998</v>
      </c>
      <c r="X27" s="51">
        <f t="shared" si="9"/>
        <v>10464.91792</v>
      </c>
      <c r="Y27" s="51"/>
      <c r="Z27" s="65">
        <f t="shared" si="10"/>
        <v>16331.608899999999</v>
      </c>
      <c r="AA27" s="12">
        <f>VLOOKUP(B27,Лист3!$A$2:$C$175,3,FALSE)</f>
        <v>6358.0950000000003</v>
      </c>
      <c r="AB27" s="12">
        <f t="shared" si="11"/>
        <v>1913.9990000000007</v>
      </c>
      <c r="AC27" s="51">
        <f t="shared" si="12"/>
        <v>8689.5554600000032</v>
      </c>
      <c r="AD27" s="51"/>
      <c r="AE27" s="65">
        <f t="shared" si="13"/>
        <v>25021.164360000002</v>
      </c>
      <c r="AF27" s="12">
        <f>VLOOKUP(A27,Лист4!$A$2:$F$175,6,FALSE)</f>
        <v>7714.0079999999998</v>
      </c>
      <c r="AG27" s="12">
        <f t="shared" si="14"/>
        <v>1355.9129999999996</v>
      </c>
      <c r="AH27" s="51">
        <f t="shared" si="15"/>
        <v>6155.8450199999979</v>
      </c>
      <c r="AI27" s="51">
        <v>20200</v>
      </c>
      <c r="AJ27" s="65">
        <f t="shared" si="16"/>
        <v>10977.00938</v>
      </c>
      <c r="AK27" s="12">
        <f>VLOOKUP(A27,Лист6!$A$2:$F$175,6,FALSE)</f>
        <v>8732.0879999999997</v>
      </c>
      <c r="AL27" s="12">
        <f t="shared" si="17"/>
        <v>1018.0799999999999</v>
      </c>
      <c r="AM27" s="51">
        <f t="shared" si="18"/>
        <v>4622.0832</v>
      </c>
      <c r="AN27" s="51"/>
      <c r="AO27" s="65">
        <f t="shared" si="19"/>
        <v>15599.09258</v>
      </c>
    </row>
    <row r="28" spans="1:41" ht="15.75" thickBot="1">
      <c r="A28" s="6">
        <v>349612</v>
      </c>
      <c r="B28" s="6" t="s">
        <v>30</v>
      </c>
      <c r="C28" s="7"/>
      <c r="D28" s="6">
        <v>91</v>
      </c>
      <c r="E28" s="8">
        <v>0</v>
      </c>
      <c r="F28" s="8">
        <f t="shared" si="21"/>
        <v>0</v>
      </c>
      <c r="G28" s="50">
        <v>0</v>
      </c>
      <c r="H28" s="47">
        <v>0</v>
      </c>
      <c r="I28" s="12">
        <f t="shared" si="0"/>
        <v>0</v>
      </c>
      <c r="J28" s="51">
        <f t="shared" si="1"/>
        <v>0</v>
      </c>
      <c r="K28" s="59">
        <v>1.012</v>
      </c>
      <c r="L28" s="12">
        <f t="shared" si="2"/>
        <v>1.012</v>
      </c>
      <c r="M28" s="51">
        <f t="shared" si="3"/>
        <v>4.5944799999999999</v>
      </c>
      <c r="N28" s="51">
        <v>82.1</v>
      </c>
      <c r="O28" s="51">
        <v>0</v>
      </c>
      <c r="P28" s="65">
        <v>82.1</v>
      </c>
      <c r="Q28" s="12">
        <v>128.001</v>
      </c>
      <c r="R28" s="12">
        <f t="shared" si="5"/>
        <v>126.989</v>
      </c>
      <c r="S28" s="51">
        <f t="shared" si="6"/>
        <v>576.53006000000005</v>
      </c>
      <c r="T28" s="51"/>
      <c r="U28" s="65">
        <f t="shared" si="7"/>
        <v>658.63006000000007</v>
      </c>
      <c r="V28" s="12">
        <v>220.08</v>
      </c>
      <c r="W28" s="12">
        <f t="shared" si="8"/>
        <v>92.079000000000008</v>
      </c>
      <c r="X28" s="51">
        <f t="shared" si="9"/>
        <v>418.03866000000005</v>
      </c>
      <c r="Y28" s="51">
        <v>919.93</v>
      </c>
      <c r="Z28" s="65">
        <f t="shared" si="10"/>
        <v>156.73872000000017</v>
      </c>
      <c r="AA28" s="12">
        <f>VLOOKUP(B28,Лист3!$A$2:$C$175,3,FALSE)</f>
        <v>258.036</v>
      </c>
      <c r="AB28" s="12">
        <f t="shared" si="11"/>
        <v>37.955999999999989</v>
      </c>
      <c r="AC28" s="51">
        <f t="shared" si="12"/>
        <v>172.32023999999996</v>
      </c>
      <c r="AD28" s="51">
        <v>251.57</v>
      </c>
      <c r="AE28" s="65">
        <f t="shared" si="13"/>
        <v>77.488960000000134</v>
      </c>
      <c r="AF28" s="12">
        <f>VLOOKUP(A28,Лист4!$A$2:$F$175,6,FALSE)</f>
        <v>389.036</v>
      </c>
      <c r="AG28" s="12">
        <f t="shared" si="14"/>
        <v>131</v>
      </c>
      <c r="AH28" s="51">
        <f t="shared" si="15"/>
        <v>594.74</v>
      </c>
      <c r="AI28" s="51">
        <v>594.74</v>
      </c>
      <c r="AJ28" s="65">
        <f t="shared" si="16"/>
        <v>77.488960000000134</v>
      </c>
      <c r="AK28" s="12">
        <f>VLOOKUP(A28,Лист6!$A$2:$F$175,6,FALSE)</f>
        <v>482.03399999999999</v>
      </c>
      <c r="AL28" s="12">
        <f t="shared" si="17"/>
        <v>92.99799999999999</v>
      </c>
      <c r="AM28" s="51">
        <f t="shared" si="18"/>
        <v>422.21091999999999</v>
      </c>
      <c r="AN28" s="51">
        <v>422.22</v>
      </c>
      <c r="AO28" s="65">
        <f t="shared" si="19"/>
        <v>77.479880000000094</v>
      </c>
    </row>
    <row r="29" spans="1:41" ht="15.75" thickBot="1">
      <c r="A29" s="6">
        <v>344543</v>
      </c>
      <c r="B29" s="6" t="s">
        <v>31</v>
      </c>
      <c r="C29" s="7">
        <v>207.96</v>
      </c>
      <c r="D29" s="6">
        <v>43</v>
      </c>
      <c r="E29" s="8">
        <v>50.08</v>
      </c>
      <c r="F29" s="8">
        <f t="shared" si="21"/>
        <v>0</v>
      </c>
      <c r="G29" s="50">
        <v>0</v>
      </c>
      <c r="H29" s="47">
        <v>78.075000000000003</v>
      </c>
      <c r="I29" s="12">
        <f t="shared" si="0"/>
        <v>27.995000000000005</v>
      </c>
      <c r="J29" s="51">
        <f t="shared" si="1"/>
        <v>117.01910000000001</v>
      </c>
      <c r="K29" s="59">
        <v>116.075</v>
      </c>
      <c r="L29" s="12">
        <f t="shared" si="2"/>
        <v>38</v>
      </c>
      <c r="M29" s="51">
        <f t="shared" si="3"/>
        <v>172.52</v>
      </c>
      <c r="N29" s="51">
        <f t="shared" si="4"/>
        <v>289.53910000000002</v>
      </c>
      <c r="O29" s="51">
        <f t="shared" ref="O29:O37" si="22">C29+G29+J29+M29-P29</f>
        <v>285.4991</v>
      </c>
      <c r="P29" s="65">
        <v>212</v>
      </c>
      <c r="Q29" s="12">
        <v>116.075</v>
      </c>
      <c r="R29" s="12">
        <f t="shared" si="5"/>
        <v>0</v>
      </c>
      <c r="S29" s="51">
        <f t="shared" si="6"/>
        <v>0</v>
      </c>
      <c r="T29" s="51"/>
      <c r="U29" s="65">
        <f t="shared" si="7"/>
        <v>212</v>
      </c>
      <c r="V29" s="12">
        <v>116.075</v>
      </c>
      <c r="W29" s="12">
        <f t="shared" si="8"/>
        <v>0</v>
      </c>
      <c r="X29" s="51">
        <f t="shared" si="9"/>
        <v>0</v>
      </c>
      <c r="Y29" s="51"/>
      <c r="Z29" s="65">
        <f t="shared" si="10"/>
        <v>212</v>
      </c>
      <c r="AA29" s="12">
        <f>VLOOKUP(B29,Лист3!$A$2:$C$175,3,FALSE)</f>
        <v>116.075</v>
      </c>
      <c r="AB29" s="12">
        <f t="shared" si="11"/>
        <v>0</v>
      </c>
      <c r="AC29" s="51">
        <f t="shared" si="12"/>
        <v>0</v>
      </c>
      <c r="AD29" s="51"/>
      <c r="AE29" s="65">
        <f t="shared" si="13"/>
        <v>212</v>
      </c>
      <c r="AF29" s="12">
        <f>VLOOKUP(A29,Лист4!$A$2:$F$175,6,FALSE)</f>
        <v>116.075</v>
      </c>
      <c r="AG29" s="12">
        <f t="shared" si="14"/>
        <v>0</v>
      </c>
      <c r="AH29" s="51">
        <f t="shared" si="15"/>
        <v>0</v>
      </c>
      <c r="AI29" s="51"/>
      <c r="AJ29" s="65">
        <f t="shared" si="16"/>
        <v>212</v>
      </c>
      <c r="AK29" s="12">
        <f>VLOOKUP(A29,Лист6!$A$2:$F$175,6,FALSE)</f>
        <v>234.03899999999999</v>
      </c>
      <c r="AL29" s="12">
        <f t="shared" si="17"/>
        <v>117.96399999999998</v>
      </c>
      <c r="AM29" s="51">
        <f t="shared" si="18"/>
        <v>535.55655999999988</v>
      </c>
      <c r="AN29" s="51"/>
      <c r="AO29" s="65">
        <f t="shared" si="19"/>
        <v>747.55655999999988</v>
      </c>
    </row>
    <row r="30" spans="1:41" ht="15.75" thickBot="1">
      <c r="A30" s="6">
        <v>344454</v>
      </c>
      <c r="B30" s="6" t="s">
        <v>32</v>
      </c>
      <c r="C30" s="7">
        <v>2008.02</v>
      </c>
      <c r="D30" s="6">
        <v>25</v>
      </c>
      <c r="E30" s="8">
        <v>2157.0619999999999</v>
      </c>
      <c r="F30" s="8">
        <f t="shared" si="21"/>
        <v>0</v>
      </c>
      <c r="G30" s="50">
        <v>0</v>
      </c>
      <c r="H30" s="47">
        <v>2316.047</v>
      </c>
      <c r="I30" s="12">
        <f t="shared" si="0"/>
        <v>158.98500000000013</v>
      </c>
      <c r="J30" s="51">
        <f t="shared" si="1"/>
        <v>664.55730000000051</v>
      </c>
      <c r="K30" s="59">
        <v>2950.0819999999999</v>
      </c>
      <c r="L30" s="12">
        <f t="shared" si="2"/>
        <v>634.03499999999985</v>
      </c>
      <c r="M30" s="51">
        <f t="shared" si="3"/>
        <v>2878.5188999999996</v>
      </c>
      <c r="N30" s="51">
        <f t="shared" si="4"/>
        <v>3543.0762</v>
      </c>
      <c r="O30" s="51">
        <v>5000</v>
      </c>
      <c r="P30" s="65">
        <v>551.09</v>
      </c>
      <c r="Q30" s="12">
        <v>2996.0320000000002</v>
      </c>
      <c r="R30" s="12">
        <f t="shared" si="5"/>
        <v>45.950000000000273</v>
      </c>
      <c r="S30" s="51">
        <f t="shared" si="6"/>
        <v>208.61300000000125</v>
      </c>
      <c r="T30" s="51">
        <v>1000</v>
      </c>
      <c r="U30" s="65">
        <f t="shared" si="7"/>
        <v>-240.29699999999866</v>
      </c>
      <c r="V30" s="12">
        <v>2996.0320000000002</v>
      </c>
      <c r="W30" s="12">
        <f t="shared" si="8"/>
        <v>0</v>
      </c>
      <c r="X30" s="51">
        <f t="shared" si="9"/>
        <v>0</v>
      </c>
      <c r="Y30" s="51"/>
      <c r="Z30" s="65">
        <f t="shared" si="10"/>
        <v>-240.29699999999866</v>
      </c>
      <c r="AA30" s="12">
        <f>VLOOKUP(B30,Лист3!$A$2:$C$175,3,FALSE)</f>
        <v>3010.0239999999999</v>
      </c>
      <c r="AB30" s="12">
        <f t="shared" si="11"/>
        <v>13.991999999999734</v>
      </c>
      <c r="AC30" s="51">
        <f t="shared" si="12"/>
        <v>63.523679999998798</v>
      </c>
      <c r="AD30" s="51"/>
      <c r="AE30" s="65">
        <f t="shared" si="13"/>
        <v>-176.77331999999987</v>
      </c>
      <c r="AF30" s="12">
        <f>VLOOKUP(A30,Лист4!$A$2:$F$175,6,FALSE)</f>
        <v>3010.0790000000002</v>
      </c>
      <c r="AG30" s="12">
        <f t="shared" si="14"/>
        <v>5.5000000000291038E-2</v>
      </c>
      <c r="AH30" s="51">
        <f t="shared" si="15"/>
        <v>0.24970000000132131</v>
      </c>
      <c r="AI30" s="51"/>
      <c r="AJ30" s="65">
        <f t="shared" si="16"/>
        <v>-176.52361999999854</v>
      </c>
      <c r="AK30" s="12">
        <f>VLOOKUP(A30,Лист6!$A$2:$F$175,6,FALSE)</f>
        <v>3011.0010000000002</v>
      </c>
      <c r="AL30" s="12">
        <f t="shared" si="17"/>
        <v>0.92200000000002547</v>
      </c>
      <c r="AM30" s="51">
        <f t="shared" si="18"/>
        <v>4.1858800000001155</v>
      </c>
      <c r="AN30" s="51"/>
      <c r="AO30" s="65">
        <f t="shared" si="19"/>
        <v>-172.33773999999843</v>
      </c>
    </row>
    <row r="31" spans="1:41" ht="30.75" thickBot="1">
      <c r="A31" s="6">
        <v>351717</v>
      </c>
      <c r="B31" s="6" t="s">
        <v>33</v>
      </c>
      <c r="C31" s="7">
        <v>1400.42</v>
      </c>
      <c r="D31" s="6">
        <v>146</v>
      </c>
      <c r="E31" s="8">
        <v>2189.076</v>
      </c>
      <c r="F31" s="8">
        <f t="shared" si="21"/>
        <v>299.0263157894737</v>
      </c>
      <c r="G31" s="50">
        <v>1249.93</v>
      </c>
      <c r="H31" s="47">
        <v>3423.0340000000001</v>
      </c>
      <c r="I31" s="12">
        <f t="shared" si="0"/>
        <v>1233.9580000000001</v>
      </c>
      <c r="J31" s="51">
        <f t="shared" si="1"/>
        <v>5157.9444400000002</v>
      </c>
      <c r="K31" s="59">
        <v>4598.0879999999997</v>
      </c>
      <c r="L31" s="12">
        <f t="shared" si="2"/>
        <v>1175.0539999999996</v>
      </c>
      <c r="M31" s="51">
        <f t="shared" si="3"/>
        <v>5334.7451599999986</v>
      </c>
      <c r="N31" s="51">
        <f t="shared" si="4"/>
        <v>11742.619599999998</v>
      </c>
      <c r="O31" s="51">
        <v>14000</v>
      </c>
      <c r="P31" s="65">
        <v>-856.97</v>
      </c>
      <c r="Q31" s="12">
        <v>4863.0290000000005</v>
      </c>
      <c r="R31" s="12">
        <f t="shared" si="5"/>
        <v>264.94100000000071</v>
      </c>
      <c r="S31" s="51">
        <f t="shared" si="6"/>
        <v>1202.8321400000032</v>
      </c>
      <c r="T31" s="51"/>
      <c r="U31" s="65">
        <f t="shared" si="7"/>
        <v>345.86214000000314</v>
      </c>
      <c r="V31" s="12">
        <v>5223.049</v>
      </c>
      <c r="W31" s="12">
        <f t="shared" si="8"/>
        <v>360.01999999999953</v>
      </c>
      <c r="X31" s="51">
        <f t="shared" si="9"/>
        <v>1634.4907999999978</v>
      </c>
      <c r="Y31" s="51"/>
      <c r="Z31" s="65">
        <f t="shared" si="10"/>
        <v>1980.3529400000009</v>
      </c>
      <c r="AA31" s="12">
        <v>5502.0370000000003</v>
      </c>
      <c r="AB31" s="12">
        <f t="shared" si="11"/>
        <v>278.98800000000028</v>
      </c>
      <c r="AC31" s="51">
        <f t="shared" si="12"/>
        <v>1266.6055200000012</v>
      </c>
      <c r="AD31" s="51">
        <v>3500</v>
      </c>
      <c r="AE31" s="65">
        <f t="shared" si="13"/>
        <v>-253.04153999999789</v>
      </c>
      <c r="AF31" s="12">
        <f>VLOOKUP(A31,Лист4!$A$2:$F$175,6,FALSE)</f>
        <v>5741.0839999999998</v>
      </c>
      <c r="AG31" s="12">
        <f t="shared" si="14"/>
        <v>239.04699999999957</v>
      </c>
      <c r="AH31" s="51">
        <f t="shared" si="15"/>
        <v>1085.273379999998</v>
      </c>
      <c r="AI31" s="51"/>
      <c r="AJ31" s="65">
        <f t="shared" si="16"/>
        <v>832.23184000000015</v>
      </c>
      <c r="AK31" s="12">
        <f>VLOOKUP(A31,Лист6!$A$2:$F$175,6,FALSE)</f>
        <v>5975.067</v>
      </c>
      <c r="AL31" s="12">
        <f t="shared" si="17"/>
        <v>233.98300000000017</v>
      </c>
      <c r="AM31" s="51">
        <f t="shared" si="18"/>
        <v>1062.2828200000008</v>
      </c>
      <c r="AN31" s="51"/>
      <c r="AO31" s="65">
        <f t="shared" si="19"/>
        <v>1894.514660000001</v>
      </c>
    </row>
    <row r="32" spans="1:41" ht="15.75" thickBot="1">
      <c r="A32" s="6">
        <v>344547</v>
      </c>
      <c r="B32" s="6" t="s">
        <v>34</v>
      </c>
      <c r="C32" s="7">
        <v>119.82</v>
      </c>
      <c r="D32" s="6">
        <v>131</v>
      </c>
      <c r="E32" s="8">
        <v>224.03200000000001</v>
      </c>
      <c r="F32" s="8">
        <f t="shared" si="21"/>
        <v>0</v>
      </c>
      <c r="G32" s="50">
        <v>0</v>
      </c>
      <c r="H32" s="47">
        <v>336.096</v>
      </c>
      <c r="I32" s="12">
        <f t="shared" si="0"/>
        <v>112.06399999999999</v>
      </c>
      <c r="J32" s="51">
        <f t="shared" si="1"/>
        <v>468.42751999999996</v>
      </c>
      <c r="K32" s="59">
        <v>361.01900000000001</v>
      </c>
      <c r="L32" s="12">
        <f t="shared" si="2"/>
        <v>24.923000000000002</v>
      </c>
      <c r="M32" s="51">
        <f t="shared" si="3"/>
        <v>113.15042000000001</v>
      </c>
      <c r="N32" s="51">
        <f t="shared" si="4"/>
        <v>581.57794000000001</v>
      </c>
      <c r="O32" s="51">
        <f t="shared" si="22"/>
        <v>649.99793999999997</v>
      </c>
      <c r="P32" s="65">
        <v>51.4</v>
      </c>
      <c r="Q32" s="12">
        <v>397.03800000000001</v>
      </c>
      <c r="R32" s="12">
        <f t="shared" si="5"/>
        <v>36.019000000000005</v>
      </c>
      <c r="S32" s="51">
        <f t="shared" si="6"/>
        <v>163.52626000000004</v>
      </c>
      <c r="T32" s="51">
        <v>100</v>
      </c>
      <c r="U32" s="65">
        <f t="shared" si="7"/>
        <v>114.92626000000004</v>
      </c>
      <c r="V32" s="12">
        <v>419.01299999999998</v>
      </c>
      <c r="W32" s="12">
        <f t="shared" si="8"/>
        <v>21.974999999999966</v>
      </c>
      <c r="X32" s="51">
        <f t="shared" si="9"/>
        <v>99.766499999999851</v>
      </c>
      <c r="Y32" s="51"/>
      <c r="Z32" s="65">
        <f t="shared" si="10"/>
        <v>214.69275999999991</v>
      </c>
      <c r="AA32" s="12">
        <f>VLOOKUP(B32,Лист3!$A$2:$C$175,3,FALSE)</f>
        <v>472.05399999999997</v>
      </c>
      <c r="AB32" s="12">
        <f t="shared" si="11"/>
        <v>53.040999999999997</v>
      </c>
      <c r="AC32" s="51">
        <f t="shared" si="12"/>
        <v>240.80614</v>
      </c>
      <c r="AD32" s="51"/>
      <c r="AE32" s="65">
        <f t="shared" si="13"/>
        <v>455.49889999999994</v>
      </c>
      <c r="AF32" s="12">
        <f>VLOOKUP(A32,Лист4!$A$2:$F$175,6,FALSE)</f>
        <v>686.06</v>
      </c>
      <c r="AG32" s="12">
        <f t="shared" si="14"/>
        <v>214.00599999999997</v>
      </c>
      <c r="AH32" s="51">
        <f t="shared" si="15"/>
        <v>971.58723999999984</v>
      </c>
      <c r="AI32" s="51"/>
      <c r="AJ32" s="65">
        <f t="shared" si="16"/>
        <v>1427.0861399999999</v>
      </c>
      <c r="AK32" s="12">
        <f>VLOOKUP(A32,Лист6!$A$2:$F$175,6,FALSE)</f>
        <v>793.08799999999997</v>
      </c>
      <c r="AL32" s="12">
        <f t="shared" si="17"/>
        <v>107.02800000000002</v>
      </c>
      <c r="AM32" s="51">
        <f t="shared" si="18"/>
        <v>485.90712000000008</v>
      </c>
      <c r="AN32" s="51"/>
      <c r="AO32" s="65">
        <f t="shared" si="19"/>
        <v>1912.99326</v>
      </c>
    </row>
    <row r="33" spans="1:41" ht="15.75" thickBot="1">
      <c r="A33" s="6">
        <v>342952</v>
      </c>
      <c r="B33" s="6" t="s">
        <v>35</v>
      </c>
      <c r="C33" s="7">
        <v>356.21</v>
      </c>
      <c r="D33" s="6">
        <v>60</v>
      </c>
      <c r="E33" s="8">
        <v>1671.0830000000001</v>
      </c>
      <c r="F33" s="8">
        <f t="shared" si="21"/>
        <v>227.04066985645935</v>
      </c>
      <c r="G33" s="50">
        <v>949.03</v>
      </c>
      <c r="H33" s="47">
        <v>3582.0279999999998</v>
      </c>
      <c r="I33" s="12">
        <f t="shared" si="0"/>
        <v>1910.9449999999997</v>
      </c>
      <c r="J33" s="51">
        <f t="shared" si="1"/>
        <v>7987.7500999999984</v>
      </c>
      <c r="K33" s="59">
        <v>5141.0379999999996</v>
      </c>
      <c r="L33" s="12">
        <f t="shared" si="2"/>
        <v>1559.0099999999998</v>
      </c>
      <c r="M33" s="51">
        <f t="shared" si="3"/>
        <v>7077.9053999999987</v>
      </c>
      <c r="N33" s="51">
        <f t="shared" si="4"/>
        <v>16014.685499999996</v>
      </c>
      <c r="O33" s="51">
        <v>13000</v>
      </c>
      <c r="P33" s="65">
        <v>3370.97</v>
      </c>
      <c r="Q33" s="12">
        <v>5141.09</v>
      </c>
      <c r="R33" s="12">
        <f t="shared" si="5"/>
        <v>5.2000000000589353E-2</v>
      </c>
      <c r="S33" s="51">
        <f t="shared" si="6"/>
        <v>0.23608000000267565</v>
      </c>
      <c r="T33" s="51"/>
      <c r="U33" s="65">
        <f t="shared" si="7"/>
        <v>3371.2060800000027</v>
      </c>
      <c r="V33" s="12">
        <v>5141.09</v>
      </c>
      <c r="W33" s="12">
        <f t="shared" si="8"/>
        <v>0</v>
      </c>
      <c r="X33" s="51">
        <f t="shared" si="9"/>
        <v>0</v>
      </c>
      <c r="Y33" s="51"/>
      <c r="Z33" s="65">
        <f t="shared" si="10"/>
        <v>3371.2060800000027</v>
      </c>
      <c r="AA33" s="12">
        <f>VLOOKUP(B33,Лист3!$A$2:$C$175,3,FALSE)</f>
        <v>5409.0870000000004</v>
      </c>
      <c r="AB33" s="12">
        <f t="shared" si="11"/>
        <v>267.9970000000003</v>
      </c>
      <c r="AC33" s="51">
        <f t="shared" si="12"/>
        <v>1216.7063800000014</v>
      </c>
      <c r="AD33" s="51"/>
      <c r="AE33" s="65">
        <f t="shared" si="13"/>
        <v>4587.9124600000041</v>
      </c>
      <c r="AF33" s="12">
        <f>VLOOKUP(A33,Лист4!$A$2:$F$175,6,FALSE)</f>
        <v>5409.0870000000004</v>
      </c>
      <c r="AG33" s="12">
        <f t="shared" si="14"/>
        <v>0</v>
      </c>
      <c r="AH33" s="51">
        <f t="shared" si="15"/>
        <v>0</v>
      </c>
      <c r="AI33" s="51">
        <v>4600</v>
      </c>
      <c r="AJ33" s="65">
        <f t="shared" si="16"/>
        <v>-12.087539999995897</v>
      </c>
      <c r="AK33" s="12">
        <f>VLOOKUP(A33,Лист6!$A$2:$F$175,6,FALSE)</f>
        <v>5652.0469999999996</v>
      </c>
      <c r="AL33" s="12">
        <f t="shared" si="17"/>
        <v>242.95999999999913</v>
      </c>
      <c r="AM33" s="51">
        <f t="shared" si="18"/>
        <v>1103.038399999996</v>
      </c>
      <c r="AN33" s="51"/>
      <c r="AO33" s="65">
        <f t="shared" si="19"/>
        <v>1090.9508600000001</v>
      </c>
    </row>
    <row r="34" spans="1:41" ht="15.75" thickBot="1">
      <c r="A34" s="6">
        <v>354313</v>
      </c>
      <c r="B34" s="6" t="s">
        <v>36</v>
      </c>
      <c r="C34" s="7">
        <v>802.87</v>
      </c>
      <c r="D34" s="6">
        <v>298</v>
      </c>
      <c r="E34" s="8">
        <v>1395.079</v>
      </c>
      <c r="F34" s="8">
        <f>G34/4.18</f>
        <v>1203.0071770334928</v>
      </c>
      <c r="G34" s="50">
        <v>5028.57</v>
      </c>
      <c r="H34" s="47">
        <v>2697.0639999999999</v>
      </c>
      <c r="I34" s="12">
        <f t="shared" si="0"/>
        <v>1301.9849999999999</v>
      </c>
      <c r="J34" s="51">
        <f t="shared" si="1"/>
        <v>5442.2972999999993</v>
      </c>
      <c r="K34" s="59">
        <v>4839.0219999999999</v>
      </c>
      <c r="L34" s="12">
        <f t="shared" si="2"/>
        <v>2141.9580000000001</v>
      </c>
      <c r="M34" s="51">
        <f t="shared" si="3"/>
        <v>9724.4893200000006</v>
      </c>
      <c r="N34" s="51">
        <f t="shared" si="4"/>
        <v>20195.356619999999</v>
      </c>
      <c r="O34" s="51">
        <f t="shared" si="22"/>
        <v>34302.876620000003</v>
      </c>
      <c r="P34" s="65">
        <v>-13304.65</v>
      </c>
      <c r="Q34" s="12">
        <v>6116.0789999999997</v>
      </c>
      <c r="R34" s="12">
        <f t="shared" si="5"/>
        <v>1277.0569999999998</v>
      </c>
      <c r="S34" s="51">
        <f t="shared" si="6"/>
        <v>5797.8387799999991</v>
      </c>
      <c r="T34" s="51"/>
      <c r="U34" s="65">
        <f t="shared" si="7"/>
        <v>-7506.8112200000005</v>
      </c>
      <c r="V34" s="12">
        <v>6116.0789999999997</v>
      </c>
      <c r="W34" s="12">
        <f t="shared" si="8"/>
        <v>0</v>
      </c>
      <c r="X34" s="51">
        <f t="shared" si="9"/>
        <v>0</v>
      </c>
      <c r="Y34" s="51"/>
      <c r="Z34" s="65">
        <f t="shared" si="10"/>
        <v>-7506.8112200000005</v>
      </c>
      <c r="AA34" s="12">
        <f>VLOOKUP(B34,Лист3!$A$2:$C$175,3,FALSE)</f>
        <v>7419.0709999999999</v>
      </c>
      <c r="AB34" s="12">
        <f t="shared" si="11"/>
        <v>1302.9920000000002</v>
      </c>
      <c r="AC34" s="51">
        <f t="shared" si="12"/>
        <v>5915.5836800000006</v>
      </c>
      <c r="AD34" s="51"/>
      <c r="AE34" s="65">
        <f t="shared" si="13"/>
        <v>-1591.2275399999999</v>
      </c>
      <c r="AF34" s="12">
        <f>VLOOKUP(A34,Лист4!$A$2:$F$175,6,FALSE)</f>
        <v>8854.01</v>
      </c>
      <c r="AG34" s="12">
        <f t="shared" si="14"/>
        <v>1434.9390000000003</v>
      </c>
      <c r="AH34" s="51">
        <f t="shared" si="15"/>
        <v>6514.6230600000017</v>
      </c>
      <c r="AI34" s="51"/>
      <c r="AJ34" s="65">
        <f t="shared" si="16"/>
        <v>4923.3955200000019</v>
      </c>
      <c r="AK34" s="12">
        <f>VLOOKUP(A34,Лист6!$A$2:$F$175,6,FALSE)</f>
        <v>9458.0720000000001</v>
      </c>
      <c r="AL34" s="12">
        <f t="shared" si="17"/>
        <v>604.0619999999999</v>
      </c>
      <c r="AM34" s="51">
        <f t="shared" si="18"/>
        <v>2742.4414799999995</v>
      </c>
      <c r="AN34" s="51"/>
      <c r="AO34" s="65">
        <f t="shared" si="19"/>
        <v>7665.8370000000014</v>
      </c>
    </row>
    <row r="35" spans="1:41" ht="15.75" thickBot="1">
      <c r="A35" s="6">
        <v>344585</v>
      </c>
      <c r="B35" s="6" t="s">
        <v>37</v>
      </c>
      <c r="C35" s="7">
        <v>-769.73</v>
      </c>
      <c r="D35" s="6">
        <v>66</v>
      </c>
      <c r="E35" s="8">
        <v>429.03399999999999</v>
      </c>
      <c r="F35" s="8">
        <f t="shared" ref="F35:F48" si="23">G35/4.18</f>
        <v>0</v>
      </c>
      <c r="G35" s="50">
        <v>0</v>
      </c>
      <c r="H35" s="47">
        <v>464.07299999999998</v>
      </c>
      <c r="I35" s="12">
        <f t="shared" si="0"/>
        <v>35.038999999999987</v>
      </c>
      <c r="J35" s="51">
        <f t="shared" si="1"/>
        <v>146.46301999999994</v>
      </c>
      <c r="K35" s="59">
        <v>519.04600000000005</v>
      </c>
      <c r="L35" s="12">
        <f t="shared" si="2"/>
        <v>54.97300000000007</v>
      </c>
      <c r="M35" s="51">
        <f t="shared" si="3"/>
        <v>249.57742000000033</v>
      </c>
      <c r="N35" s="51">
        <f t="shared" si="4"/>
        <v>396.04044000000027</v>
      </c>
      <c r="O35" s="51">
        <f t="shared" si="22"/>
        <v>500.00044000000025</v>
      </c>
      <c r="P35" s="65">
        <v>-873.69</v>
      </c>
      <c r="Q35" s="12">
        <v>519.04600000000005</v>
      </c>
      <c r="R35" s="12">
        <f t="shared" si="5"/>
        <v>0</v>
      </c>
      <c r="S35" s="51">
        <f t="shared" si="6"/>
        <v>0</v>
      </c>
      <c r="T35" s="51"/>
      <c r="U35" s="65">
        <f t="shared" si="7"/>
        <v>-873.69</v>
      </c>
      <c r="V35" s="12">
        <v>519.04600000000005</v>
      </c>
      <c r="W35" s="12">
        <f t="shared" si="8"/>
        <v>0</v>
      </c>
      <c r="X35" s="51">
        <f t="shared" si="9"/>
        <v>0</v>
      </c>
      <c r="Y35" s="51"/>
      <c r="Z35" s="65">
        <f t="shared" si="10"/>
        <v>-873.69</v>
      </c>
      <c r="AA35" s="12">
        <f>VLOOKUP(B35,Лист3!$A$2:$C$175,3,FALSE)</f>
        <v>519.04600000000005</v>
      </c>
      <c r="AB35" s="12">
        <f t="shared" si="11"/>
        <v>0</v>
      </c>
      <c r="AC35" s="51">
        <f t="shared" si="12"/>
        <v>0</v>
      </c>
      <c r="AD35" s="51"/>
      <c r="AE35" s="65">
        <f t="shared" si="13"/>
        <v>-873.69</v>
      </c>
      <c r="AF35" s="12">
        <f>VLOOKUP(A35,Лист4!$A$2:$F$175,6,FALSE)</f>
        <v>519.04600000000005</v>
      </c>
      <c r="AG35" s="12">
        <f t="shared" si="14"/>
        <v>0</v>
      </c>
      <c r="AH35" s="51">
        <f t="shared" si="15"/>
        <v>0</v>
      </c>
      <c r="AI35" s="51"/>
      <c r="AJ35" s="65">
        <f t="shared" si="16"/>
        <v>-873.69</v>
      </c>
      <c r="AK35" s="12">
        <f>VLOOKUP(A35,Лист6!$A$2:$F$175,6,FALSE)</f>
        <v>519.04600000000005</v>
      </c>
      <c r="AL35" s="12">
        <f t="shared" si="17"/>
        <v>0</v>
      </c>
      <c r="AM35" s="51">
        <f t="shared" si="18"/>
        <v>0</v>
      </c>
      <c r="AN35" s="51"/>
      <c r="AO35" s="65">
        <f t="shared" si="19"/>
        <v>-873.69</v>
      </c>
    </row>
    <row r="36" spans="1:41" ht="15.75" thickBot="1">
      <c r="A36" s="6">
        <v>352414</v>
      </c>
      <c r="B36" s="6" t="s">
        <v>38</v>
      </c>
      <c r="C36" s="7">
        <v>0</v>
      </c>
      <c r="D36" s="6">
        <v>94</v>
      </c>
      <c r="E36" s="8">
        <v>0</v>
      </c>
      <c r="F36" s="8">
        <f t="shared" si="23"/>
        <v>0</v>
      </c>
      <c r="G36" s="50">
        <v>0</v>
      </c>
      <c r="H36" s="47">
        <v>0</v>
      </c>
      <c r="I36" s="12">
        <f t="shared" si="0"/>
        <v>0</v>
      </c>
      <c r="J36" s="51">
        <f t="shared" si="1"/>
        <v>0</v>
      </c>
      <c r="K36" s="59">
        <v>598.06500000000005</v>
      </c>
      <c r="L36" s="12">
        <f t="shared" si="2"/>
        <v>598.06500000000005</v>
      </c>
      <c r="M36" s="51">
        <f t="shared" si="3"/>
        <v>2715.2151000000003</v>
      </c>
      <c r="N36" s="51">
        <f t="shared" si="4"/>
        <v>2715.2151000000003</v>
      </c>
      <c r="O36" s="51">
        <v>0</v>
      </c>
      <c r="P36" s="65">
        <f t="shared" si="20"/>
        <v>2715.2151000000003</v>
      </c>
      <c r="Q36" s="12">
        <v>598.06500000000005</v>
      </c>
      <c r="R36" s="12">
        <f t="shared" si="5"/>
        <v>0</v>
      </c>
      <c r="S36" s="51">
        <f t="shared" si="6"/>
        <v>0</v>
      </c>
      <c r="T36" s="51"/>
      <c r="U36" s="65">
        <f t="shared" si="7"/>
        <v>2715.2151000000003</v>
      </c>
      <c r="V36" s="12">
        <v>598.06500000000005</v>
      </c>
      <c r="W36" s="12">
        <f t="shared" si="8"/>
        <v>0</v>
      </c>
      <c r="X36" s="51">
        <f t="shared" si="9"/>
        <v>0</v>
      </c>
      <c r="Y36" s="51"/>
      <c r="Z36" s="65">
        <f t="shared" si="10"/>
        <v>2715.2151000000003</v>
      </c>
      <c r="AA36" s="12">
        <f>VLOOKUP(B36,Лист3!$A$2:$C$175,3,FALSE)</f>
        <v>598.06500000000005</v>
      </c>
      <c r="AB36" s="12">
        <f t="shared" si="11"/>
        <v>0</v>
      </c>
      <c r="AC36" s="51">
        <f t="shared" si="12"/>
        <v>0</v>
      </c>
      <c r="AD36" s="51"/>
      <c r="AE36" s="65">
        <f t="shared" si="13"/>
        <v>2715.2151000000003</v>
      </c>
      <c r="AF36" s="12">
        <f>VLOOKUP(A36,Лист4!$A$2:$F$175,6,FALSE)</f>
        <v>598.06500000000005</v>
      </c>
      <c r="AG36" s="12">
        <f t="shared" si="14"/>
        <v>0</v>
      </c>
      <c r="AH36" s="51">
        <f t="shared" si="15"/>
        <v>0</v>
      </c>
      <c r="AI36" s="51"/>
      <c r="AJ36" s="65">
        <f t="shared" si="16"/>
        <v>2715.2151000000003</v>
      </c>
      <c r="AK36" s="12">
        <f>VLOOKUP(A36,Лист6!$A$2:$F$175,6,FALSE)</f>
        <v>1063.046</v>
      </c>
      <c r="AL36" s="12">
        <f t="shared" si="17"/>
        <v>464.98099999999999</v>
      </c>
      <c r="AM36" s="51">
        <f t="shared" si="18"/>
        <v>2111.0137399999999</v>
      </c>
      <c r="AN36" s="51"/>
      <c r="AO36" s="65">
        <f t="shared" si="19"/>
        <v>4826.2288399999998</v>
      </c>
    </row>
    <row r="37" spans="1:41" ht="15.75" thickBot="1">
      <c r="A37" s="6">
        <v>342928</v>
      </c>
      <c r="B37" s="6" t="s">
        <v>39</v>
      </c>
      <c r="C37" s="7">
        <v>-863.01</v>
      </c>
      <c r="D37" s="6">
        <v>71</v>
      </c>
      <c r="E37" s="8">
        <v>2200.0720000000001</v>
      </c>
      <c r="F37" s="8">
        <f t="shared" si="23"/>
        <v>0</v>
      </c>
      <c r="G37" s="50">
        <v>0</v>
      </c>
      <c r="H37" s="47">
        <v>2777.0010000000002</v>
      </c>
      <c r="I37" s="12">
        <f t="shared" si="0"/>
        <v>576.92900000000009</v>
      </c>
      <c r="J37" s="51">
        <f t="shared" si="1"/>
        <v>2411.56322</v>
      </c>
      <c r="K37" s="59">
        <v>3787.0720000000001</v>
      </c>
      <c r="L37" s="12">
        <f t="shared" si="2"/>
        <v>1010.0709999999999</v>
      </c>
      <c r="M37" s="51">
        <f t="shared" si="3"/>
        <v>4585.7223399999993</v>
      </c>
      <c r="N37" s="51">
        <f t="shared" si="4"/>
        <v>6997.2855599999994</v>
      </c>
      <c r="O37" s="51">
        <f t="shared" si="22"/>
        <v>3999.9955599999989</v>
      </c>
      <c r="P37" s="65">
        <v>2134.2800000000002</v>
      </c>
      <c r="Q37" s="12">
        <v>3835.0929999999998</v>
      </c>
      <c r="R37" s="12">
        <f t="shared" si="5"/>
        <v>48.020999999999731</v>
      </c>
      <c r="S37" s="51">
        <f t="shared" si="6"/>
        <v>218.01533999999879</v>
      </c>
      <c r="T37" s="51">
        <v>1461</v>
      </c>
      <c r="U37" s="65">
        <f t="shared" si="7"/>
        <v>891.29533999999876</v>
      </c>
      <c r="V37" s="12">
        <v>3835.0929999999998</v>
      </c>
      <c r="W37" s="12">
        <f t="shared" si="8"/>
        <v>0</v>
      </c>
      <c r="X37" s="51">
        <f t="shared" si="9"/>
        <v>0</v>
      </c>
      <c r="Y37" s="51">
        <v>673.28</v>
      </c>
      <c r="Z37" s="65">
        <f t="shared" si="10"/>
        <v>218.01533999999879</v>
      </c>
      <c r="AA37" s="12">
        <f>VLOOKUP(B37,Лист3!$A$2:$C$175,3,FALSE)</f>
        <v>3835.0929999999998</v>
      </c>
      <c r="AB37" s="12">
        <f t="shared" si="11"/>
        <v>0</v>
      </c>
      <c r="AC37" s="51">
        <f t="shared" si="12"/>
        <v>0</v>
      </c>
      <c r="AD37" s="51"/>
      <c r="AE37" s="65">
        <f t="shared" si="13"/>
        <v>218.01533999999879</v>
      </c>
      <c r="AF37" s="12">
        <f>VLOOKUP(A37,Лист4!$A$2:$F$175,6,FALSE)</f>
        <v>3835.0929999999998</v>
      </c>
      <c r="AG37" s="12">
        <f t="shared" si="14"/>
        <v>0</v>
      </c>
      <c r="AH37" s="51">
        <f t="shared" si="15"/>
        <v>0</v>
      </c>
      <c r="AI37" s="51"/>
      <c r="AJ37" s="65">
        <f t="shared" si="16"/>
        <v>218.01533999999879</v>
      </c>
      <c r="AK37" s="12">
        <f>VLOOKUP(A37,Лист6!$A$2:$F$175,6,FALSE)</f>
        <v>3847.0010000000002</v>
      </c>
      <c r="AL37" s="12">
        <f t="shared" si="17"/>
        <v>11.908000000000357</v>
      </c>
      <c r="AM37" s="51">
        <f t="shared" si="18"/>
        <v>54.06232000000162</v>
      </c>
      <c r="AN37" s="51"/>
      <c r="AO37" s="65">
        <f t="shared" si="19"/>
        <v>272.07766000000038</v>
      </c>
    </row>
    <row r="38" spans="1:41" ht="15.75" thickBot="1">
      <c r="A38" s="6">
        <v>349640</v>
      </c>
      <c r="B38" s="6" t="s">
        <v>40</v>
      </c>
      <c r="C38" s="7">
        <v>0</v>
      </c>
      <c r="D38" s="6">
        <v>245</v>
      </c>
      <c r="E38" s="8">
        <v>0</v>
      </c>
      <c r="F38" s="8">
        <f t="shared" si="23"/>
        <v>0</v>
      </c>
      <c r="G38" s="50">
        <v>0</v>
      </c>
      <c r="H38" s="47">
        <v>0</v>
      </c>
      <c r="I38" s="12">
        <f t="shared" si="0"/>
        <v>0</v>
      </c>
      <c r="J38" s="51">
        <f t="shared" si="1"/>
        <v>0</v>
      </c>
      <c r="K38" s="59">
        <v>0</v>
      </c>
      <c r="L38" s="12">
        <f t="shared" si="2"/>
        <v>0</v>
      </c>
      <c r="M38" s="51">
        <f t="shared" si="3"/>
        <v>0</v>
      </c>
      <c r="N38" s="51">
        <f t="shared" si="4"/>
        <v>0</v>
      </c>
      <c r="O38" s="51">
        <v>0</v>
      </c>
      <c r="P38" s="65">
        <f t="shared" si="20"/>
        <v>0</v>
      </c>
      <c r="Q38" s="12">
        <v>0</v>
      </c>
      <c r="R38" s="12">
        <f t="shared" si="5"/>
        <v>0</v>
      </c>
      <c r="S38" s="51">
        <f t="shared" si="6"/>
        <v>0</v>
      </c>
      <c r="T38" s="51"/>
      <c r="U38" s="65">
        <f t="shared" si="7"/>
        <v>0</v>
      </c>
      <c r="V38" s="12">
        <v>0</v>
      </c>
      <c r="W38" s="12">
        <f t="shared" si="8"/>
        <v>0</v>
      </c>
      <c r="X38" s="51">
        <f t="shared" si="9"/>
        <v>0</v>
      </c>
      <c r="Y38" s="51"/>
      <c r="Z38" s="65">
        <f t="shared" si="10"/>
        <v>0</v>
      </c>
      <c r="AA38" s="12">
        <f>VLOOKUP(B38,Лист3!$A$2:$C$175,3,FALSE)</f>
        <v>0</v>
      </c>
      <c r="AB38" s="12">
        <f t="shared" si="11"/>
        <v>0</v>
      </c>
      <c r="AC38" s="51">
        <f t="shared" si="12"/>
        <v>0</v>
      </c>
      <c r="AD38" s="51"/>
      <c r="AE38" s="65">
        <f t="shared" si="13"/>
        <v>0</v>
      </c>
      <c r="AF38" s="12">
        <f>VLOOKUP(A38,Лист4!$A$2:$F$175,6,FALSE)</f>
        <v>0</v>
      </c>
      <c r="AG38" s="12">
        <f t="shared" si="14"/>
        <v>0</v>
      </c>
      <c r="AH38" s="51">
        <f t="shared" si="15"/>
        <v>0</v>
      </c>
      <c r="AI38" s="51"/>
      <c r="AJ38" s="65">
        <f t="shared" si="16"/>
        <v>0</v>
      </c>
      <c r="AK38" s="12">
        <f>VLOOKUP(A38,Лист6!$A$2:$F$175,6,FALSE)</f>
        <v>0</v>
      </c>
      <c r="AL38" s="12">
        <f t="shared" si="17"/>
        <v>0</v>
      </c>
      <c r="AM38" s="51">
        <f t="shared" si="18"/>
        <v>0</v>
      </c>
      <c r="AN38" s="51"/>
      <c r="AO38" s="65">
        <f t="shared" si="19"/>
        <v>0</v>
      </c>
    </row>
    <row r="39" spans="1:41" ht="15.75" thickBot="1">
      <c r="A39" s="6">
        <v>358506</v>
      </c>
      <c r="B39" s="6" t="s">
        <v>41</v>
      </c>
      <c r="C39" s="7"/>
      <c r="D39" s="6">
        <v>297</v>
      </c>
      <c r="E39" s="12"/>
      <c r="F39" s="8">
        <f t="shared" si="23"/>
        <v>0</v>
      </c>
      <c r="G39" s="51"/>
      <c r="H39" s="47">
        <v>0</v>
      </c>
      <c r="I39" s="12">
        <f t="shared" si="0"/>
        <v>0</v>
      </c>
      <c r="J39" s="51">
        <f t="shared" si="1"/>
        <v>0</v>
      </c>
      <c r="K39" s="59">
        <v>0</v>
      </c>
      <c r="L39" s="12">
        <f t="shared" si="2"/>
        <v>0</v>
      </c>
      <c r="M39" s="51">
        <f t="shared" si="3"/>
        <v>0</v>
      </c>
      <c r="N39" s="51">
        <f t="shared" si="4"/>
        <v>0</v>
      </c>
      <c r="O39" s="51">
        <v>0</v>
      </c>
      <c r="P39" s="65">
        <f t="shared" si="20"/>
        <v>0</v>
      </c>
      <c r="Q39" s="12">
        <v>0</v>
      </c>
      <c r="R39" s="12">
        <f t="shared" si="5"/>
        <v>0</v>
      </c>
      <c r="S39" s="51">
        <f t="shared" si="6"/>
        <v>0</v>
      </c>
      <c r="T39" s="51"/>
      <c r="U39" s="65">
        <f t="shared" si="7"/>
        <v>0</v>
      </c>
      <c r="V39" s="12">
        <v>0</v>
      </c>
      <c r="W39" s="12">
        <f t="shared" si="8"/>
        <v>0</v>
      </c>
      <c r="X39" s="51">
        <f t="shared" si="9"/>
        <v>0</v>
      </c>
      <c r="Y39" s="51"/>
      <c r="Z39" s="65">
        <f t="shared" si="10"/>
        <v>0</v>
      </c>
      <c r="AA39" s="12">
        <f>VLOOKUP(B39,Лист3!$A$2:$C$175,3,FALSE)</f>
        <v>0</v>
      </c>
      <c r="AB39" s="12">
        <f t="shared" si="11"/>
        <v>0</v>
      </c>
      <c r="AC39" s="51">
        <f t="shared" si="12"/>
        <v>0</v>
      </c>
      <c r="AD39" s="51"/>
      <c r="AE39" s="65">
        <f t="shared" si="13"/>
        <v>0</v>
      </c>
      <c r="AF39" s="12">
        <f>VLOOKUP(A39,Лист4!$A$2:$F$175,6,FALSE)</f>
        <v>0</v>
      </c>
      <c r="AG39" s="12">
        <f t="shared" si="14"/>
        <v>0</v>
      </c>
      <c r="AH39" s="51">
        <f t="shared" si="15"/>
        <v>0</v>
      </c>
      <c r="AI39" s="51"/>
      <c r="AJ39" s="65">
        <f t="shared" si="16"/>
        <v>0</v>
      </c>
      <c r="AK39" s="12">
        <f>VLOOKUP(A39,Лист6!$A$2:$F$175,6,FALSE)</f>
        <v>0</v>
      </c>
      <c r="AL39" s="12">
        <f t="shared" si="17"/>
        <v>0</v>
      </c>
      <c r="AM39" s="51">
        <f t="shared" si="18"/>
        <v>0</v>
      </c>
      <c r="AN39" s="51"/>
      <c r="AO39" s="65">
        <f t="shared" si="19"/>
        <v>0</v>
      </c>
    </row>
    <row r="40" spans="1:41" ht="15.75" thickBot="1">
      <c r="A40" s="6">
        <v>347456</v>
      </c>
      <c r="B40" s="6" t="s">
        <v>42</v>
      </c>
      <c r="C40" s="7">
        <v>0</v>
      </c>
      <c r="D40" s="6">
        <v>24</v>
      </c>
      <c r="E40" s="8">
        <v>31.079000000000001</v>
      </c>
      <c r="F40" s="8">
        <f t="shared" si="23"/>
        <v>31.078947368421055</v>
      </c>
      <c r="G40" s="50">
        <v>129.91</v>
      </c>
      <c r="H40" s="47">
        <v>95.088999999999999</v>
      </c>
      <c r="I40" s="12">
        <f t="shared" si="0"/>
        <v>64.009999999999991</v>
      </c>
      <c r="J40" s="51">
        <f t="shared" si="1"/>
        <v>267.56179999999995</v>
      </c>
      <c r="K40" s="59">
        <v>189.04</v>
      </c>
      <c r="L40" s="12">
        <f t="shared" si="2"/>
        <v>93.950999999999993</v>
      </c>
      <c r="M40" s="51">
        <f t="shared" si="3"/>
        <v>426.53753999999998</v>
      </c>
      <c r="N40" s="51">
        <f t="shared" si="4"/>
        <v>824.00933999999984</v>
      </c>
      <c r="O40" s="51">
        <v>0</v>
      </c>
      <c r="P40" s="65">
        <f t="shared" si="20"/>
        <v>824.00933999999984</v>
      </c>
      <c r="Q40" s="12">
        <v>192.06899999999999</v>
      </c>
      <c r="R40" s="12">
        <f t="shared" si="5"/>
        <v>3.0289999999999964</v>
      </c>
      <c r="S40" s="51">
        <f t="shared" si="6"/>
        <v>13.751659999999983</v>
      </c>
      <c r="T40" s="51"/>
      <c r="U40" s="65">
        <f t="shared" si="7"/>
        <v>837.76099999999985</v>
      </c>
      <c r="V40" s="12">
        <v>197.04300000000001</v>
      </c>
      <c r="W40" s="12">
        <f t="shared" si="8"/>
        <v>4.974000000000018</v>
      </c>
      <c r="X40" s="51">
        <f t="shared" si="9"/>
        <v>22.58196000000008</v>
      </c>
      <c r="Y40" s="51"/>
      <c r="Z40" s="65">
        <f t="shared" si="10"/>
        <v>860.34295999999995</v>
      </c>
      <c r="AA40" s="12">
        <f>VLOOKUP(B40,Лист3!$A$2:$C$175,3,FALSE)</f>
        <v>202.02</v>
      </c>
      <c r="AB40" s="12">
        <f t="shared" si="11"/>
        <v>4.9770000000000039</v>
      </c>
      <c r="AC40" s="51">
        <f t="shared" si="12"/>
        <v>22.595580000000016</v>
      </c>
      <c r="AD40" s="51"/>
      <c r="AE40" s="65">
        <f t="shared" si="13"/>
        <v>882.93853999999999</v>
      </c>
      <c r="AF40" s="12">
        <f>VLOOKUP(A40,Лист4!$A$2:$F$175,6,FALSE)</f>
        <v>205</v>
      </c>
      <c r="AG40" s="12">
        <f t="shared" si="14"/>
        <v>2.9799999999999898</v>
      </c>
      <c r="AH40" s="51">
        <f t="shared" si="15"/>
        <v>13.529199999999953</v>
      </c>
      <c r="AI40" s="51"/>
      <c r="AJ40" s="65">
        <f t="shared" si="16"/>
        <v>896.46773999999994</v>
      </c>
      <c r="AK40" s="12">
        <f>VLOOKUP(A40,Лист6!$A$2:$F$175,6,FALSE)</f>
        <v>255.04</v>
      </c>
      <c r="AL40" s="12">
        <f t="shared" si="17"/>
        <v>50.039999999999992</v>
      </c>
      <c r="AM40" s="51">
        <f t="shared" si="18"/>
        <v>227.18159999999997</v>
      </c>
      <c r="AN40" s="51"/>
      <c r="AO40" s="65">
        <f t="shared" si="19"/>
        <v>1123.6493399999999</v>
      </c>
    </row>
    <row r="41" spans="1:41" ht="15.75" thickBot="1">
      <c r="A41" s="6">
        <v>349593</v>
      </c>
      <c r="B41" s="6" t="s">
        <v>43</v>
      </c>
      <c r="C41" s="7">
        <v>417.83</v>
      </c>
      <c r="D41" s="6">
        <v>50</v>
      </c>
      <c r="E41" s="8">
        <v>375.00299999999999</v>
      </c>
      <c r="F41" s="8">
        <f t="shared" si="23"/>
        <v>202.98325358851676</v>
      </c>
      <c r="G41" s="50">
        <v>848.47</v>
      </c>
      <c r="H41" s="47">
        <v>639.08199999999999</v>
      </c>
      <c r="I41" s="12">
        <f t="shared" si="0"/>
        <v>264.07900000000001</v>
      </c>
      <c r="J41" s="51">
        <f t="shared" si="1"/>
        <v>1103.85022</v>
      </c>
      <c r="K41" s="59">
        <v>1910.0119999999999</v>
      </c>
      <c r="L41" s="12">
        <f t="shared" si="2"/>
        <v>1270.9299999999998</v>
      </c>
      <c r="M41" s="51">
        <f t="shared" si="3"/>
        <v>5770.0221999999994</v>
      </c>
      <c r="N41" s="51">
        <f t="shared" si="4"/>
        <v>7722.342419999999</v>
      </c>
      <c r="O41" s="51">
        <v>5600</v>
      </c>
      <c r="P41" s="65">
        <v>2540.15</v>
      </c>
      <c r="Q41" s="12">
        <v>1962.0730000000001</v>
      </c>
      <c r="R41" s="12">
        <f t="shared" si="5"/>
        <v>52.061000000000149</v>
      </c>
      <c r="S41" s="51">
        <f t="shared" si="6"/>
        <v>236.35694000000069</v>
      </c>
      <c r="T41" s="51"/>
      <c r="U41" s="65">
        <f t="shared" si="7"/>
        <v>2776.5069400000007</v>
      </c>
      <c r="V41" s="12">
        <v>2131</v>
      </c>
      <c r="W41" s="12">
        <f t="shared" si="8"/>
        <v>168.92699999999991</v>
      </c>
      <c r="X41" s="51">
        <f t="shared" si="9"/>
        <v>766.92857999999956</v>
      </c>
      <c r="Y41" s="51"/>
      <c r="Z41" s="65">
        <f t="shared" si="10"/>
        <v>3543.43552</v>
      </c>
      <c r="AA41" s="12">
        <f>VLOOKUP(B41,Лист3!$A$2:$C$175,3,FALSE)</f>
        <v>2202.0680000000002</v>
      </c>
      <c r="AB41" s="12">
        <f t="shared" si="11"/>
        <v>71.068000000000211</v>
      </c>
      <c r="AC41" s="51">
        <f t="shared" si="12"/>
        <v>322.64872000000094</v>
      </c>
      <c r="AD41" s="51"/>
      <c r="AE41" s="65">
        <f t="shared" si="13"/>
        <v>3866.084240000001</v>
      </c>
      <c r="AF41" s="12">
        <f>VLOOKUP(A41,Лист4!$A$2:$F$175,6,FALSE)</f>
        <v>2220.0210000000002</v>
      </c>
      <c r="AG41" s="12">
        <f t="shared" si="14"/>
        <v>17.952999999999975</v>
      </c>
      <c r="AH41" s="51">
        <f t="shared" si="15"/>
        <v>81.506619999999884</v>
      </c>
      <c r="AI41" s="51">
        <v>3500</v>
      </c>
      <c r="AJ41" s="65">
        <f t="shared" si="16"/>
        <v>447.59086000000116</v>
      </c>
      <c r="AK41" s="12">
        <f>VLOOKUP(A41,Лист6!$A$2:$F$175,6,FALSE)</f>
        <v>2279.0410000000002</v>
      </c>
      <c r="AL41" s="12">
        <f t="shared" si="17"/>
        <v>59.019999999999982</v>
      </c>
      <c r="AM41" s="51">
        <f t="shared" si="18"/>
        <v>267.9507999999999</v>
      </c>
      <c r="AN41" s="51"/>
      <c r="AO41" s="65">
        <f t="shared" si="19"/>
        <v>715.541660000001</v>
      </c>
    </row>
    <row r="42" spans="1:41" ht="15.75" thickBot="1">
      <c r="A42" s="6">
        <v>344605</v>
      </c>
      <c r="B42" s="6" t="s">
        <v>44</v>
      </c>
      <c r="C42" s="7">
        <v>-128.51</v>
      </c>
      <c r="D42" s="6">
        <v>127</v>
      </c>
      <c r="E42" s="8">
        <v>67.031999999999996</v>
      </c>
      <c r="F42" s="8">
        <f t="shared" si="23"/>
        <v>0</v>
      </c>
      <c r="G42" s="50">
        <v>0</v>
      </c>
      <c r="H42" s="47">
        <v>223.089</v>
      </c>
      <c r="I42" s="12">
        <f t="shared" si="0"/>
        <v>156.05700000000002</v>
      </c>
      <c r="J42" s="51">
        <f t="shared" si="1"/>
        <v>652.31826000000001</v>
      </c>
      <c r="K42" s="59">
        <v>444.08600000000001</v>
      </c>
      <c r="L42" s="12">
        <f t="shared" si="2"/>
        <v>220.99700000000001</v>
      </c>
      <c r="M42" s="51">
        <f t="shared" si="3"/>
        <v>1003.3263800000001</v>
      </c>
      <c r="N42" s="51">
        <f t="shared" si="4"/>
        <v>1655.64464</v>
      </c>
      <c r="O42" s="51">
        <v>1550</v>
      </c>
      <c r="P42" s="65">
        <v>-22.86</v>
      </c>
      <c r="Q42" s="12">
        <v>444.08600000000001</v>
      </c>
      <c r="R42" s="12">
        <f t="shared" si="5"/>
        <v>0</v>
      </c>
      <c r="S42" s="51">
        <f t="shared" si="6"/>
        <v>0</v>
      </c>
      <c r="T42" s="51"/>
      <c r="U42" s="65">
        <f t="shared" si="7"/>
        <v>-22.86</v>
      </c>
      <c r="V42" s="12">
        <v>444.08600000000001</v>
      </c>
      <c r="W42" s="12">
        <f t="shared" si="8"/>
        <v>0</v>
      </c>
      <c r="X42" s="51">
        <f t="shared" si="9"/>
        <v>0</v>
      </c>
      <c r="Y42" s="51"/>
      <c r="Z42" s="65">
        <f t="shared" si="10"/>
        <v>-22.86</v>
      </c>
      <c r="AA42" s="12">
        <f>VLOOKUP(B42,Лист3!$A$2:$C$175,3,FALSE)</f>
        <v>444.08600000000001</v>
      </c>
      <c r="AB42" s="12">
        <f t="shared" si="11"/>
        <v>0</v>
      </c>
      <c r="AC42" s="51">
        <f t="shared" si="12"/>
        <v>0</v>
      </c>
      <c r="AD42" s="51"/>
      <c r="AE42" s="65">
        <f t="shared" si="13"/>
        <v>-22.86</v>
      </c>
      <c r="AF42" s="12">
        <f>VLOOKUP(A42,Лист4!$A$2:$F$175,6,FALSE)</f>
        <v>444.08600000000001</v>
      </c>
      <c r="AG42" s="12">
        <f t="shared" si="14"/>
        <v>0</v>
      </c>
      <c r="AH42" s="51">
        <f t="shared" si="15"/>
        <v>0</v>
      </c>
      <c r="AI42" s="51"/>
      <c r="AJ42" s="65">
        <f t="shared" si="16"/>
        <v>-22.86</v>
      </c>
      <c r="AK42" s="12">
        <f>VLOOKUP(A42,Лист6!$A$2:$F$175,6,FALSE)</f>
        <v>478.01299999999998</v>
      </c>
      <c r="AL42" s="12">
        <f t="shared" si="17"/>
        <v>33.926999999999964</v>
      </c>
      <c r="AM42" s="51">
        <f t="shared" si="18"/>
        <v>154.02857999999983</v>
      </c>
      <c r="AN42" s="51"/>
      <c r="AO42" s="65">
        <f t="shared" si="19"/>
        <v>131.16857999999985</v>
      </c>
    </row>
    <row r="43" spans="1:41" ht="15.75" thickBot="1">
      <c r="A43" s="6">
        <v>352389</v>
      </c>
      <c r="B43" s="6" t="s">
        <v>45</v>
      </c>
      <c r="C43" s="7">
        <v>-255.13</v>
      </c>
      <c r="D43" s="6">
        <v>18</v>
      </c>
      <c r="E43" s="8">
        <v>537.04700000000003</v>
      </c>
      <c r="F43" s="8">
        <f t="shared" si="23"/>
        <v>0</v>
      </c>
      <c r="G43" s="50">
        <v>0</v>
      </c>
      <c r="H43" s="47">
        <v>1430.0219999999999</v>
      </c>
      <c r="I43" s="12">
        <f t="shared" si="0"/>
        <v>892.97499999999991</v>
      </c>
      <c r="J43" s="51">
        <f t="shared" si="1"/>
        <v>3732.6354999999994</v>
      </c>
      <c r="K43" s="59">
        <v>2347.0700000000002</v>
      </c>
      <c r="L43" s="12">
        <f t="shared" si="2"/>
        <v>917.04800000000023</v>
      </c>
      <c r="M43" s="51">
        <f t="shared" si="3"/>
        <v>4163.3979200000012</v>
      </c>
      <c r="N43" s="51">
        <f t="shared" si="4"/>
        <v>7896.0334200000007</v>
      </c>
      <c r="O43" s="51">
        <f t="shared" ref="O43:O58" si="24">C43+G43+J43+M43-P43</f>
        <v>5999.7434200000007</v>
      </c>
      <c r="P43" s="65">
        <v>1641.16</v>
      </c>
      <c r="Q43" s="12">
        <v>2391.0790000000002</v>
      </c>
      <c r="R43" s="12">
        <f t="shared" si="5"/>
        <v>44.009000000000015</v>
      </c>
      <c r="S43" s="51">
        <f t="shared" si="6"/>
        <v>199.80086000000006</v>
      </c>
      <c r="T43" s="51"/>
      <c r="U43" s="65">
        <f t="shared" si="7"/>
        <v>1840.9608600000001</v>
      </c>
      <c r="V43" s="12">
        <v>2393.0039999999999</v>
      </c>
      <c r="W43" s="12">
        <f t="shared" si="8"/>
        <v>1.9249999999997272</v>
      </c>
      <c r="X43" s="51">
        <f t="shared" si="9"/>
        <v>8.7394999999987615</v>
      </c>
      <c r="Y43" s="51"/>
      <c r="Z43" s="65">
        <f t="shared" si="10"/>
        <v>1849.7003599999989</v>
      </c>
      <c r="AA43" s="12">
        <f>VLOOKUP(B43,Лист3!$A$2:$C$175,3,FALSE)</f>
        <v>2400.0390000000002</v>
      </c>
      <c r="AB43" s="12">
        <f t="shared" si="11"/>
        <v>7.0350000000003092</v>
      </c>
      <c r="AC43" s="51">
        <f t="shared" si="12"/>
        <v>31.938900000001404</v>
      </c>
      <c r="AD43" s="51"/>
      <c r="AE43" s="65">
        <f t="shared" si="13"/>
        <v>1881.6392600000004</v>
      </c>
      <c r="AF43" s="12">
        <f>VLOOKUP(A43,Лист4!$A$2:$F$175,6,FALSE)</f>
        <v>2403.0949999999998</v>
      </c>
      <c r="AG43" s="12">
        <f t="shared" si="14"/>
        <v>3.0559999999995853</v>
      </c>
      <c r="AH43" s="51">
        <f t="shared" si="15"/>
        <v>13.874239999998117</v>
      </c>
      <c r="AI43" s="51"/>
      <c r="AJ43" s="65">
        <f t="shared" si="16"/>
        <v>1895.5134999999984</v>
      </c>
      <c r="AK43" s="12">
        <f>VLOOKUP(A43,Лист6!$A$2:$F$175,6,FALSE)</f>
        <v>2404.011</v>
      </c>
      <c r="AL43" s="12">
        <f t="shared" si="17"/>
        <v>0.91600000000016735</v>
      </c>
      <c r="AM43" s="51">
        <f t="shared" si="18"/>
        <v>4.1586400000007595</v>
      </c>
      <c r="AN43" s="51"/>
      <c r="AO43" s="65">
        <f t="shared" si="19"/>
        <v>1899.6721399999992</v>
      </c>
    </row>
    <row r="44" spans="1:41" ht="15.75" thickBot="1">
      <c r="A44" s="6">
        <v>351716</v>
      </c>
      <c r="B44" s="6" t="s">
        <v>46</v>
      </c>
      <c r="C44" s="7">
        <v>-102.78</v>
      </c>
      <c r="D44" s="6">
        <v>163</v>
      </c>
      <c r="E44" s="8">
        <v>2239.058</v>
      </c>
      <c r="F44" s="8">
        <f t="shared" si="23"/>
        <v>772.97607655502395</v>
      </c>
      <c r="G44" s="50">
        <v>3231.04</v>
      </c>
      <c r="H44" s="47">
        <v>3324.047</v>
      </c>
      <c r="I44" s="12">
        <f t="shared" si="0"/>
        <v>1084.989</v>
      </c>
      <c r="J44" s="51">
        <f t="shared" si="1"/>
        <v>4535.2540199999994</v>
      </c>
      <c r="K44" s="59">
        <v>4330.027</v>
      </c>
      <c r="L44" s="12">
        <f t="shared" si="2"/>
        <v>1005.98</v>
      </c>
      <c r="M44" s="51">
        <f t="shared" si="3"/>
        <v>4567.1491999999998</v>
      </c>
      <c r="N44" s="51">
        <f t="shared" si="4"/>
        <v>12333.443219999999</v>
      </c>
      <c r="O44" s="51">
        <f t="shared" si="24"/>
        <v>10569.983219999998</v>
      </c>
      <c r="P44" s="65">
        <v>1660.68</v>
      </c>
      <c r="Q44" s="12">
        <v>4899.0309999999999</v>
      </c>
      <c r="R44" s="12">
        <f t="shared" si="5"/>
        <v>569.00399999999991</v>
      </c>
      <c r="S44" s="51">
        <f t="shared" si="6"/>
        <v>2583.2781599999994</v>
      </c>
      <c r="T44" s="51">
        <v>760.68</v>
      </c>
      <c r="U44" s="65">
        <f t="shared" si="7"/>
        <v>3483.2781599999994</v>
      </c>
      <c r="V44" s="12">
        <v>5944.027</v>
      </c>
      <c r="W44" s="12">
        <f t="shared" si="8"/>
        <v>1044.9960000000001</v>
      </c>
      <c r="X44" s="51">
        <f t="shared" si="9"/>
        <v>4744.2818400000006</v>
      </c>
      <c r="Y44" s="51"/>
      <c r="Z44" s="65">
        <f t="shared" si="10"/>
        <v>8227.56</v>
      </c>
      <c r="AA44" s="12">
        <f>VLOOKUP(B44,Лист3!$A$2:$C$175,3,FALSE)</f>
        <v>6438.0150000000003</v>
      </c>
      <c r="AB44" s="12">
        <f t="shared" si="11"/>
        <v>493.98800000000028</v>
      </c>
      <c r="AC44" s="51">
        <f t="shared" si="12"/>
        <v>2242.7055200000013</v>
      </c>
      <c r="AD44" s="51">
        <v>8227.56</v>
      </c>
      <c r="AE44" s="65">
        <f t="shared" si="13"/>
        <v>2242.7055200000013</v>
      </c>
      <c r="AF44" s="12">
        <f>VLOOKUP(A44,Лист4!$A$2:$F$175,6,FALSE)</f>
        <v>6791.06</v>
      </c>
      <c r="AG44" s="12">
        <f t="shared" si="14"/>
        <v>353.04500000000007</v>
      </c>
      <c r="AH44" s="51">
        <f t="shared" si="15"/>
        <v>1602.8243000000004</v>
      </c>
      <c r="AI44" s="51">
        <v>2242.71</v>
      </c>
      <c r="AJ44" s="65">
        <f t="shared" si="16"/>
        <v>1602.8198200000015</v>
      </c>
      <c r="AK44" s="12">
        <f>VLOOKUP(A44,Лист6!$A$2:$F$175,6,FALSE)</f>
        <v>7072.0159999999996</v>
      </c>
      <c r="AL44" s="12">
        <f t="shared" si="17"/>
        <v>280.95599999999922</v>
      </c>
      <c r="AM44" s="51">
        <f t="shared" si="18"/>
        <v>1275.5402399999964</v>
      </c>
      <c r="AN44" s="51"/>
      <c r="AO44" s="65">
        <f t="shared" si="19"/>
        <v>2878.3600599999982</v>
      </c>
    </row>
    <row r="45" spans="1:41" ht="15.75" thickBot="1">
      <c r="A45" s="6">
        <v>347357</v>
      </c>
      <c r="B45" s="6" t="s">
        <v>47</v>
      </c>
      <c r="C45" s="7">
        <v>694.16</v>
      </c>
      <c r="D45" s="6">
        <v>44</v>
      </c>
      <c r="E45" s="8">
        <v>450.06700000000001</v>
      </c>
      <c r="F45" s="8">
        <f t="shared" si="23"/>
        <v>0</v>
      </c>
      <c r="G45" s="50">
        <v>0</v>
      </c>
      <c r="H45" s="47">
        <v>998.01700000000005</v>
      </c>
      <c r="I45" s="12">
        <f t="shared" si="0"/>
        <v>547.95000000000005</v>
      </c>
      <c r="J45" s="51">
        <f t="shared" si="1"/>
        <v>2290.431</v>
      </c>
      <c r="K45" s="59">
        <v>1390.069</v>
      </c>
      <c r="L45" s="12">
        <f t="shared" si="2"/>
        <v>392.05199999999991</v>
      </c>
      <c r="M45" s="51">
        <f t="shared" si="3"/>
        <v>1779.9160799999995</v>
      </c>
      <c r="N45" s="51">
        <f t="shared" si="4"/>
        <v>4070.3470799999996</v>
      </c>
      <c r="O45" s="51">
        <v>0</v>
      </c>
      <c r="P45" s="65">
        <v>4764.49</v>
      </c>
      <c r="Q45" s="12">
        <v>1428.0650000000001</v>
      </c>
      <c r="R45" s="12">
        <f t="shared" si="5"/>
        <v>37.996000000000095</v>
      </c>
      <c r="S45" s="51">
        <f t="shared" si="6"/>
        <v>172.50184000000044</v>
      </c>
      <c r="T45" s="51"/>
      <c r="U45" s="65">
        <f t="shared" si="7"/>
        <v>4936.9918400000006</v>
      </c>
      <c r="V45" s="12">
        <v>1451.0740000000001</v>
      </c>
      <c r="W45" s="12">
        <f t="shared" si="8"/>
        <v>23.009000000000015</v>
      </c>
      <c r="X45" s="51">
        <f t="shared" si="9"/>
        <v>104.46086000000007</v>
      </c>
      <c r="Y45" s="51"/>
      <c r="Z45" s="65">
        <f t="shared" si="10"/>
        <v>5041.4527000000007</v>
      </c>
      <c r="AA45" s="12">
        <f>VLOOKUP(B45,Лист3!$A$2:$C$175,3,FALSE)</f>
        <v>1636.05</v>
      </c>
      <c r="AB45" s="12">
        <f t="shared" si="11"/>
        <v>184.97599999999989</v>
      </c>
      <c r="AC45" s="51">
        <f t="shared" si="12"/>
        <v>839.7910399999995</v>
      </c>
      <c r="AD45" s="51"/>
      <c r="AE45" s="65">
        <f t="shared" si="13"/>
        <v>5881.2437399999999</v>
      </c>
      <c r="AF45" s="12">
        <f>VLOOKUP(A45,Лист4!$A$2:$F$175,6,FALSE)</f>
        <v>1759.0429999999999</v>
      </c>
      <c r="AG45" s="12">
        <f t="shared" si="14"/>
        <v>122.99299999999994</v>
      </c>
      <c r="AH45" s="51">
        <f t="shared" si="15"/>
        <v>558.38821999999971</v>
      </c>
      <c r="AI45" s="51"/>
      <c r="AJ45" s="65">
        <f t="shared" si="16"/>
        <v>6439.6319599999997</v>
      </c>
      <c r="AK45" s="12">
        <f>VLOOKUP(A45,Лист6!$A$2:$F$175,6,FALSE)</f>
        <v>1856.097</v>
      </c>
      <c r="AL45" s="12">
        <f t="shared" si="17"/>
        <v>97.054000000000087</v>
      </c>
      <c r="AM45" s="51">
        <f t="shared" si="18"/>
        <v>440.62516000000039</v>
      </c>
      <c r="AN45" s="51"/>
      <c r="AO45" s="65">
        <f t="shared" si="19"/>
        <v>6880.2571200000002</v>
      </c>
    </row>
    <row r="46" spans="1:41" ht="15.75" thickBot="1">
      <c r="A46" s="6">
        <v>347324</v>
      </c>
      <c r="B46" s="6" t="s">
        <v>48</v>
      </c>
      <c r="C46" s="7">
        <v>-2613.77</v>
      </c>
      <c r="D46" s="6">
        <v>309</v>
      </c>
      <c r="E46" s="8">
        <v>887.01</v>
      </c>
      <c r="F46" s="8">
        <f t="shared" si="23"/>
        <v>73</v>
      </c>
      <c r="G46" s="50">
        <v>305.14</v>
      </c>
      <c r="H46" s="47">
        <v>1385.0360000000001</v>
      </c>
      <c r="I46" s="12">
        <f t="shared" si="0"/>
        <v>498.02600000000007</v>
      </c>
      <c r="J46" s="51">
        <f t="shared" si="1"/>
        <v>2081.7486800000001</v>
      </c>
      <c r="K46" s="59">
        <v>3500.0230000000001</v>
      </c>
      <c r="L46" s="12">
        <f t="shared" si="2"/>
        <v>2114.9870000000001</v>
      </c>
      <c r="M46" s="51">
        <f t="shared" si="3"/>
        <v>9602.0409799999998</v>
      </c>
      <c r="N46" s="51">
        <f t="shared" si="4"/>
        <v>11988.92966</v>
      </c>
      <c r="O46" s="51">
        <f t="shared" si="24"/>
        <v>6999.9996599999995</v>
      </c>
      <c r="P46" s="65">
        <v>2375.16</v>
      </c>
      <c r="Q46" s="12">
        <v>3923.0250000000001</v>
      </c>
      <c r="R46" s="12">
        <f t="shared" si="5"/>
        <v>423.00199999999995</v>
      </c>
      <c r="S46" s="51">
        <f t="shared" si="6"/>
        <v>1920.4290799999999</v>
      </c>
      <c r="T46" s="51"/>
      <c r="U46" s="65">
        <f t="shared" si="7"/>
        <v>4295.5890799999997</v>
      </c>
      <c r="V46" s="12">
        <v>4536.0020000000004</v>
      </c>
      <c r="W46" s="12">
        <f t="shared" si="8"/>
        <v>612.97700000000032</v>
      </c>
      <c r="X46" s="51">
        <f t="shared" si="9"/>
        <v>2782.9155800000017</v>
      </c>
      <c r="Y46" s="51">
        <v>7500</v>
      </c>
      <c r="Z46" s="65">
        <f t="shared" si="10"/>
        <v>-421.49533999999858</v>
      </c>
      <c r="AA46" s="12">
        <f>VLOOKUP(B46,Лист3!$A$2:$C$175,3,FALSE)</f>
        <v>4984.0280000000002</v>
      </c>
      <c r="AB46" s="12">
        <f t="shared" si="11"/>
        <v>448.02599999999984</v>
      </c>
      <c r="AC46" s="51">
        <f t="shared" si="12"/>
        <v>2034.0380399999992</v>
      </c>
      <c r="AD46" s="51"/>
      <c r="AE46" s="65">
        <f t="shared" si="13"/>
        <v>1612.5427000000007</v>
      </c>
      <c r="AF46" s="12">
        <f>VLOOKUP(A46,Лист4!$A$2:$F$175,6,FALSE)</f>
        <v>5645.03</v>
      </c>
      <c r="AG46" s="12">
        <f t="shared" si="14"/>
        <v>661.0019999999995</v>
      </c>
      <c r="AH46" s="51">
        <f t="shared" si="15"/>
        <v>3000.9490799999976</v>
      </c>
      <c r="AI46" s="51"/>
      <c r="AJ46" s="65">
        <f t="shared" si="16"/>
        <v>4613.4917799999985</v>
      </c>
      <c r="AK46" s="12">
        <f>VLOOKUP(A46,Лист6!$A$2:$F$175,6,FALSE)</f>
        <v>6153.049</v>
      </c>
      <c r="AL46" s="12">
        <f t="shared" si="17"/>
        <v>508.01900000000023</v>
      </c>
      <c r="AM46" s="51">
        <f t="shared" si="18"/>
        <v>2306.4062600000011</v>
      </c>
      <c r="AN46" s="51">
        <v>3000</v>
      </c>
      <c r="AO46" s="65">
        <f t="shared" si="19"/>
        <v>3919.89804</v>
      </c>
    </row>
    <row r="47" spans="1:41" ht="30.75" thickBot="1">
      <c r="A47" s="6">
        <v>349589</v>
      </c>
      <c r="B47" s="6" t="s">
        <v>49</v>
      </c>
      <c r="C47" s="7">
        <v>-1187.01</v>
      </c>
      <c r="D47" s="6">
        <v>167</v>
      </c>
      <c r="E47" s="8">
        <v>75.081999999999994</v>
      </c>
      <c r="F47" s="8">
        <f t="shared" si="23"/>
        <v>0</v>
      </c>
      <c r="G47" s="50">
        <v>0</v>
      </c>
      <c r="H47" s="47">
        <v>172.01400000000001</v>
      </c>
      <c r="I47" s="12">
        <f t="shared" si="0"/>
        <v>96.932000000000016</v>
      </c>
      <c r="J47" s="51">
        <f t="shared" si="1"/>
        <v>405.17576000000003</v>
      </c>
      <c r="K47" s="59">
        <v>360.01400000000001</v>
      </c>
      <c r="L47" s="12">
        <f t="shared" si="2"/>
        <v>188</v>
      </c>
      <c r="M47" s="51">
        <f t="shared" si="3"/>
        <v>853.52</v>
      </c>
      <c r="N47" s="51">
        <f t="shared" si="4"/>
        <v>1258.6957600000001</v>
      </c>
      <c r="O47" s="51">
        <v>0</v>
      </c>
      <c r="P47" s="65">
        <f t="shared" si="20"/>
        <v>71.685760000000073</v>
      </c>
      <c r="Q47" s="12">
        <v>360.01400000000001</v>
      </c>
      <c r="R47" s="12">
        <f t="shared" si="5"/>
        <v>0</v>
      </c>
      <c r="S47" s="51">
        <f t="shared" si="6"/>
        <v>0</v>
      </c>
      <c r="T47" s="51"/>
      <c r="U47" s="65">
        <f t="shared" si="7"/>
        <v>71.685760000000073</v>
      </c>
      <c r="V47" s="12">
        <v>360.01400000000001</v>
      </c>
      <c r="W47" s="12">
        <f t="shared" si="8"/>
        <v>0</v>
      </c>
      <c r="X47" s="51">
        <f t="shared" si="9"/>
        <v>0</v>
      </c>
      <c r="Y47" s="51"/>
      <c r="Z47" s="65">
        <f t="shared" si="10"/>
        <v>71.685760000000073</v>
      </c>
      <c r="AA47" s="12">
        <f>VLOOKUP(B47,Лист3!$A$2:$C$175,3,FALSE)</f>
        <v>360.01400000000001</v>
      </c>
      <c r="AB47" s="12">
        <f t="shared" si="11"/>
        <v>0</v>
      </c>
      <c r="AC47" s="51">
        <f t="shared" si="12"/>
        <v>0</v>
      </c>
      <c r="AD47" s="51"/>
      <c r="AE47" s="65">
        <f t="shared" si="13"/>
        <v>71.685760000000073</v>
      </c>
      <c r="AF47" s="12">
        <f>VLOOKUP(A47,Лист4!$A$2:$F$175,6,FALSE)</f>
        <v>360.01400000000001</v>
      </c>
      <c r="AG47" s="12">
        <f t="shared" si="14"/>
        <v>0</v>
      </c>
      <c r="AH47" s="51">
        <f t="shared" si="15"/>
        <v>0</v>
      </c>
      <c r="AI47" s="51"/>
      <c r="AJ47" s="65">
        <f t="shared" si="16"/>
        <v>71.685760000000073</v>
      </c>
      <c r="AK47" s="12">
        <f>VLOOKUP(A47,Лист6!$A$2:$F$175,6,FALSE)</f>
        <v>361.01299999999998</v>
      </c>
      <c r="AL47" s="12">
        <f t="shared" si="17"/>
        <v>0.9989999999999668</v>
      </c>
      <c r="AM47" s="51">
        <f t="shared" si="18"/>
        <v>4.5354599999998495</v>
      </c>
      <c r="AN47" s="51"/>
      <c r="AO47" s="65">
        <f t="shared" si="19"/>
        <v>76.221219999999917</v>
      </c>
    </row>
    <row r="48" spans="1:41" ht="15.75" thickBot="1">
      <c r="A48" s="6">
        <v>347454</v>
      </c>
      <c r="B48" s="6" t="s">
        <v>50</v>
      </c>
      <c r="C48" s="7">
        <v>0</v>
      </c>
      <c r="D48" s="6">
        <v>139</v>
      </c>
      <c r="E48" s="8">
        <v>0</v>
      </c>
      <c r="F48" s="8">
        <f t="shared" si="23"/>
        <v>0</v>
      </c>
      <c r="G48" s="50"/>
      <c r="H48" s="47">
        <v>0</v>
      </c>
      <c r="I48" s="12">
        <f t="shared" si="0"/>
        <v>0</v>
      </c>
      <c r="J48" s="51">
        <f t="shared" si="1"/>
        <v>0</v>
      </c>
      <c r="K48" s="59">
        <v>0</v>
      </c>
      <c r="L48" s="12">
        <f t="shared" si="2"/>
        <v>0</v>
      </c>
      <c r="M48" s="51">
        <f t="shared" si="3"/>
        <v>0</v>
      </c>
      <c r="N48" s="51">
        <f t="shared" si="4"/>
        <v>0</v>
      </c>
      <c r="O48" s="51">
        <v>0</v>
      </c>
      <c r="P48" s="65">
        <f t="shared" si="20"/>
        <v>0</v>
      </c>
      <c r="Q48" s="12">
        <v>0</v>
      </c>
      <c r="R48" s="12">
        <f t="shared" si="5"/>
        <v>0</v>
      </c>
      <c r="S48" s="51">
        <f t="shared" si="6"/>
        <v>0</v>
      </c>
      <c r="T48" s="51"/>
      <c r="U48" s="65">
        <f t="shared" si="7"/>
        <v>0</v>
      </c>
      <c r="V48" s="12">
        <v>0</v>
      </c>
      <c r="W48" s="12">
        <f t="shared" si="8"/>
        <v>0</v>
      </c>
      <c r="X48" s="51">
        <f t="shared" si="9"/>
        <v>0</v>
      </c>
      <c r="Y48" s="51"/>
      <c r="Z48" s="65">
        <f t="shared" si="10"/>
        <v>0</v>
      </c>
      <c r="AA48" s="12">
        <f>VLOOKUP(B48,Лист3!$A$2:$C$175,3,FALSE)</f>
        <v>0</v>
      </c>
      <c r="AB48" s="12">
        <f t="shared" si="11"/>
        <v>0</v>
      </c>
      <c r="AC48" s="51">
        <f t="shared" si="12"/>
        <v>0</v>
      </c>
      <c r="AD48" s="51"/>
      <c r="AE48" s="65">
        <f t="shared" si="13"/>
        <v>0</v>
      </c>
      <c r="AF48" s="12">
        <f>VLOOKUP(A48,Лист4!$A$2:$F$175,6,FALSE)</f>
        <v>0</v>
      </c>
      <c r="AG48" s="12">
        <f t="shared" si="14"/>
        <v>0</v>
      </c>
      <c r="AH48" s="51">
        <f t="shared" si="15"/>
        <v>0</v>
      </c>
      <c r="AI48" s="51"/>
      <c r="AJ48" s="65">
        <f t="shared" si="16"/>
        <v>0</v>
      </c>
      <c r="AK48" s="12">
        <f>VLOOKUP(A48,Лист6!$A$2:$F$175,6,FALSE)</f>
        <v>0</v>
      </c>
      <c r="AL48" s="12">
        <f t="shared" si="17"/>
        <v>0</v>
      </c>
      <c r="AM48" s="51">
        <f t="shared" si="18"/>
        <v>0</v>
      </c>
      <c r="AN48" s="51"/>
      <c r="AO48" s="65">
        <f t="shared" si="19"/>
        <v>0</v>
      </c>
    </row>
    <row r="49" spans="1:41" ht="15.75" thickBot="1">
      <c r="A49" s="9">
        <v>358494</v>
      </c>
      <c r="B49" s="10" t="s">
        <v>51</v>
      </c>
      <c r="C49" s="11"/>
      <c r="D49" s="9">
        <v>189</v>
      </c>
      <c r="E49" s="8"/>
      <c r="F49" s="8"/>
      <c r="G49" s="50"/>
      <c r="H49" s="47">
        <v>52.048000000000002</v>
      </c>
      <c r="I49" s="12">
        <f t="shared" si="0"/>
        <v>52.048000000000002</v>
      </c>
      <c r="J49" s="51">
        <f t="shared" si="1"/>
        <v>217.56064000000001</v>
      </c>
      <c r="K49" s="59">
        <v>308.02</v>
      </c>
      <c r="L49" s="12">
        <f t="shared" si="2"/>
        <v>255.97199999999998</v>
      </c>
      <c r="M49" s="51">
        <f t="shared" si="3"/>
        <v>1162.1128799999999</v>
      </c>
      <c r="N49" s="51">
        <f t="shared" si="4"/>
        <v>1379.6735199999998</v>
      </c>
      <c r="O49" s="51">
        <v>1000</v>
      </c>
      <c r="P49" s="65">
        <v>379.68</v>
      </c>
      <c r="Q49" s="12">
        <v>320.00700000000001</v>
      </c>
      <c r="R49" s="12">
        <f t="shared" si="5"/>
        <v>11.987000000000023</v>
      </c>
      <c r="S49" s="51">
        <f t="shared" si="6"/>
        <v>54.420980000000107</v>
      </c>
      <c r="T49" s="51"/>
      <c r="U49" s="65">
        <f t="shared" si="7"/>
        <v>434.10098000000011</v>
      </c>
      <c r="V49" s="12">
        <v>344.072</v>
      </c>
      <c r="W49" s="12">
        <f t="shared" si="8"/>
        <v>24.064999999999998</v>
      </c>
      <c r="X49" s="51">
        <f t="shared" si="9"/>
        <v>109.25509999999998</v>
      </c>
      <c r="Y49" s="51"/>
      <c r="Z49" s="65">
        <f t="shared" si="10"/>
        <v>543.35608000000013</v>
      </c>
      <c r="AA49" s="12">
        <f>VLOOKUP(B49,Лист3!$A$2:$C$175,3,FALSE)</f>
        <v>344.072</v>
      </c>
      <c r="AB49" s="12">
        <f t="shared" si="11"/>
        <v>0</v>
      </c>
      <c r="AC49" s="51">
        <f t="shared" si="12"/>
        <v>0</v>
      </c>
      <c r="AD49" s="51"/>
      <c r="AE49" s="65">
        <f t="shared" si="13"/>
        <v>543.35608000000013</v>
      </c>
      <c r="AF49" s="12">
        <f>VLOOKUP(A49,Лист4!$A$2:$F$175,6,FALSE)</f>
        <v>344.072</v>
      </c>
      <c r="AG49" s="12">
        <f t="shared" si="14"/>
        <v>0</v>
      </c>
      <c r="AH49" s="51">
        <f t="shared" si="15"/>
        <v>0</v>
      </c>
      <c r="AI49" s="51"/>
      <c r="AJ49" s="65">
        <f t="shared" si="16"/>
        <v>543.35608000000013</v>
      </c>
      <c r="AK49" s="12">
        <f>VLOOKUP(A49,Лист6!$A$2:$F$175,6,FALSE)</f>
        <v>344.072</v>
      </c>
      <c r="AL49" s="12">
        <f t="shared" si="17"/>
        <v>0</v>
      </c>
      <c r="AM49" s="51">
        <f t="shared" si="18"/>
        <v>0</v>
      </c>
      <c r="AN49" s="51"/>
      <c r="AO49" s="65">
        <f t="shared" si="19"/>
        <v>543.35608000000013</v>
      </c>
    </row>
    <row r="50" spans="1:41" ht="15.75" thickBot="1">
      <c r="A50" s="6">
        <v>345494</v>
      </c>
      <c r="B50" s="6" t="s">
        <v>52</v>
      </c>
      <c r="C50" s="7">
        <v>141.29</v>
      </c>
      <c r="D50" s="6">
        <v>296</v>
      </c>
      <c r="E50" s="8">
        <v>34.073999999999998</v>
      </c>
      <c r="F50" s="8">
        <f t="shared" ref="F50:F58" si="25">G50/4.18</f>
        <v>2.6315789473684213E-2</v>
      </c>
      <c r="G50" s="50">
        <v>0.11</v>
      </c>
      <c r="H50" s="47">
        <v>112.09099999999999</v>
      </c>
      <c r="I50" s="12">
        <f t="shared" si="0"/>
        <v>78.016999999999996</v>
      </c>
      <c r="J50" s="51">
        <f t="shared" si="1"/>
        <v>326.11105999999995</v>
      </c>
      <c r="K50" s="59">
        <v>138.066</v>
      </c>
      <c r="L50" s="12">
        <f t="shared" si="2"/>
        <v>25.975000000000009</v>
      </c>
      <c r="M50" s="51">
        <f t="shared" si="3"/>
        <v>117.92650000000003</v>
      </c>
      <c r="N50" s="51">
        <f t="shared" si="4"/>
        <v>444.14756</v>
      </c>
      <c r="O50" s="51">
        <v>610</v>
      </c>
      <c r="P50" s="65">
        <v>-24.57</v>
      </c>
      <c r="Q50" s="12">
        <v>140.005</v>
      </c>
      <c r="R50" s="12">
        <f t="shared" si="5"/>
        <v>1.938999999999993</v>
      </c>
      <c r="S50" s="51">
        <f t="shared" si="6"/>
        <v>8.8030599999999684</v>
      </c>
      <c r="T50" s="51"/>
      <c r="U50" s="65">
        <f t="shared" si="7"/>
        <v>-15.766940000000032</v>
      </c>
      <c r="V50" s="12">
        <v>140.005</v>
      </c>
      <c r="W50" s="12">
        <f t="shared" si="8"/>
        <v>0</v>
      </c>
      <c r="X50" s="51">
        <f t="shared" si="9"/>
        <v>0</v>
      </c>
      <c r="Y50" s="51"/>
      <c r="Z50" s="65">
        <f t="shared" si="10"/>
        <v>-15.766940000000032</v>
      </c>
      <c r="AA50" s="12">
        <f>VLOOKUP(B50,Лист3!$A$2:$C$175,3,FALSE)</f>
        <v>141.023</v>
      </c>
      <c r="AB50" s="12">
        <f t="shared" si="11"/>
        <v>1.0180000000000007</v>
      </c>
      <c r="AC50" s="51">
        <f t="shared" si="12"/>
        <v>4.6217200000000034</v>
      </c>
      <c r="AD50" s="51"/>
      <c r="AE50" s="65">
        <f t="shared" si="13"/>
        <v>-11.145220000000029</v>
      </c>
      <c r="AF50" s="12">
        <f>VLOOKUP(A50,Лист4!$A$2:$F$175,6,FALSE)</f>
        <v>141.023</v>
      </c>
      <c r="AG50" s="12">
        <f t="shared" si="14"/>
        <v>0</v>
      </c>
      <c r="AH50" s="51">
        <f t="shared" si="15"/>
        <v>0</v>
      </c>
      <c r="AI50" s="51"/>
      <c r="AJ50" s="65">
        <f t="shared" si="16"/>
        <v>-11.145220000000029</v>
      </c>
      <c r="AK50" s="12">
        <f>VLOOKUP(A50,Лист6!$A$2:$F$175,6,FALSE)</f>
        <v>141.023</v>
      </c>
      <c r="AL50" s="12">
        <f t="shared" si="17"/>
        <v>0</v>
      </c>
      <c r="AM50" s="51">
        <f t="shared" si="18"/>
        <v>0</v>
      </c>
      <c r="AN50" s="51"/>
      <c r="AO50" s="65">
        <f t="shared" si="19"/>
        <v>-11.145220000000029</v>
      </c>
    </row>
    <row r="51" spans="1:41" ht="15.75" thickBot="1">
      <c r="A51" s="6">
        <v>344588</v>
      </c>
      <c r="B51" s="6" t="s">
        <v>53</v>
      </c>
      <c r="C51" s="7">
        <v>-939.06</v>
      </c>
      <c r="D51" s="6">
        <v>277</v>
      </c>
      <c r="E51" s="8">
        <v>1000.004</v>
      </c>
      <c r="F51" s="8">
        <f t="shared" si="25"/>
        <v>5.9162679425837323</v>
      </c>
      <c r="G51" s="50">
        <v>24.73</v>
      </c>
      <c r="H51" s="47">
        <v>1845.0150000000001</v>
      </c>
      <c r="I51" s="12">
        <f t="shared" si="0"/>
        <v>845.01100000000008</v>
      </c>
      <c r="J51" s="51">
        <f t="shared" si="1"/>
        <v>3532.1459800000002</v>
      </c>
      <c r="K51" s="59">
        <v>2280.0929999999998</v>
      </c>
      <c r="L51" s="12">
        <f t="shared" si="2"/>
        <v>435.07799999999975</v>
      </c>
      <c r="M51" s="51">
        <f t="shared" si="3"/>
        <v>1975.2541199999989</v>
      </c>
      <c r="N51" s="51">
        <f t="shared" si="4"/>
        <v>5532.1300999999994</v>
      </c>
      <c r="O51" s="51">
        <f t="shared" si="24"/>
        <v>5500.0000999999993</v>
      </c>
      <c r="P51" s="65">
        <v>-906.93</v>
      </c>
      <c r="Q51" s="12">
        <v>2319.0129999999999</v>
      </c>
      <c r="R51" s="12">
        <f t="shared" si="5"/>
        <v>38.920000000000073</v>
      </c>
      <c r="S51" s="51">
        <f t="shared" si="6"/>
        <v>176.69680000000034</v>
      </c>
      <c r="T51" s="51"/>
      <c r="U51" s="65">
        <f t="shared" si="7"/>
        <v>-730.23319999999967</v>
      </c>
      <c r="V51" s="12">
        <v>2328.0909999999999</v>
      </c>
      <c r="W51" s="12">
        <f t="shared" si="8"/>
        <v>9.0779999999999745</v>
      </c>
      <c r="X51" s="51">
        <f t="shared" si="9"/>
        <v>41.214119999999888</v>
      </c>
      <c r="Y51" s="51">
        <v>1500</v>
      </c>
      <c r="Z51" s="65">
        <f t="shared" si="10"/>
        <v>-2189.01908</v>
      </c>
      <c r="AA51" s="12">
        <v>2328.0909999999999</v>
      </c>
      <c r="AB51" s="12">
        <f t="shared" si="11"/>
        <v>0</v>
      </c>
      <c r="AC51" s="51">
        <f t="shared" si="12"/>
        <v>0</v>
      </c>
      <c r="AD51" s="51"/>
      <c r="AE51" s="65">
        <f t="shared" si="13"/>
        <v>-2189.01908</v>
      </c>
      <c r="AF51" s="12">
        <f>VLOOKUP(A51,Лист4!$A$2:$F$175,6,FALSE)</f>
        <v>2330.0140000000001</v>
      </c>
      <c r="AG51" s="12">
        <f t="shared" si="14"/>
        <v>1.9230000000002292</v>
      </c>
      <c r="AH51" s="51">
        <f t="shared" si="15"/>
        <v>8.7304200000010415</v>
      </c>
      <c r="AI51" s="51"/>
      <c r="AJ51" s="65">
        <f t="shared" si="16"/>
        <v>-2180.2886599999988</v>
      </c>
      <c r="AK51" s="12">
        <f>VLOOKUP(A51,Лист6!$A$2:$F$175,6,FALSE)</f>
        <v>2376.0410000000002</v>
      </c>
      <c r="AL51" s="12">
        <f t="shared" si="17"/>
        <v>46.027000000000044</v>
      </c>
      <c r="AM51" s="51">
        <f t="shared" si="18"/>
        <v>208.9625800000002</v>
      </c>
      <c r="AN51" s="51"/>
      <c r="AO51" s="65">
        <f t="shared" si="19"/>
        <v>-1971.3260799999987</v>
      </c>
    </row>
    <row r="52" spans="1:41" ht="15.75" thickBot="1">
      <c r="A52" s="6">
        <v>344480</v>
      </c>
      <c r="B52" s="6" t="s">
        <v>54</v>
      </c>
      <c r="C52" s="7">
        <v>690.4</v>
      </c>
      <c r="D52" s="6">
        <v>32</v>
      </c>
      <c r="E52" s="8">
        <v>12067.007</v>
      </c>
      <c r="F52" s="8">
        <f t="shared" si="25"/>
        <v>2794.9186602870814</v>
      </c>
      <c r="G52" s="50">
        <v>11682.76</v>
      </c>
      <c r="H52" s="48">
        <v>16072.087</v>
      </c>
      <c r="I52" s="12">
        <f t="shared" si="0"/>
        <v>4005.08</v>
      </c>
      <c r="J52" s="51">
        <f t="shared" si="1"/>
        <v>16741.234399999998</v>
      </c>
      <c r="K52" s="59">
        <v>18135.002</v>
      </c>
      <c r="L52" s="12">
        <f t="shared" si="2"/>
        <v>2062.9150000000009</v>
      </c>
      <c r="M52" s="51">
        <f t="shared" si="3"/>
        <v>9365.6341000000048</v>
      </c>
      <c r="N52" s="51">
        <f t="shared" si="4"/>
        <v>37789.628499999999</v>
      </c>
      <c r="O52" s="51">
        <v>36300</v>
      </c>
      <c r="P52" s="65">
        <v>2180.04</v>
      </c>
      <c r="Q52" s="12">
        <v>19231.009999999998</v>
      </c>
      <c r="R52" s="12">
        <f t="shared" si="5"/>
        <v>1096.007999999998</v>
      </c>
      <c r="S52" s="51">
        <f t="shared" si="6"/>
        <v>4975.8763199999912</v>
      </c>
      <c r="T52" s="51"/>
      <c r="U52" s="65">
        <f t="shared" si="7"/>
        <v>7155.9163199999912</v>
      </c>
      <c r="V52" s="12">
        <v>21174.008000000002</v>
      </c>
      <c r="W52" s="12">
        <f t="shared" si="8"/>
        <v>1942.9980000000032</v>
      </c>
      <c r="X52" s="51">
        <f t="shared" si="9"/>
        <v>8821.2109200000141</v>
      </c>
      <c r="Y52" s="51">
        <v>4581.3100000000004</v>
      </c>
      <c r="Z52" s="65">
        <f t="shared" si="10"/>
        <v>11395.817240000004</v>
      </c>
      <c r="AA52" s="12">
        <f>VLOOKUP(B52,Лист3!$A$2:$C$175,3,FALSE)</f>
        <v>22447.030999999999</v>
      </c>
      <c r="AB52" s="12">
        <f t="shared" si="11"/>
        <v>1273.0229999999974</v>
      </c>
      <c r="AC52" s="51">
        <f t="shared" si="12"/>
        <v>5779.5244199999879</v>
      </c>
      <c r="AD52" s="51">
        <v>7155.92</v>
      </c>
      <c r="AE52" s="65">
        <f t="shared" si="13"/>
        <v>10019.421659999991</v>
      </c>
      <c r="AF52" s="12">
        <f>VLOOKUP(A52,Лист4!$A$2:$F$175,6,FALSE)</f>
        <v>23562.03</v>
      </c>
      <c r="AG52" s="12">
        <f t="shared" si="14"/>
        <v>1114.9989999999998</v>
      </c>
      <c r="AH52" s="51">
        <f t="shared" si="15"/>
        <v>5062.0954599999995</v>
      </c>
      <c r="AI52" s="51">
        <v>10019.42</v>
      </c>
      <c r="AJ52" s="65">
        <f t="shared" si="16"/>
        <v>5062.0971199999894</v>
      </c>
      <c r="AK52" s="12">
        <f>VLOOKUP(A52,Лист6!$A$2:$F$175,6,FALSE)</f>
        <v>24250.066999999999</v>
      </c>
      <c r="AL52" s="12">
        <f t="shared" si="17"/>
        <v>688.03700000000026</v>
      </c>
      <c r="AM52" s="51">
        <f t="shared" si="18"/>
        <v>3123.6879800000011</v>
      </c>
      <c r="AN52" s="51"/>
      <c r="AO52" s="65">
        <f t="shared" si="19"/>
        <v>8185.7850999999901</v>
      </c>
    </row>
    <row r="53" spans="1:41" ht="15.75" thickBot="1">
      <c r="A53" s="6">
        <v>349660</v>
      </c>
      <c r="B53" s="6" t="s">
        <v>55</v>
      </c>
      <c r="C53" s="7">
        <v>-474.95</v>
      </c>
      <c r="D53" s="6">
        <v>244</v>
      </c>
      <c r="E53" s="8">
        <v>6.0640000000000001</v>
      </c>
      <c r="F53" s="8">
        <f t="shared" si="25"/>
        <v>3.5885167464114832E-2</v>
      </c>
      <c r="G53" s="50">
        <v>0.15</v>
      </c>
      <c r="H53" s="47">
        <v>67.070999999999998</v>
      </c>
      <c r="I53" s="12">
        <f t="shared" si="0"/>
        <v>61.006999999999998</v>
      </c>
      <c r="J53" s="51">
        <f t="shared" si="1"/>
        <v>255.00925999999998</v>
      </c>
      <c r="K53" s="59">
        <v>769.01700000000005</v>
      </c>
      <c r="L53" s="12">
        <f t="shared" si="2"/>
        <v>701.94600000000003</v>
      </c>
      <c r="M53" s="51">
        <f t="shared" si="3"/>
        <v>3186.83484</v>
      </c>
      <c r="N53" s="51">
        <f t="shared" si="4"/>
        <v>3441.9940999999999</v>
      </c>
      <c r="O53" s="51">
        <f t="shared" si="24"/>
        <v>1699.8441</v>
      </c>
      <c r="P53" s="65">
        <v>1267.2</v>
      </c>
      <c r="Q53" s="12">
        <v>1353.0260000000001</v>
      </c>
      <c r="R53" s="12">
        <f t="shared" si="5"/>
        <v>584.00900000000001</v>
      </c>
      <c r="S53" s="51">
        <f t="shared" si="6"/>
        <v>2651.4008600000002</v>
      </c>
      <c r="T53" s="51"/>
      <c r="U53" s="65">
        <f t="shared" si="7"/>
        <v>3918.6008600000005</v>
      </c>
      <c r="V53" s="12">
        <v>2856.0970000000002</v>
      </c>
      <c r="W53" s="12">
        <f t="shared" si="8"/>
        <v>1503.0710000000001</v>
      </c>
      <c r="X53" s="51">
        <f t="shared" si="9"/>
        <v>6823.9423400000005</v>
      </c>
      <c r="Y53" s="51"/>
      <c r="Z53" s="65">
        <f t="shared" si="10"/>
        <v>10742.5432</v>
      </c>
      <c r="AA53" s="12">
        <v>3669.0630000000001</v>
      </c>
      <c r="AB53" s="12">
        <f t="shared" si="11"/>
        <v>812.96599999999989</v>
      </c>
      <c r="AC53" s="51">
        <f t="shared" si="12"/>
        <v>3690.8656399999995</v>
      </c>
      <c r="AD53" s="51">
        <v>12000</v>
      </c>
      <c r="AE53" s="65">
        <f t="shared" si="13"/>
        <v>2433.4088400000001</v>
      </c>
      <c r="AF53" s="12">
        <f>VLOOKUP(A53,Лист4!$A$2:$F$175,6,FALSE)</f>
        <v>4527.0230000000001</v>
      </c>
      <c r="AG53" s="12">
        <f t="shared" si="14"/>
        <v>857.96</v>
      </c>
      <c r="AH53" s="51">
        <f t="shared" si="15"/>
        <v>3895.1384000000003</v>
      </c>
      <c r="AI53" s="51">
        <v>6000</v>
      </c>
      <c r="AJ53" s="65">
        <f t="shared" si="16"/>
        <v>328.54723999999987</v>
      </c>
      <c r="AK53" s="12">
        <f>VLOOKUP(A53,Лист6!$A$2:$F$175,6,FALSE)</f>
        <v>4752.05</v>
      </c>
      <c r="AL53" s="12">
        <f t="shared" si="17"/>
        <v>225.02700000000004</v>
      </c>
      <c r="AM53" s="51">
        <f t="shared" si="18"/>
        <v>1021.6225800000002</v>
      </c>
      <c r="AN53" s="51"/>
      <c r="AO53" s="65">
        <f t="shared" si="19"/>
        <v>1350.1698200000001</v>
      </c>
    </row>
    <row r="54" spans="1:41" ht="15.75" thickBot="1">
      <c r="A54" s="6">
        <v>344858</v>
      </c>
      <c r="B54" s="6" t="s">
        <v>56</v>
      </c>
      <c r="C54" s="7">
        <v>-261.77999999999997</v>
      </c>
      <c r="D54" s="6">
        <v>4</v>
      </c>
      <c r="E54" s="8">
        <v>7360.0460000000003</v>
      </c>
      <c r="F54" s="8">
        <f t="shared" si="25"/>
        <v>662.02631578947376</v>
      </c>
      <c r="G54" s="50">
        <v>2767.27</v>
      </c>
      <c r="H54" s="47">
        <v>9128.09</v>
      </c>
      <c r="I54" s="12">
        <f t="shared" si="0"/>
        <v>1768.0439999999999</v>
      </c>
      <c r="J54" s="51">
        <f t="shared" si="1"/>
        <v>7390.4239199999993</v>
      </c>
      <c r="K54" s="59">
        <v>11118.053</v>
      </c>
      <c r="L54" s="12">
        <f t="shared" si="2"/>
        <v>1989.9629999999997</v>
      </c>
      <c r="M54" s="51">
        <f t="shared" si="3"/>
        <v>9034.4320199999984</v>
      </c>
      <c r="N54" s="51">
        <f t="shared" si="4"/>
        <v>19192.125939999998</v>
      </c>
      <c r="O54" s="51">
        <v>14000</v>
      </c>
      <c r="P54" s="65">
        <v>4930.34</v>
      </c>
      <c r="Q54" s="12">
        <v>12012.016</v>
      </c>
      <c r="R54" s="12">
        <f t="shared" si="5"/>
        <v>893.96299999999974</v>
      </c>
      <c r="S54" s="51">
        <f t="shared" si="6"/>
        <v>4058.5920199999987</v>
      </c>
      <c r="T54" s="51"/>
      <c r="U54" s="65">
        <f t="shared" si="7"/>
        <v>8988.9320199999984</v>
      </c>
      <c r="V54" s="12">
        <v>13372.018</v>
      </c>
      <c r="W54" s="12">
        <f t="shared" si="8"/>
        <v>1360.0020000000004</v>
      </c>
      <c r="X54" s="51">
        <f t="shared" si="9"/>
        <v>6174.4090800000022</v>
      </c>
      <c r="Y54" s="51">
        <v>0</v>
      </c>
      <c r="Z54" s="65">
        <f t="shared" si="10"/>
        <v>15163.341100000001</v>
      </c>
      <c r="AA54" s="12">
        <f>VLOOKUP(B54,Лист3!$A$2:$C$175,3,FALSE)</f>
        <v>14103.09</v>
      </c>
      <c r="AB54" s="12">
        <f t="shared" si="11"/>
        <v>731.07200000000012</v>
      </c>
      <c r="AC54" s="51">
        <f t="shared" si="12"/>
        <v>3319.0668800000008</v>
      </c>
      <c r="AD54" s="51">
        <v>8700</v>
      </c>
      <c r="AE54" s="65">
        <f t="shared" si="13"/>
        <v>9782.4079800000036</v>
      </c>
      <c r="AF54" s="12">
        <f>VLOOKUP(A54,Лист4!$A$2:$F$175,6,FALSE)</f>
        <v>15380.034</v>
      </c>
      <c r="AG54" s="12">
        <f t="shared" si="14"/>
        <v>1276.9439999999995</v>
      </c>
      <c r="AH54" s="51">
        <f t="shared" si="15"/>
        <v>5797.3257599999979</v>
      </c>
      <c r="AI54" s="51"/>
      <c r="AJ54" s="65">
        <f t="shared" si="16"/>
        <v>15579.733740000001</v>
      </c>
      <c r="AK54" s="12">
        <f>VLOOKUP(A54,Лист6!$A$2:$F$175,6,FALSE)</f>
        <v>16949.079000000002</v>
      </c>
      <c r="AL54" s="12">
        <f t="shared" si="17"/>
        <v>1569.0450000000019</v>
      </c>
      <c r="AM54" s="51">
        <f t="shared" si="18"/>
        <v>7123.4643000000087</v>
      </c>
      <c r="AN54" s="51"/>
      <c r="AO54" s="65">
        <f t="shared" si="19"/>
        <v>22703.19804000001</v>
      </c>
    </row>
    <row r="55" spans="1:41" ht="15.75" thickBot="1">
      <c r="A55" s="6">
        <v>352237</v>
      </c>
      <c r="B55" s="6" t="s">
        <v>57</v>
      </c>
      <c r="C55" s="7">
        <v>-0.67</v>
      </c>
      <c r="D55" s="6">
        <v>132</v>
      </c>
      <c r="E55" s="8">
        <v>544.09500000000003</v>
      </c>
      <c r="F55" s="8">
        <f t="shared" si="25"/>
        <v>0</v>
      </c>
      <c r="G55" s="50">
        <v>0</v>
      </c>
      <c r="H55" s="47">
        <v>637.05999999999995</v>
      </c>
      <c r="I55" s="12">
        <f t="shared" si="0"/>
        <v>92.964999999999918</v>
      </c>
      <c r="J55" s="51">
        <f t="shared" si="1"/>
        <v>388.59369999999961</v>
      </c>
      <c r="K55" s="59">
        <v>971.04100000000005</v>
      </c>
      <c r="L55" s="12">
        <f t="shared" si="2"/>
        <v>333.98100000000011</v>
      </c>
      <c r="M55" s="51">
        <f t="shared" si="3"/>
        <v>1516.2737400000005</v>
      </c>
      <c r="N55" s="51">
        <f t="shared" si="4"/>
        <v>1904.8674400000002</v>
      </c>
      <c r="O55" s="51">
        <v>3500</v>
      </c>
      <c r="P55" s="65">
        <v>-1595.79</v>
      </c>
      <c r="Q55" s="12">
        <v>1181.067</v>
      </c>
      <c r="R55" s="12">
        <f t="shared" si="5"/>
        <v>210.02599999999995</v>
      </c>
      <c r="S55" s="51">
        <f t="shared" si="6"/>
        <v>953.51803999999981</v>
      </c>
      <c r="T55" s="51"/>
      <c r="U55" s="65">
        <f t="shared" si="7"/>
        <v>-642.27196000000015</v>
      </c>
      <c r="V55" s="12">
        <v>1681.0730000000001</v>
      </c>
      <c r="W55" s="12">
        <f t="shared" si="8"/>
        <v>500.00600000000009</v>
      </c>
      <c r="X55" s="51">
        <f t="shared" si="9"/>
        <v>2270.0272400000003</v>
      </c>
      <c r="Y55" s="51"/>
      <c r="Z55" s="65">
        <f t="shared" si="10"/>
        <v>1627.7552800000003</v>
      </c>
      <c r="AA55" s="12">
        <f>VLOOKUP(B55,Лист3!$A$2:$C$175,3,FALSE)</f>
        <v>1991.075</v>
      </c>
      <c r="AB55" s="12">
        <f t="shared" si="11"/>
        <v>310.00199999999995</v>
      </c>
      <c r="AC55" s="51">
        <f t="shared" si="12"/>
        <v>1407.4090799999999</v>
      </c>
      <c r="AD55" s="51"/>
      <c r="AE55" s="65">
        <f t="shared" si="13"/>
        <v>3035.1643600000002</v>
      </c>
      <c r="AF55" s="12">
        <f>VLOOKUP(A55,Лист4!$A$2:$F$175,6,FALSE)</f>
        <v>2353.0120000000002</v>
      </c>
      <c r="AG55" s="12">
        <f t="shared" si="14"/>
        <v>361.93700000000013</v>
      </c>
      <c r="AH55" s="51">
        <f t="shared" si="15"/>
        <v>1643.1939800000007</v>
      </c>
      <c r="AI55" s="51"/>
      <c r="AJ55" s="65">
        <f t="shared" si="16"/>
        <v>4678.3583400000007</v>
      </c>
      <c r="AK55" s="12">
        <f>VLOOKUP(A55,Лист6!$A$2:$F$175,6,FALSE)</f>
        <v>2720.0059999999999</v>
      </c>
      <c r="AL55" s="12">
        <f t="shared" si="17"/>
        <v>366.99399999999969</v>
      </c>
      <c r="AM55" s="51">
        <f t="shared" si="18"/>
        <v>1666.1527599999986</v>
      </c>
      <c r="AN55" s="51"/>
      <c r="AO55" s="65">
        <f t="shared" si="19"/>
        <v>6344.5110999999997</v>
      </c>
    </row>
    <row r="56" spans="1:41" ht="15.75" thickBot="1">
      <c r="A56" s="6">
        <v>344620</v>
      </c>
      <c r="B56" s="6" t="s">
        <v>58</v>
      </c>
      <c r="C56" s="7">
        <v>4397.66</v>
      </c>
      <c r="D56" s="6">
        <v>68</v>
      </c>
      <c r="E56" s="8">
        <v>1401.0429999999999</v>
      </c>
      <c r="F56" s="8">
        <f t="shared" si="25"/>
        <v>24.956937799043061</v>
      </c>
      <c r="G56" s="50">
        <v>104.32</v>
      </c>
      <c r="H56" s="47">
        <v>2130.0259999999998</v>
      </c>
      <c r="I56" s="12">
        <f t="shared" si="0"/>
        <v>728.98299999999995</v>
      </c>
      <c r="J56" s="51">
        <f t="shared" si="1"/>
        <v>3047.1489399999996</v>
      </c>
      <c r="K56" s="59">
        <v>3310.049</v>
      </c>
      <c r="L56" s="12">
        <f t="shared" si="2"/>
        <v>1180.0230000000001</v>
      </c>
      <c r="M56" s="51">
        <f t="shared" si="3"/>
        <v>5357.3044200000004</v>
      </c>
      <c r="N56" s="51">
        <f t="shared" si="4"/>
        <v>8508.7733599999992</v>
      </c>
      <c r="O56" s="51">
        <f t="shared" si="24"/>
        <v>14000.003359999999</v>
      </c>
      <c r="P56" s="65">
        <v>-1093.57</v>
      </c>
      <c r="Q56" s="12">
        <v>3587.0030000000002</v>
      </c>
      <c r="R56" s="12">
        <f t="shared" si="5"/>
        <v>276.95400000000018</v>
      </c>
      <c r="S56" s="51">
        <f t="shared" si="6"/>
        <v>1257.3711600000008</v>
      </c>
      <c r="T56" s="51"/>
      <c r="U56" s="65">
        <f t="shared" si="7"/>
        <v>163.80116000000089</v>
      </c>
      <c r="V56" s="12">
        <v>3933.05</v>
      </c>
      <c r="W56" s="12">
        <f t="shared" si="8"/>
        <v>346.04700000000003</v>
      </c>
      <c r="X56" s="51">
        <f t="shared" si="9"/>
        <v>1571.0533800000001</v>
      </c>
      <c r="Y56" s="51"/>
      <c r="Z56" s="65">
        <f t="shared" si="10"/>
        <v>1734.854540000001</v>
      </c>
      <c r="AA56" s="12">
        <f>VLOOKUP(B56,Лист3!$A$2:$C$175,3,FALSE)</f>
        <v>4237.0039999999999</v>
      </c>
      <c r="AB56" s="12">
        <f t="shared" si="11"/>
        <v>303.95399999999972</v>
      </c>
      <c r="AC56" s="51">
        <f t="shared" si="12"/>
        <v>1379.9511599999987</v>
      </c>
      <c r="AD56" s="51"/>
      <c r="AE56" s="65">
        <f t="shared" si="13"/>
        <v>3114.8056999999999</v>
      </c>
      <c r="AF56" s="12">
        <f>VLOOKUP(A56,Лист4!$A$2:$F$175,6,FALSE)</f>
        <v>4362.018</v>
      </c>
      <c r="AG56" s="12">
        <f t="shared" si="14"/>
        <v>125.01400000000012</v>
      </c>
      <c r="AH56" s="51">
        <f t="shared" si="15"/>
        <v>567.56356000000062</v>
      </c>
      <c r="AI56" s="51"/>
      <c r="AJ56" s="65">
        <f t="shared" si="16"/>
        <v>3682.3692600000004</v>
      </c>
      <c r="AK56" s="12">
        <f>VLOOKUP(A56,Лист6!$A$2:$F$175,6,FALSE)</f>
        <v>4413.09</v>
      </c>
      <c r="AL56" s="12">
        <f t="shared" si="17"/>
        <v>51.072000000000116</v>
      </c>
      <c r="AM56" s="51">
        <f t="shared" si="18"/>
        <v>231.86688000000052</v>
      </c>
      <c r="AN56" s="51"/>
      <c r="AO56" s="65">
        <f t="shared" si="19"/>
        <v>3914.2361400000009</v>
      </c>
    </row>
    <row r="57" spans="1:41" ht="15.75" thickBot="1">
      <c r="A57" s="6">
        <v>343584</v>
      </c>
      <c r="B57" s="6" t="s">
        <v>59</v>
      </c>
      <c r="C57" s="7">
        <v>-729.4</v>
      </c>
      <c r="D57" s="6">
        <v>38</v>
      </c>
      <c r="E57" s="8">
        <v>243.01499999999999</v>
      </c>
      <c r="F57" s="8">
        <f t="shared" si="25"/>
        <v>0.99282296650717716</v>
      </c>
      <c r="G57" s="50">
        <v>4.1500000000000004</v>
      </c>
      <c r="H57" s="47">
        <v>251.077</v>
      </c>
      <c r="I57" s="12">
        <f t="shared" si="0"/>
        <v>8.0620000000000118</v>
      </c>
      <c r="J57" s="51">
        <f t="shared" si="1"/>
        <v>33.699160000000049</v>
      </c>
      <c r="K57" s="59">
        <v>270.024</v>
      </c>
      <c r="L57" s="12">
        <f t="shared" si="2"/>
        <v>18.947000000000003</v>
      </c>
      <c r="M57" s="51">
        <f t="shared" si="3"/>
        <v>86.019380000000012</v>
      </c>
      <c r="N57" s="51">
        <f t="shared" si="4"/>
        <v>123.86854000000005</v>
      </c>
      <c r="O57" s="51">
        <f t="shared" si="24"/>
        <v>-1.4599999999518332E-3</v>
      </c>
      <c r="P57" s="65">
        <v>-605.53</v>
      </c>
      <c r="Q57" s="12">
        <v>270.024</v>
      </c>
      <c r="R57" s="12">
        <f t="shared" si="5"/>
        <v>0</v>
      </c>
      <c r="S57" s="51">
        <f t="shared" si="6"/>
        <v>0</v>
      </c>
      <c r="T57" s="51"/>
      <c r="U57" s="65">
        <f t="shared" si="7"/>
        <v>-605.53</v>
      </c>
      <c r="V57" s="12">
        <v>270.06200000000001</v>
      </c>
      <c r="W57" s="12">
        <f t="shared" si="8"/>
        <v>3.8000000000010914E-2</v>
      </c>
      <c r="X57" s="51">
        <f t="shared" si="9"/>
        <v>0.17252000000004955</v>
      </c>
      <c r="Y57" s="51"/>
      <c r="Z57" s="65">
        <f t="shared" si="10"/>
        <v>-605.3574799999999</v>
      </c>
      <c r="AA57" s="12">
        <f>VLOOKUP(B57,Лист3!$A$2:$C$175,3,FALSE)</f>
        <v>270.06200000000001</v>
      </c>
      <c r="AB57" s="12">
        <f t="shared" si="11"/>
        <v>0</v>
      </c>
      <c r="AC57" s="51">
        <f t="shared" si="12"/>
        <v>0</v>
      </c>
      <c r="AD57" s="51"/>
      <c r="AE57" s="65">
        <f t="shared" si="13"/>
        <v>-605.3574799999999</v>
      </c>
      <c r="AF57" s="12">
        <f>VLOOKUP(A57,Лист4!$A$2:$F$175,6,FALSE)</f>
        <v>271.01499999999999</v>
      </c>
      <c r="AG57" s="12">
        <f t="shared" si="14"/>
        <v>0.95299999999997453</v>
      </c>
      <c r="AH57" s="51">
        <f t="shared" si="15"/>
        <v>4.3266199999998847</v>
      </c>
      <c r="AI57" s="51"/>
      <c r="AJ57" s="65">
        <f t="shared" si="16"/>
        <v>-601.03085999999996</v>
      </c>
      <c r="AK57" s="12">
        <f>VLOOKUP(A57,Лист6!$A$2:$F$175,6,FALSE)</f>
        <v>272.03699999999998</v>
      </c>
      <c r="AL57" s="12">
        <f t="shared" si="17"/>
        <v>1.0219999999999914</v>
      </c>
      <c r="AM57" s="51">
        <f t="shared" si="18"/>
        <v>4.6398799999999607</v>
      </c>
      <c r="AN57" s="51"/>
      <c r="AO57" s="65">
        <f t="shared" si="19"/>
        <v>-596.39098000000001</v>
      </c>
    </row>
    <row r="58" spans="1:41" ht="15.75" thickBot="1">
      <c r="A58" s="6">
        <v>343557</v>
      </c>
      <c r="B58" s="6" t="s">
        <v>59</v>
      </c>
      <c r="C58" s="7">
        <v>0</v>
      </c>
      <c r="D58" s="6">
        <v>255</v>
      </c>
      <c r="E58" s="8">
        <v>1.0999999999999999E-2</v>
      </c>
      <c r="F58" s="8">
        <f t="shared" si="25"/>
        <v>0</v>
      </c>
      <c r="G58" s="50">
        <v>0</v>
      </c>
      <c r="H58" s="47">
        <v>1.0999999999999999E-2</v>
      </c>
      <c r="I58" s="12">
        <f t="shared" si="0"/>
        <v>0</v>
      </c>
      <c r="J58" s="51">
        <f t="shared" si="1"/>
        <v>0</v>
      </c>
      <c r="K58" s="59">
        <v>373.084</v>
      </c>
      <c r="L58" s="12">
        <f t="shared" si="2"/>
        <v>373.07299999999998</v>
      </c>
      <c r="M58" s="51">
        <f t="shared" si="3"/>
        <v>1693.7514199999998</v>
      </c>
      <c r="N58" s="51">
        <f t="shared" si="4"/>
        <v>1693.7514199999998</v>
      </c>
      <c r="O58" s="51">
        <f t="shared" si="24"/>
        <v>2000.0014199999998</v>
      </c>
      <c r="P58" s="65">
        <v>-306.25</v>
      </c>
      <c r="Q58" s="12">
        <v>373.084</v>
      </c>
      <c r="R58" s="12">
        <f t="shared" si="5"/>
        <v>0</v>
      </c>
      <c r="S58" s="51">
        <f t="shared" si="6"/>
        <v>0</v>
      </c>
      <c r="T58" s="51"/>
      <c r="U58" s="65">
        <f t="shared" si="7"/>
        <v>-306.25</v>
      </c>
      <c r="V58" s="12">
        <v>373.084</v>
      </c>
      <c r="W58" s="12">
        <f t="shared" si="8"/>
        <v>0</v>
      </c>
      <c r="X58" s="51">
        <f t="shared" si="9"/>
        <v>0</v>
      </c>
      <c r="Y58" s="51"/>
      <c r="Z58" s="65">
        <f t="shared" si="10"/>
        <v>-306.25</v>
      </c>
      <c r="AA58" s="12">
        <v>373.084</v>
      </c>
      <c r="AB58" s="12">
        <f t="shared" si="11"/>
        <v>0</v>
      </c>
      <c r="AC58" s="51">
        <f t="shared" si="12"/>
        <v>0</v>
      </c>
      <c r="AD58" s="51"/>
      <c r="AE58" s="65">
        <f t="shared" si="13"/>
        <v>-306.25</v>
      </c>
      <c r="AF58" s="12">
        <f>VLOOKUP(A58,Лист4!$A$2:$F$175,6,FALSE)</f>
        <v>373.084</v>
      </c>
      <c r="AG58" s="12">
        <f t="shared" si="14"/>
        <v>0</v>
      </c>
      <c r="AH58" s="51">
        <f t="shared" si="15"/>
        <v>0</v>
      </c>
      <c r="AI58" s="51"/>
      <c r="AJ58" s="65">
        <f t="shared" si="16"/>
        <v>-306.25</v>
      </c>
      <c r="AK58" s="12">
        <f>VLOOKUP(A58,Лист6!$A$2:$F$175,6,FALSE)</f>
        <v>373.084</v>
      </c>
      <c r="AL58" s="12">
        <f t="shared" si="17"/>
        <v>0</v>
      </c>
      <c r="AM58" s="51">
        <f t="shared" si="18"/>
        <v>0</v>
      </c>
      <c r="AN58" s="51"/>
      <c r="AO58" s="65">
        <f t="shared" si="19"/>
        <v>-306.25</v>
      </c>
    </row>
    <row r="59" spans="1:41" ht="15.75" thickBot="1">
      <c r="A59" s="6">
        <v>349655</v>
      </c>
      <c r="B59" s="6" t="s">
        <v>60</v>
      </c>
      <c r="C59" s="7">
        <v>16.41</v>
      </c>
      <c r="D59" s="6">
        <v>16</v>
      </c>
      <c r="E59" s="8">
        <v>4.008</v>
      </c>
      <c r="F59" s="8">
        <v>0</v>
      </c>
      <c r="G59" s="50">
        <v>0</v>
      </c>
      <c r="H59" s="47">
        <v>4.08</v>
      </c>
      <c r="I59" s="12">
        <f t="shared" si="0"/>
        <v>7.2000000000000064E-2</v>
      </c>
      <c r="J59" s="51">
        <f t="shared" si="1"/>
        <v>0.30096000000000023</v>
      </c>
      <c r="K59" s="59">
        <v>5.0039999999999996</v>
      </c>
      <c r="L59" s="12">
        <f t="shared" si="2"/>
        <v>0.92399999999999949</v>
      </c>
      <c r="M59" s="51">
        <f t="shared" si="3"/>
        <v>4.1949599999999974</v>
      </c>
      <c r="N59" s="51">
        <f t="shared" si="4"/>
        <v>4.4959199999999973</v>
      </c>
      <c r="O59" s="51">
        <v>100</v>
      </c>
      <c r="P59" s="65">
        <v>-79.069999999999993</v>
      </c>
      <c r="Q59" s="12">
        <v>5.0039999999999996</v>
      </c>
      <c r="R59" s="12">
        <f t="shared" si="5"/>
        <v>0</v>
      </c>
      <c r="S59" s="51">
        <f t="shared" si="6"/>
        <v>0</v>
      </c>
      <c r="T59" s="51"/>
      <c r="U59" s="65">
        <f t="shared" si="7"/>
        <v>-79.069999999999993</v>
      </c>
      <c r="V59" s="12">
        <v>5.0039999999999996</v>
      </c>
      <c r="W59" s="12">
        <f t="shared" si="8"/>
        <v>0</v>
      </c>
      <c r="X59" s="51">
        <f t="shared" si="9"/>
        <v>0</v>
      </c>
      <c r="Y59" s="51"/>
      <c r="Z59" s="65">
        <f t="shared" si="10"/>
        <v>-79.069999999999993</v>
      </c>
      <c r="AA59" s="12">
        <f>VLOOKUP(B59,Лист3!$A$2:$C$175,3,FALSE)</f>
        <v>5.0039999999999996</v>
      </c>
      <c r="AB59" s="12">
        <f t="shared" si="11"/>
        <v>0</v>
      </c>
      <c r="AC59" s="51">
        <f t="shared" si="12"/>
        <v>0</v>
      </c>
      <c r="AD59" s="51"/>
      <c r="AE59" s="65">
        <f t="shared" si="13"/>
        <v>-79.069999999999993</v>
      </c>
      <c r="AF59" s="12">
        <f>VLOOKUP(A59,Лист4!$A$2:$F$175,6,FALSE)</f>
        <v>5.0039999999999996</v>
      </c>
      <c r="AG59" s="12">
        <f t="shared" si="14"/>
        <v>0</v>
      </c>
      <c r="AH59" s="51">
        <f t="shared" si="15"/>
        <v>0</v>
      </c>
      <c r="AI59" s="51"/>
      <c r="AJ59" s="65">
        <f t="shared" si="16"/>
        <v>-79.069999999999993</v>
      </c>
      <c r="AK59" s="12">
        <f>VLOOKUP(A59,Лист6!$A$2:$F$175,6,FALSE)</f>
        <v>5.0039999999999996</v>
      </c>
      <c r="AL59" s="12">
        <f t="shared" si="17"/>
        <v>0</v>
      </c>
      <c r="AM59" s="51">
        <f t="shared" si="18"/>
        <v>0</v>
      </c>
      <c r="AN59" s="51"/>
      <c r="AO59" s="65">
        <f t="shared" si="19"/>
        <v>-79.069999999999993</v>
      </c>
    </row>
    <row r="60" spans="1:41" ht="15.75" thickBot="1">
      <c r="A60" s="6">
        <v>344597</v>
      </c>
      <c r="B60" s="6" t="s">
        <v>61</v>
      </c>
      <c r="C60" s="7">
        <v>146.88</v>
      </c>
      <c r="D60" s="6">
        <v>126</v>
      </c>
      <c r="E60" s="8">
        <v>158.041</v>
      </c>
      <c r="F60" s="8">
        <f>G60/4.18</f>
        <v>0</v>
      </c>
      <c r="G60" s="50">
        <v>0</v>
      </c>
      <c r="H60" s="47">
        <v>228.047</v>
      </c>
      <c r="I60" s="12">
        <f t="shared" si="0"/>
        <v>70.006</v>
      </c>
      <c r="J60" s="51">
        <f t="shared" si="1"/>
        <v>292.62507999999997</v>
      </c>
      <c r="K60" s="59">
        <v>348.09199999999998</v>
      </c>
      <c r="L60" s="12">
        <f t="shared" si="2"/>
        <v>120.04499999999999</v>
      </c>
      <c r="M60" s="51">
        <f t="shared" si="3"/>
        <v>545.00429999999994</v>
      </c>
      <c r="N60" s="51">
        <f t="shared" si="4"/>
        <v>837.62937999999986</v>
      </c>
      <c r="O60" s="51">
        <v>3500</v>
      </c>
      <c r="P60" s="65">
        <v>-2515.48</v>
      </c>
      <c r="Q60" s="12">
        <v>348.09300000000002</v>
      </c>
      <c r="R60" s="12">
        <f t="shared" si="5"/>
        <v>1.0000000000331966E-3</v>
      </c>
      <c r="S60" s="51">
        <f t="shared" si="6"/>
        <v>4.5400000001507125E-3</v>
      </c>
      <c r="T60" s="51"/>
      <c r="U60" s="65">
        <f t="shared" si="7"/>
        <v>-2515.4754599999997</v>
      </c>
      <c r="V60" s="12">
        <v>348.09300000000002</v>
      </c>
      <c r="W60" s="12">
        <f t="shared" si="8"/>
        <v>0</v>
      </c>
      <c r="X60" s="51">
        <f t="shared" si="9"/>
        <v>0</v>
      </c>
      <c r="Y60" s="51"/>
      <c r="Z60" s="65">
        <f t="shared" si="10"/>
        <v>-2515.4754599999997</v>
      </c>
      <c r="AA60" s="12">
        <f>VLOOKUP(B60,Лист3!$A$2:$C$175,3,FALSE)</f>
        <v>348.09699999999998</v>
      </c>
      <c r="AB60" s="12">
        <f t="shared" si="11"/>
        <v>3.999999999962256E-3</v>
      </c>
      <c r="AC60" s="51">
        <f t="shared" si="12"/>
        <v>1.8159999999828643E-2</v>
      </c>
      <c r="AD60" s="51"/>
      <c r="AE60" s="65">
        <f t="shared" si="13"/>
        <v>-2515.4573</v>
      </c>
      <c r="AF60" s="12">
        <f>VLOOKUP(A60,Лист4!$A$2:$F$175,6,FALSE)</f>
        <v>348.09699999999998</v>
      </c>
      <c r="AG60" s="12">
        <f t="shared" si="14"/>
        <v>0</v>
      </c>
      <c r="AH60" s="51">
        <f t="shared" si="15"/>
        <v>0</v>
      </c>
      <c r="AI60" s="51"/>
      <c r="AJ60" s="65">
        <f t="shared" si="16"/>
        <v>-2515.4573</v>
      </c>
      <c r="AK60" s="12">
        <f>VLOOKUP(A60,Лист6!$A$2:$F$175,6,FALSE)</f>
        <v>352.06099999999998</v>
      </c>
      <c r="AL60" s="12">
        <f t="shared" si="17"/>
        <v>3.9639999999999986</v>
      </c>
      <c r="AM60" s="51">
        <f t="shared" si="18"/>
        <v>17.996559999999995</v>
      </c>
      <c r="AN60" s="51"/>
      <c r="AO60" s="65">
        <f t="shared" si="19"/>
        <v>-2497.46074</v>
      </c>
    </row>
    <row r="61" spans="1:41" ht="15.75" thickBot="1">
      <c r="A61" s="6">
        <v>349600</v>
      </c>
      <c r="B61" s="6" t="s">
        <v>62</v>
      </c>
      <c r="C61" s="7">
        <v>4.38</v>
      </c>
      <c r="D61" s="6">
        <v>5</v>
      </c>
      <c r="E61" s="8">
        <v>1.052</v>
      </c>
      <c r="F61" s="8">
        <v>0</v>
      </c>
      <c r="G61" s="50">
        <v>0</v>
      </c>
      <c r="H61" s="47">
        <v>6.0819999999999999</v>
      </c>
      <c r="I61" s="12">
        <f t="shared" si="0"/>
        <v>5.0299999999999994</v>
      </c>
      <c r="J61" s="51">
        <f t="shared" si="1"/>
        <v>21.025399999999998</v>
      </c>
      <c r="K61" s="59">
        <v>8.0640000000000001</v>
      </c>
      <c r="L61" s="12">
        <f t="shared" si="2"/>
        <v>1.9820000000000002</v>
      </c>
      <c r="M61" s="51">
        <f t="shared" si="3"/>
        <v>8.9982800000000012</v>
      </c>
      <c r="N61" s="51">
        <f t="shared" si="4"/>
        <v>30.023679999999999</v>
      </c>
      <c r="O61" s="51">
        <v>0</v>
      </c>
      <c r="P61" s="65">
        <f t="shared" si="20"/>
        <v>34.403680000000001</v>
      </c>
      <c r="Q61" s="12">
        <v>8.0640000000000001</v>
      </c>
      <c r="R61" s="12">
        <f t="shared" si="5"/>
        <v>0</v>
      </c>
      <c r="S61" s="51">
        <f t="shared" si="6"/>
        <v>0</v>
      </c>
      <c r="T61" s="51"/>
      <c r="U61" s="65">
        <f t="shared" si="7"/>
        <v>34.403680000000001</v>
      </c>
      <c r="V61" s="12">
        <v>8.0640000000000001</v>
      </c>
      <c r="W61" s="12">
        <f t="shared" si="8"/>
        <v>0</v>
      </c>
      <c r="X61" s="51">
        <f t="shared" si="9"/>
        <v>0</v>
      </c>
      <c r="Y61" s="51"/>
      <c r="Z61" s="65">
        <f t="shared" si="10"/>
        <v>34.403680000000001</v>
      </c>
      <c r="AA61" s="12">
        <f>VLOOKUP(B61,Лист3!$A$2:$C$175,3,FALSE)</f>
        <v>8.0640000000000001</v>
      </c>
      <c r="AB61" s="12">
        <f t="shared" si="11"/>
        <v>0</v>
      </c>
      <c r="AC61" s="51">
        <f t="shared" si="12"/>
        <v>0</v>
      </c>
      <c r="AD61" s="51"/>
      <c r="AE61" s="65">
        <f t="shared" si="13"/>
        <v>34.403680000000001</v>
      </c>
      <c r="AF61" s="12">
        <f>VLOOKUP(A61,Лист4!$A$2:$F$175,6,FALSE)</f>
        <v>8.0640000000000001</v>
      </c>
      <c r="AG61" s="12">
        <f t="shared" si="14"/>
        <v>0</v>
      </c>
      <c r="AH61" s="51">
        <f t="shared" si="15"/>
        <v>0</v>
      </c>
      <c r="AI61" s="51"/>
      <c r="AJ61" s="65">
        <f t="shared" si="16"/>
        <v>34.403680000000001</v>
      </c>
      <c r="AK61" s="12">
        <f>VLOOKUP(A61,Лист6!$A$2:$F$175,6,FALSE)</f>
        <v>8.0640000000000001</v>
      </c>
      <c r="AL61" s="12">
        <f t="shared" si="17"/>
        <v>0</v>
      </c>
      <c r="AM61" s="51">
        <f t="shared" si="18"/>
        <v>0</v>
      </c>
      <c r="AN61" s="51"/>
      <c r="AO61" s="65">
        <f t="shared" si="19"/>
        <v>34.403680000000001</v>
      </c>
    </row>
    <row r="62" spans="1:41" ht="15.75" thickBot="1">
      <c r="A62" s="6">
        <v>352411</v>
      </c>
      <c r="B62" s="6" t="s">
        <v>63</v>
      </c>
      <c r="C62" s="7">
        <v>0</v>
      </c>
      <c r="D62" s="6">
        <v>205</v>
      </c>
      <c r="E62" s="8">
        <v>0</v>
      </c>
      <c r="F62" s="8">
        <f t="shared" ref="F62:F65" si="26">G62/4.18</f>
        <v>0</v>
      </c>
      <c r="G62" s="50">
        <v>0</v>
      </c>
      <c r="H62" s="47">
        <v>0</v>
      </c>
      <c r="I62" s="12">
        <f t="shared" si="0"/>
        <v>0</v>
      </c>
      <c r="J62" s="51">
        <f t="shared" si="1"/>
        <v>0</v>
      </c>
      <c r="K62" s="59">
        <v>0</v>
      </c>
      <c r="L62" s="12">
        <f t="shared" si="2"/>
        <v>0</v>
      </c>
      <c r="M62" s="51">
        <f t="shared" si="3"/>
        <v>0</v>
      </c>
      <c r="N62" s="51">
        <f t="shared" si="4"/>
        <v>0</v>
      </c>
      <c r="O62" s="51">
        <v>0</v>
      </c>
      <c r="P62" s="65">
        <f t="shared" si="20"/>
        <v>0</v>
      </c>
      <c r="Q62" s="12">
        <v>0</v>
      </c>
      <c r="R62" s="12">
        <f t="shared" si="5"/>
        <v>0</v>
      </c>
      <c r="S62" s="51">
        <f t="shared" si="6"/>
        <v>0</v>
      </c>
      <c r="T62" s="51"/>
      <c r="U62" s="65">
        <f t="shared" si="7"/>
        <v>0</v>
      </c>
      <c r="V62" s="12">
        <v>0</v>
      </c>
      <c r="W62" s="12">
        <f t="shared" si="8"/>
        <v>0</v>
      </c>
      <c r="X62" s="51">
        <f t="shared" si="9"/>
        <v>0</v>
      </c>
      <c r="Y62" s="51"/>
      <c r="Z62" s="65">
        <f t="shared" si="10"/>
        <v>0</v>
      </c>
      <c r="AA62" s="12">
        <f>VLOOKUP(B62,Лист3!$A$2:$C$175,3,FALSE)</f>
        <v>0</v>
      </c>
      <c r="AB62" s="12">
        <f t="shared" si="11"/>
        <v>0</v>
      </c>
      <c r="AC62" s="51">
        <f t="shared" si="12"/>
        <v>0</v>
      </c>
      <c r="AD62" s="51"/>
      <c r="AE62" s="65">
        <f t="shared" si="13"/>
        <v>0</v>
      </c>
      <c r="AF62" s="12">
        <f>VLOOKUP(A62,Лист4!$A$2:$F$175,6,FALSE)</f>
        <v>0</v>
      </c>
      <c r="AG62" s="12">
        <f t="shared" si="14"/>
        <v>0</v>
      </c>
      <c r="AH62" s="51">
        <f t="shared" si="15"/>
        <v>0</v>
      </c>
      <c r="AI62" s="51"/>
      <c r="AJ62" s="65">
        <f t="shared" si="16"/>
        <v>0</v>
      </c>
      <c r="AK62" s="12">
        <f>VLOOKUP(A62,Лист6!$A$2:$F$175,6,FALSE)</f>
        <v>0</v>
      </c>
      <c r="AL62" s="12">
        <f t="shared" si="17"/>
        <v>0</v>
      </c>
      <c r="AM62" s="51">
        <f t="shared" si="18"/>
        <v>0</v>
      </c>
      <c r="AN62" s="51"/>
      <c r="AO62" s="65">
        <f t="shared" si="19"/>
        <v>0</v>
      </c>
    </row>
    <row r="63" spans="1:41" ht="15.75" thickBot="1">
      <c r="A63" s="6">
        <v>349592</v>
      </c>
      <c r="B63" s="6" t="s">
        <v>64</v>
      </c>
      <c r="C63" s="7">
        <v>62.51</v>
      </c>
      <c r="D63" s="6">
        <v>204</v>
      </c>
      <c r="E63" s="8">
        <v>15.081</v>
      </c>
      <c r="F63" s="8">
        <f t="shared" si="26"/>
        <v>0</v>
      </c>
      <c r="G63" s="50">
        <v>0</v>
      </c>
      <c r="H63" s="47">
        <v>94.082999999999998</v>
      </c>
      <c r="I63" s="12">
        <f t="shared" si="0"/>
        <v>79.001999999999995</v>
      </c>
      <c r="J63" s="51">
        <f t="shared" si="1"/>
        <v>330.22835999999995</v>
      </c>
      <c r="K63" s="59">
        <v>155.02099999999999</v>
      </c>
      <c r="L63" s="12">
        <f t="shared" si="2"/>
        <v>60.937999999999988</v>
      </c>
      <c r="M63" s="51">
        <f t="shared" si="3"/>
        <v>276.65851999999995</v>
      </c>
      <c r="N63" s="51">
        <f t="shared" si="4"/>
        <v>606.88687999999991</v>
      </c>
      <c r="O63" s="51">
        <f t="shared" ref="O63:O67" si="27">C63+G63+J63+M63-P63</f>
        <v>499.99687999999992</v>
      </c>
      <c r="P63" s="65">
        <v>169.4</v>
      </c>
      <c r="Q63" s="12">
        <v>175.001</v>
      </c>
      <c r="R63" s="12">
        <f t="shared" si="5"/>
        <v>19.980000000000018</v>
      </c>
      <c r="S63" s="51">
        <f t="shared" si="6"/>
        <v>90.709200000000081</v>
      </c>
      <c r="T63" s="51"/>
      <c r="U63" s="65">
        <f t="shared" si="7"/>
        <v>260.1092000000001</v>
      </c>
      <c r="V63" s="12">
        <v>175.001</v>
      </c>
      <c r="W63" s="12">
        <f t="shared" si="8"/>
        <v>0</v>
      </c>
      <c r="X63" s="51">
        <f t="shared" si="9"/>
        <v>0</v>
      </c>
      <c r="Y63" s="51"/>
      <c r="Z63" s="65">
        <f t="shared" si="10"/>
        <v>260.1092000000001</v>
      </c>
      <c r="AA63" s="12">
        <f>VLOOKUP(B63,Лист3!$A$2:$C$175,3,FALSE)</f>
        <v>228.02799999999999</v>
      </c>
      <c r="AB63" s="12">
        <f t="shared" si="11"/>
        <v>53.026999999999987</v>
      </c>
      <c r="AC63" s="51">
        <f t="shared" si="12"/>
        <v>240.74257999999995</v>
      </c>
      <c r="AD63" s="51">
        <v>1000</v>
      </c>
      <c r="AE63" s="65">
        <f t="shared" si="13"/>
        <v>-499.14821999999992</v>
      </c>
      <c r="AF63" s="12">
        <f>VLOOKUP(A63,Лист4!$A$2:$F$175,6,FALSE)</f>
        <v>384.08499999999998</v>
      </c>
      <c r="AG63" s="12">
        <f t="shared" si="14"/>
        <v>156.05699999999999</v>
      </c>
      <c r="AH63" s="51">
        <f t="shared" si="15"/>
        <v>708.4987799999999</v>
      </c>
      <c r="AI63" s="51">
        <v>1000</v>
      </c>
      <c r="AJ63" s="65">
        <f t="shared" si="16"/>
        <v>-790.64944000000003</v>
      </c>
      <c r="AK63" s="12">
        <f>VLOOKUP(A63,Лист6!$A$2:$F$175,6,FALSE)</f>
        <v>416.08199999999999</v>
      </c>
      <c r="AL63" s="12">
        <f t="shared" si="17"/>
        <v>31.997000000000014</v>
      </c>
      <c r="AM63" s="51">
        <f t="shared" si="18"/>
        <v>145.26638000000005</v>
      </c>
      <c r="AN63" s="51"/>
      <c r="AO63" s="65">
        <f t="shared" si="19"/>
        <v>-645.38306</v>
      </c>
    </row>
    <row r="64" spans="1:41" ht="15.75" thickBot="1">
      <c r="A64" s="6">
        <v>352416</v>
      </c>
      <c r="B64" s="6" t="s">
        <v>65</v>
      </c>
      <c r="C64" s="7">
        <v>230.07</v>
      </c>
      <c r="D64" s="6">
        <v>261</v>
      </c>
      <c r="E64" s="8">
        <v>493.03500000000003</v>
      </c>
      <c r="F64" s="8">
        <f t="shared" si="26"/>
        <v>37.997607655502399</v>
      </c>
      <c r="G64" s="50">
        <v>158.83000000000001</v>
      </c>
      <c r="H64" s="47">
        <v>817.08399999999995</v>
      </c>
      <c r="I64" s="12">
        <f t="shared" si="0"/>
        <v>324.04899999999992</v>
      </c>
      <c r="J64" s="51">
        <f t="shared" si="1"/>
        <v>1354.5248199999996</v>
      </c>
      <c r="K64" s="59">
        <v>1723.0889999999999</v>
      </c>
      <c r="L64" s="12">
        <f t="shared" si="2"/>
        <v>906.005</v>
      </c>
      <c r="M64" s="51">
        <f t="shared" si="3"/>
        <v>4113.2627000000002</v>
      </c>
      <c r="N64" s="51">
        <f t="shared" si="4"/>
        <v>5626.6175199999998</v>
      </c>
      <c r="O64" s="51">
        <f t="shared" si="27"/>
        <v>5023.9875199999997</v>
      </c>
      <c r="P64" s="65">
        <v>832.7</v>
      </c>
      <c r="Q64" s="12">
        <v>1902.095</v>
      </c>
      <c r="R64" s="12">
        <f t="shared" si="5"/>
        <v>179.00600000000009</v>
      </c>
      <c r="S64" s="51">
        <f t="shared" si="6"/>
        <v>812.68724000000043</v>
      </c>
      <c r="T64" s="51"/>
      <c r="U64" s="65">
        <f t="shared" si="7"/>
        <v>1645.3872400000005</v>
      </c>
      <c r="V64" s="12">
        <v>2080.0070000000001</v>
      </c>
      <c r="W64" s="12">
        <f t="shared" si="8"/>
        <v>177.91200000000003</v>
      </c>
      <c r="X64" s="51">
        <f t="shared" si="9"/>
        <v>807.72048000000018</v>
      </c>
      <c r="Y64" s="51"/>
      <c r="Z64" s="65">
        <f t="shared" si="10"/>
        <v>2453.1077200000009</v>
      </c>
      <c r="AA64" s="12">
        <f>VLOOKUP(B64,Лист3!$A$2:$C$175,3,FALSE)</f>
        <v>2281.0810000000001</v>
      </c>
      <c r="AB64" s="12">
        <f t="shared" si="11"/>
        <v>201.07400000000007</v>
      </c>
      <c r="AC64" s="51">
        <f t="shared" si="12"/>
        <v>912.8759600000003</v>
      </c>
      <c r="AD64" s="51"/>
      <c r="AE64" s="65">
        <f t="shared" si="13"/>
        <v>3365.9836800000012</v>
      </c>
      <c r="AF64" s="12">
        <f>VLOOKUP(A64,Лист4!$A$2:$F$175,6,FALSE)</f>
        <v>2448.0259999999998</v>
      </c>
      <c r="AG64" s="12">
        <f t="shared" si="14"/>
        <v>166.94499999999971</v>
      </c>
      <c r="AH64" s="51">
        <f t="shared" si="15"/>
        <v>757.93029999999874</v>
      </c>
      <c r="AI64" s="51">
        <v>1500</v>
      </c>
      <c r="AJ64" s="65">
        <f t="shared" si="16"/>
        <v>2623.9139800000003</v>
      </c>
      <c r="AK64" s="12">
        <f>VLOOKUP(A64,Лист6!$A$2:$F$175,6,FALSE)</f>
        <v>2574.0500000000002</v>
      </c>
      <c r="AL64" s="12">
        <f t="shared" si="17"/>
        <v>126.02400000000034</v>
      </c>
      <c r="AM64" s="51">
        <f t="shared" si="18"/>
        <v>572.14896000000158</v>
      </c>
      <c r="AN64" s="51">
        <v>850</v>
      </c>
      <c r="AO64" s="65">
        <f t="shared" si="19"/>
        <v>2346.0629400000016</v>
      </c>
    </row>
    <row r="65" spans="1:41" ht="30.75" thickBot="1">
      <c r="A65" s="6">
        <v>354843</v>
      </c>
      <c r="B65" s="6" t="s">
        <v>66</v>
      </c>
      <c r="C65" s="7">
        <v>0</v>
      </c>
      <c r="D65" s="6">
        <v>161</v>
      </c>
      <c r="E65" s="8">
        <v>0</v>
      </c>
      <c r="F65" s="8">
        <f t="shared" si="26"/>
        <v>0</v>
      </c>
      <c r="G65" s="50">
        <v>0</v>
      </c>
      <c r="H65" s="47">
        <v>0</v>
      </c>
      <c r="I65" s="12">
        <f t="shared" si="0"/>
        <v>0</v>
      </c>
      <c r="J65" s="51">
        <f t="shared" si="1"/>
        <v>0</v>
      </c>
      <c r="K65" s="59">
        <v>0</v>
      </c>
      <c r="L65" s="12">
        <f t="shared" si="2"/>
        <v>0</v>
      </c>
      <c r="M65" s="51">
        <f t="shared" si="3"/>
        <v>0</v>
      </c>
      <c r="N65" s="51">
        <f t="shared" si="4"/>
        <v>0</v>
      </c>
      <c r="O65" s="51">
        <v>0</v>
      </c>
      <c r="P65" s="65">
        <f t="shared" si="20"/>
        <v>0</v>
      </c>
      <c r="Q65" s="12">
        <v>0</v>
      </c>
      <c r="R65" s="12">
        <f t="shared" si="5"/>
        <v>0</v>
      </c>
      <c r="S65" s="51">
        <f t="shared" si="6"/>
        <v>0</v>
      </c>
      <c r="T65" s="51"/>
      <c r="U65" s="65">
        <f t="shared" si="7"/>
        <v>0</v>
      </c>
      <c r="V65" s="12">
        <v>0</v>
      </c>
      <c r="W65" s="12">
        <f t="shared" si="8"/>
        <v>0</v>
      </c>
      <c r="X65" s="51">
        <f t="shared" si="9"/>
        <v>0</v>
      </c>
      <c r="Y65" s="51"/>
      <c r="Z65" s="65">
        <f t="shared" si="10"/>
        <v>0</v>
      </c>
      <c r="AA65" s="12">
        <f>VLOOKUP(B65,Лист3!$A$2:$C$175,3,FALSE)</f>
        <v>0</v>
      </c>
      <c r="AB65" s="12">
        <f t="shared" si="11"/>
        <v>0</v>
      </c>
      <c r="AC65" s="51">
        <f t="shared" si="12"/>
        <v>0</v>
      </c>
      <c r="AD65" s="51"/>
      <c r="AE65" s="65">
        <f t="shared" si="13"/>
        <v>0</v>
      </c>
      <c r="AF65" s="12">
        <f>VLOOKUP(A65,Лист4!$A$2:$F$175,6,FALSE)</f>
        <v>0</v>
      </c>
      <c r="AG65" s="12">
        <f t="shared" si="14"/>
        <v>0</v>
      </c>
      <c r="AH65" s="51">
        <f t="shared" si="15"/>
        <v>0</v>
      </c>
      <c r="AI65" s="51"/>
      <c r="AJ65" s="65">
        <f t="shared" si="16"/>
        <v>0</v>
      </c>
      <c r="AK65" s="12">
        <f>VLOOKUP(A65,Лист6!$A$2:$F$175,6,FALSE)</f>
        <v>0</v>
      </c>
      <c r="AL65" s="12">
        <f t="shared" si="17"/>
        <v>0</v>
      </c>
      <c r="AM65" s="51">
        <f t="shared" si="18"/>
        <v>0</v>
      </c>
      <c r="AN65" s="51"/>
      <c r="AO65" s="65">
        <f t="shared" si="19"/>
        <v>0</v>
      </c>
    </row>
    <row r="66" spans="1:41" ht="15.75" thickBot="1">
      <c r="A66" s="9">
        <v>359336</v>
      </c>
      <c r="B66" s="10" t="s">
        <v>67</v>
      </c>
      <c r="C66" s="11"/>
      <c r="D66" s="9">
        <v>111</v>
      </c>
      <c r="E66" s="8"/>
      <c r="F66" s="8"/>
      <c r="G66" s="50"/>
      <c r="H66" s="47"/>
      <c r="I66" s="12">
        <f t="shared" si="0"/>
        <v>0</v>
      </c>
      <c r="J66" s="51">
        <f t="shared" si="1"/>
        <v>0</v>
      </c>
      <c r="K66" s="59">
        <v>4.056</v>
      </c>
      <c r="L66" s="12">
        <f t="shared" si="2"/>
        <v>4.056</v>
      </c>
      <c r="M66" s="51">
        <f t="shared" si="3"/>
        <v>18.414239999999999</v>
      </c>
      <c r="N66" s="51">
        <f t="shared" si="4"/>
        <v>18.414239999999999</v>
      </c>
      <c r="O66" s="51">
        <v>0</v>
      </c>
      <c r="P66" s="65">
        <f t="shared" si="20"/>
        <v>18.414239999999999</v>
      </c>
      <c r="Q66" s="12">
        <v>4.056</v>
      </c>
      <c r="R66" s="12">
        <f t="shared" si="5"/>
        <v>0</v>
      </c>
      <c r="S66" s="51">
        <f t="shared" si="6"/>
        <v>0</v>
      </c>
      <c r="T66" s="51"/>
      <c r="U66" s="65">
        <f t="shared" si="7"/>
        <v>18.414239999999999</v>
      </c>
      <c r="V66" s="12">
        <v>4.056</v>
      </c>
      <c r="W66" s="12">
        <f t="shared" si="8"/>
        <v>0</v>
      </c>
      <c r="X66" s="51">
        <f t="shared" si="9"/>
        <v>0</v>
      </c>
      <c r="Y66" s="51"/>
      <c r="Z66" s="65">
        <f t="shared" si="10"/>
        <v>18.414239999999999</v>
      </c>
      <c r="AA66" s="12">
        <f>VLOOKUP(B66,Лист3!$A$2:$C$175,3,FALSE)</f>
        <v>4.056</v>
      </c>
      <c r="AB66" s="12">
        <f t="shared" si="11"/>
        <v>0</v>
      </c>
      <c r="AC66" s="51">
        <f t="shared" si="12"/>
        <v>0</v>
      </c>
      <c r="AD66" s="51"/>
      <c r="AE66" s="65">
        <f t="shared" si="13"/>
        <v>18.414239999999999</v>
      </c>
      <c r="AF66" s="12">
        <f>VLOOKUP(A66,Лист4!$A$2:$F$175,6,FALSE)</f>
        <v>4.056</v>
      </c>
      <c r="AG66" s="12">
        <f t="shared" si="14"/>
        <v>0</v>
      </c>
      <c r="AH66" s="51">
        <f t="shared" si="15"/>
        <v>0</v>
      </c>
      <c r="AI66" s="51"/>
      <c r="AJ66" s="65">
        <f t="shared" si="16"/>
        <v>18.414239999999999</v>
      </c>
      <c r="AK66" s="12">
        <f>VLOOKUP(A66,Лист6!$A$2:$F$175,6,FALSE)</f>
        <v>4.056</v>
      </c>
      <c r="AL66" s="12">
        <f t="shared" si="17"/>
        <v>0</v>
      </c>
      <c r="AM66" s="51">
        <f t="shared" si="18"/>
        <v>0</v>
      </c>
      <c r="AN66" s="51"/>
      <c r="AO66" s="65">
        <f t="shared" si="19"/>
        <v>18.414239999999999</v>
      </c>
    </row>
    <row r="67" spans="1:41" ht="15.75" thickBot="1">
      <c r="A67" s="6">
        <v>344522</v>
      </c>
      <c r="B67" s="6" t="s">
        <v>68</v>
      </c>
      <c r="C67" s="7">
        <v>-397.59</v>
      </c>
      <c r="D67" s="6">
        <v>218</v>
      </c>
      <c r="E67" s="8">
        <v>976.06899999999996</v>
      </c>
      <c r="F67" s="8">
        <f>G67/4.18</f>
        <v>99.973684210526315</v>
      </c>
      <c r="G67" s="50">
        <v>417.89</v>
      </c>
      <c r="H67" s="47">
        <v>1380.095</v>
      </c>
      <c r="I67" s="12">
        <f t="shared" si="0"/>
        <v>404.02600000000007</v>
      </c>
      <c r="J67" s="51">
        <f t="shared" si="1"/>
        <v>1688.8286800000001</v>
      </c>
      <c r="K67" s="59">
        <v>1822.0609999999999</v>
      </c>
      <c r="L67" s="12">
        <f t="shared" si="2"/>
        <v>441.96599999999989</v>
      </c>
      <c r="M67" s="51">
        <f t="shared" si="3"/>
        <v>2006.5256399999996</v>
      </c>
      <c r="N67" s="51">
        <f t="shared" si="4"/>
        <v>4113.2443199999998</v>
      </c>
      <c r="O67" s="51">
        <f t="shared" si="27"/>
        <v>4000.0043199999996</v>
      </c>
      <c r="P67" s="65">
        <v>-284.35000000000002</v>
      </c>
      <c r="Q67" s="12">
        <v>1895.04</v>
      </c>
      <c r="R67" s="12">
        <f t="shared" si="5"/>
        <v>72.979000000000042</v>
      </c>
      <c r="S67" s="51">
        <f t="shared" si="6"/>
        <v>331.32466000000016</v>
      </c>
      <c r="T67" s="51"/>
      <c r="U67" s="65">
        <f t="shared" si="7"/>
        <v>46.974660000000142</v>
      </c>
      <c r="V67" s="12">
        <v>1943.0550000000001</v>
      </c>
      <c r="W67" s="12">
        <f t="shared" si="8"/>
        <v>48.0150000000001</v>
      </c>
      <c r="X67" s="51">
        <f t="shared" si="9"/>
        <v>217.98810000000046</v>
      </c>
      <c r="Y67" s="51"/>
      <c r="Z67" s="65">
        <f t="shared" si="10"/>
        <v>264.96276000000057</v>
      </c>
      <c r="AA67" s="12">
        <f>VLOOKUP(B67,Лист3!$A$2:$C$175,3,FALSE)</f>
        <v>1979.0809999999999</v>
      </c>
      <c r="AB67" s="12">
        <f t="shared" si="11"/>
        <v>36.02599999999984</v>
      </c>
      <c r="AC67" s="51">
        <f t="shared" si="12"/>
        <v>163.55803999999927</v>
      </c>
      <c r="AD67" s="51"/>
      <c r="AE67" s="65">
        <f t="shared" si="13"/>
        <v>428.52079999999984</v>
      </c>
      <c r="AF67" s="12">
        <f>VLOOKUP(A67,Лист4!$A$2:$F$175,6,FALSE)</f>
        <v>2021.0219999999999</v>
      </c>
      <c r="AG67" s="12">
        <f t="shared" si="14"/>
        <v>41.941000000000031</v>
      </c>
      <c r="AH67" s="51">
        <f t="shared" si="15"/>
        <v>190.41214000000014</v>
      </c>
      <c r="AI67" s="51"/>
      <c r="AJ67" s="65">
        <f t="shared" si="16"/>
        <v>618.93293999999992</v>
      </c>
      <c r="AK67" s="12">
        <f>VLOOKUP(A67,Лист6!$A$2:$F$175,6,FALSE)</f>
        <v>2078.067</v>
      </c>
      <c r="AL67" s="12">
        <f t="shared" si="17"/>
        <v>57.045000000000073</v>
      </c>
      <c r="AM67" s="51">
        <f t="shared" si="18"/>
        <v>258.98430000000036</v>
      </c>
      <c r="AN67" s="51">
        <v>1000</v>
      </c>
      <c r="AO67" s="65">
        <f t="shared" si="19"/>
        <v>-122.08275999999978</v>
      </c>
    </row>
    <row r="68" spans="1:41" ht="15.75" thickBot="1">
      <c r="A68" s="6">
        <v>351412</v>
      </c>
      <c r="B68" s="6" t="s">
        <v>69</v>
      </c>
      <c r="C68" s="7">
        <v>0.31</v>
      </c>
      <c r="D68" s="6">
        <v>240</v>
      </c>
      <c r="E68" s="8">
        <v>7.3999999999999996E-2</v>
      </c>
      <c r="F68" s="8">
        <v>0</v>
      </c>
      <c r="G68" s="50">
        <v>0</v>
      </c>
      <c r="H68" s="47">
        <v>1.0069999999999999</v>
      </c>
      <c r="I68" s="12">
        <f t="shared" si="0"/>
        <v>0.93299999999999994</v>
      </c>
      <c r="J68" s="51">
        <f t="shared" si="1"/>
        <v>3.8999399999999995</v>
      </c>
      <c r="K68" s="59">
        <v>13.021000000000001</v>
      </c>
      <c r="L68" s="12">
        <f t="shared" si="2"/>
        <v>12.014000000000001</v>
      </c>
      <c r="M68" s="51">
        <f t="shared" si="3"/>
        <v>54.543560000000006</v>
      </c>
      <c r="N68" s="51">
        <f t="shared" si="4"/>
        <v>58.443500000000007</v>
      </c>
      <c r="O68" s="51">
        <v>0</v>
      </c>
      <c r="P68" s="65">
        <f t="shared" si="20"/>
        <v>58.75350000000001</v>
      </c>
      <c r="Q68" s="12">
        <v>13.021000000000001</v>
      </c>
      <c r="R68" s="12">
        <f t="shared" si="5"/>
        <v>0</v>
      </c>
      <c r="S68" s="51">
        <f t="shared" si="6"/>
        <v>0</v>
      </c>
      <c r="T68" s="51"/>
      <c r="U68" s="65">
        <f t="shared" si="7"/>
        <v>58.75350000000001</v>
      </c>
      <c r="V68" s="12">
        <v>13.021000000000001</v>
      </c>
      <c r="W68" s="12">
        <f t="shared" si="8"/>
        <v>0</v>
      </c>
      <c r="X68" s="51">
        <f t="shared" si="9"/>
        <v>0</v>
      </c>
      <c r="Y68" s="51"/>
      <c r="Z68" s="65">
        <f t="shared" si="10"/>
        <v>58.75350000000001</v>
      </c>
      <c r="AA68" s="12">
        <f>VLOOKUP(B68,Лист3!$A$2:$C$175,3,FALSE)</f>
        <v>13.021000000000001</v>
      </c>
      <c r="AB68" s="12">
        <f t="shared" si="11"/>
        <v>0</v>
      </c>
      <c r="AC68" s="51">
        <f t="shared" si="12"/>
        <v>0</v>
      </c>
      <c r="AD68" s="51"/>
      <c r="AE68" s="65">
        <f t="shared" si="13"/>
        <v>58.75350000000001</v>
      </c>
      <c r="AF68" s="12">
        <f>VLOOKUP(A68,Лист4!$A$2:$F$175,6,FALSE)</f>
        <v>13.021000000000001</v>
      </c>
      <c r="AG68" s="12">
        <f t="shared" si="14"/>
        <v>0</v>
      </c>
      <c r="AH68" s="51">
        <f t="shared" si="15"/>
        <v>0</v>
      </c>
      <c r="AI68" s="51"/>
      <c r="AJ68" s="65">
        <f t="shared" si="16"/>
        <v>58.75350000000001</v>
      </c>
      <c r="AK68" s="12">
        <f>VLOOKUP(A68,Лист6!$A$2:$F$175,6,FALSE)</f>
        <v>13.021000000000001</v>
      </c>
      <c r="AL68" s="12">
        <f t="shared" si="17"/>
        <v>0</v>
      </c>
      <c r="AM68" s="51">
        <f t="shared" si="18"/>
        <v>0</v>
      </c>
      <c r="AN68" s="51"/>
      <c r="AO68" s="65">
        <f t="shared" si="19"/>
        <v>58.75350000000001</v>
      </c>
    </row>
    <row r="69" spans="1:41" ht="15.75" thickBot="1">
      <c r="A69" s="6">
        <v>344504</v>
      </c>
      <c r="B69" s="6" t="s">
        <v>70</v>
      </c>
      <c r="C69" s="7">
        <v>353.79</v>
      </c>
      <c r="D69" s="6">
        <v>82</v>
      </c>
      <c r="E69" s="8">
        <v>89.081999999999994</v>
      </c>
      <c r="F69" s="8">
        <f t="shared" ref="F69:F76" si="28">G69/4.18</f>
        <v>3.0191387559808613</v>
      </c>
      <c r="G69" s="50">
        <v>12.62</v>
      </c>
      <c r="H69" s="47">
        <v>139.04400000000001</v>
      </c>
      <c r="I69" s="12">
        <f t="shared" si="0"/>
        <v>49.962000000000018</v>
      </c>
      <c r="J69" s="51">
        <f t="shared" si="1"/>
        <v>208.84116000000006</v>
      </c>
      <c r="K69" s="59">
        <v>695.03800000000001</v>
      </c>
      <c r="L69" s="12">
        <f t="shared" si="2"/>
        <v>555.99400000000003</v>
      </c>
      <c r="M69" s="51">
        <f t="shared" si="3"/>
        <v>2524.2127600000003</v>
      </c>
      <c r="N69" s="51">
        <f t="shared" si="4"/>
        <v>2745.6739200000002</v>
      </c>
      <c r="O69" s="51">
        <v>0</v>
      </c>
      <c r="P69" s="65">
        <f t="shared" si="20"/>
        <v>3099.4639200000001</v>
      </c>
      <c r="Q69" s="12">
        <v>754.08699999999999</v>
      </c>
      <c r="R69" s="12">
        <f t="shared" si="5"/>
        <v>59.048999999999978</v>
      </c>
      <c r="S69" s="51">
        <f t="shared" si="6"/>
        <v>268.08245999999991</v>
      </c>
      <c r="T69" s="51"/>
      <c r="U69" s="65">
        <f t="shared" si="7"/>
        <v>3367.5463800000002</v>
      </c>
      <c r="V69" s="12">
        <v>1209.0219999999999</v>
      </c>
      <c r="W69" s="12">
        <f t="shared" si="8"/>
        <v>454.93499999999995</v>
      </c>
      <c r="X69" s="51">
        <f t="shared" si="9"/>
        <v>2065.4048999999995</v>
      </c>
      <c r="Y69" s="51"/>
      <c r="Z69" s="65">
        <f t="shared" si="10"/>
        <v>5432.9512799999993</v>
      </c>
      <c r="AA69" s="12">
        <f>VLOOKUP(B69,Лист3!$A$2:$C$175,3,FALSE)</f>
        <v>1309.086</v>
      </c>
      <c r="AB69" s="12">
        <f t="shared" si="11"/>
        <v>100.06400000000008</v>
      </c>
      <c r="AC69" s="51">
        <f t="shared" si="12"/>
        <v>454.29056000000037</v>
      </c>
      <c r="AD69" s="51">
        <v>4000</v>
      </c>
      <c r="AE69" s="65">
        <f t="shared" si="13"/>
        <v>1887.2418399999997</v>
      </c>
      <c r="AF69" s="12">
        <f>VLOOKUP(A69,Лист4!$A$2:$F$175,6,FALSE)</f>
        <v>1328.0160000000001</v>
      </c>
      <c r="AG69" s="12">
        <f t="shared" si="14"/>
        <v>18.930000000000064</v>
      </c>
      <c r="AH69" s="51">
        <f t="shared" si="15"/>
        <v>85.942200000000284</v>
      </c>
      <c r="AI69" s="51"/>
      <c r="AJ69" s="65">
        <f t="shared" si="16"/>
        <v>1973.1840399999999</v>
      </c>
      <c r="AK69" s="12">
        <f>VLOOKUP(A69,Лист6!$A$2:$F$175,6,FALSE)</f>
        <v>1338.0830000000001</v>
      </c>
      <c r="AL69" s="12">
        <f t="shared" si="17"/>
        <v>10.067000000000007</v>
      </c>
      <c r="AM69" s="51">
        <f t="shared" si="18"/>
        <v>45.704180000000036</v>
      </c>
      <c r="AN69" s="51"/>
      <c r="AO69" s="65">
        <f t="shared" si="19"/>
        <v>2018.8882199999998</v>
      </c>
    </row>
    <row r="70" spans="1:41" ht="15.75" thickBot="1">
      <c r="A70" s="6">
        <v>349662</v>
      </c>
      <c r="B70" s="6" t="s">
        <v>71</v>
      </c>
      <c r="C70" s="7">
        <v>9.36</v>
      </c>
      <c r="D70" s="6">
        <v>87</v>
      </c>
      <c r="E70" s="8">
        <v>132.04499999999999</v>
      </c>
      <c r="F70" s="8">
        <f t="shared" si="28"/>
        <v>0</v>
      </c>
      <c r="G70" s="50">
        <v>0</v>
      </c>
      <c r="H70" s="47">
        <v>236.072</v>
      </c>
      <c r="I70" s="12">
        <f t="shared" si="0"/>
        <v>104.02700000000002</v>
      </c>
      <c r="J70" s="51">
        <f t="shared" si="1"/>
        <v>434.83286000000004</v>
      </c>
      <c r="K70" s="59">
        <v>2459.0140000000001</v>
      </c>
      <c r="L70" s="12">
        <f t="shared" si="2"/>
        <v>2222.942</v>
      </c>
      <c r="M70" s="51">
        <f t="shared" si="3"/>
        <v>10092.15668</v>
      </c>
      <c r="N70" s="51">
        <f t="shared" si="4"/>
        <v>10526.98954</v>
      </c>
      <c r="O70" s="51">
        <v>0</v>
      </c>
      <c r="P70" s="65">
        <f>10536.34</f>
        <v>10536.34</v>
      </c>
      <c r="Q70" s="12">
        <v>3786.0210000000002</v>
      </c>
      <c r="R70" s="12">
        <f t="shared" ref="R70:R134" si="29">Q70-K70</f>
        <v>1327.0070000000001</v>
      </c>
      <c r="S70" s="51">
        <f t="shared" ref="S70:S134" si="30">R70*4.54</f>
        <v>6024.6117800000002</v>
      </c>
      <c r="T70" s="51"/>
      <c r="U70" s="65">
        <f t="shared" ref="U70:U133" si="31">P70+S70-T70</f>
        <v>16560.951779999999</v>
      </c>
      <c r="V70" s="12">
        <v>5309.0559999999996</v>
      </c>
      <c r="W70" s="12">
        <f t="shared" ref="W70:W133" si="32">V70-Q70</f>
        <v>1523.0349999999994</v>
      </c>
      <c r="X70" s="51">
        <f t="shared" ref="X70:X133" si="33">W70*4.54</f>
        <v>6914.5788999999977</v>
      </c>
      <c r="Y70" s="51">
        <v>3000</v>
      </c>
      <c r="Z70" s="65">
        <f t="shared" ref="Z70:Z133" si="34">U70+X70-Y70</f>
        <v>20475.530679999996</v>
      </c>
      <c r="AA70" s="12">
        <f>VLOOKUP(B70,Лист3!$A$2:$C$175,3,FALSE)</f>
        <v>6222.0870000000004</v>
      </c>
      <c r="AB70" s="12">
        <f t="shared" ref="AB70:AB133" si="35">AA70-V70</f>
        <v>913.03100000000086</v>
      </c>
      <c r="AC70" s="51">
        <f t="shared" ref="AC70:AC133" si="36">AB70*4.54</f>
        <v>4145.1607400000039</v>
      </c>
      <c r="AD70" s="51">
        <v>5000</v>
      </c>
      <c r="AE70" s="65">
        <f t="shared" ref="AE70:AE133" si="37">Z70+AC70-AD70</f>
        <v>19620.691419999999</v>
      </c>
      <c r="AF70" s="12">
        <f>VLOOKUP(A70,Лист4!$A$2:$F$175,6,FALSE)</f>
        <v>6503.0140000000001</v>
      </c>
      <c r="AG70" s="12">
        <f t="shared" ref="AG70:AG133" si="38">AF70-AA70</f>
        <v>280.92699999999968</v>
      </c>
      <c r="AH70" s="51">
        <f t="shared" ref="AH70:AH133" si="39">AG70*4.54</f>
        <v>1275.4085799999987</v>
      </c>
      <c r="AI70" s="51">
        <v>5000</v>
      </c>
      <c r="AJ70" s="65">
        <f t="shared" ref="AJ70:AJ133" si="40">AE70+AH70-AI70</f>
        <v>15896.099999999999</v>
      </c>
      <c r="AK70" s="12">
        <f>VLOOKUP(A70,Лист6!$A$2:$F$175,6,FALSE)</f>
        <v>6697.0559999999996</v>
      </c>
      <c r="AL70" s="12">
        <f t="shared" ref="AL70:AL133" si="41">AK70-AF70</f>
        <v>194.04199999999946</v>
      </c>
      <c r="AM70" s="51">
        <f t="shared" ref="AM70:AM133" si="42">AL70*4.54</f>
        <v>880.95067999999753</v>
      </c>
      <c r="AN70" s="51"/>
      <c r="AO70" s="65">
        <f t="shared" ref="AO70:AO133" si="43">AJ70+AM70-AN70</f>
        <v>16777.050679999997</v>
      </c>
    </row>
    <row r="71" spans="1:41" ht="15.75" thickBot="1">
      <c r="A71" s="6">
        <v>347450</v>
      </c>
      <c r="B71" s="6" t="s">
        <v>72</v>
      </c>
      <c r="C71" s="7"/>
      <c r="D71" s="6">
        <v>30</v>
      </c>
      <c r="E71" s="8">
        <v>0</v>
      </c>
      <c r="F71" s="8">
        <f t="shared" si="28"/>
        <v>0</v>
      </c>
      <c r="G71" s="50">
        <v>0</v>
      </c>
      <c r="H71" s="47">
        <v>0</v>
      </c>
      <c r="I71" s="12">
        <f t="shared" ref="I71:I135" si="44">H71-E71</f>
        <v>0</v>
      </c>
      <c r="J71" s="51">
        <f t="shared" ref="J71:J135" si="45">I71*4.18</f>
        <v>0</v>
      </c>
      <c r="K71" s="59">
        <v>0</v>
      </c>
      <c r="L71" s="12">
        <f t="shared" ref="L71:L135" si="46">K71-H71</f>
        <v>0</v>
      </c>
      <c r="M71" s="51">
        <f t="shared" ref="M71:M135" si="47">L71*4.54</f>
        <v>0</v>
      </c>
      <c r="N71" s="51">
        <f t="shared" ref="N71:N135" si="48">G71+J71+M71</f>
        <v>0</v>
      </c>
      <c r="O71" s="51">
        <v>0</v>
      </c>
      <c r="P71" s="65">
        <f t="shared" ref="P71:P135" si="49">C71+N71-O71</f>
        <v>0</v>
      </c>
      <c r="Q71" s="12">
        <v>0</v>
      </c>
      <c r="R71" s="12">
        <f t="shared" si="29"/>
        <v>0</v>
      </c>
      <c r="S71" s="51">
        <f t="shared" si="30"/>
        <v>0</v>
      </c>
      <c r="T71" s="51"/>
      <c r="U71" s="65">
        <f t="shared" si="31"/>
        <v>0</v>
      </c>
      <c r="V71" s="12">
        <v>0</v>
      </c>
      <c r="W71" s="12">
        <f t="shared" si="32"/>
        <v>0</v>
      </c>
      <c r="X71" s="51">
        <f t="shared" si="33"/>
        <v>0</v>
      </c>
      <c r="Y71" s="51"/>
      <c r="Z71" s="65">
        <f t="shared" si="34"/>
        <v>0</v>
      </c>
      <c r="AA71" s="12">
        <f>VLOOKUP(B71,Лист3!$A$2:$C$175,3,FALSE)</f>
        <v>0</v>
      </c>
      <c r="AB71" s="12">
        <f t="shared" si="35"/>
        <v>0</v>
      </c>
      <c r="AC71" s="51">
        <f t="shared" si="36"/>
        <v>0</v>
      </c>
      <c r="AD71" s="51"/>
      <c r="AE71" s="65">
        <f t="shared" si="37"/>
        <v>0</v>
      </c>
      <c r="AF71" s="12">
        <f>VLOOKUP(A71,Лист4!$A$2:$F$175,6,FALSE)</f>
        <v>0</v>
      </c>
      <c r="AG71" s="12">
        <f t="shared" si="38"/>
        <v>0</v>
      </c>
      <c r="AH71" s="51">
        <f t="shared" si="39"/>
        <v>0</v>
      </c>
      <c r="AI71" s="51"/>
      <c r="AJ71" s="65">
        <f t="shared" si="40"/>
        <v>0</v>
      </c>
      <c r="AK71" s="12">
        <f>VLOOKUP(A71,Лист6!$A$2:$F$175,6,FALSE)</f>
        <v>0</v>
      </c>
      <c r="AL71" s="12">
        <f t="shared" si="41"/>
        <v>0</v>
      </c>
      <c r="AM71" s="51">
        <f t="shared" si="42"/>
        <v>0</v>
      </c>
      <c r="AN71" s="51"/>
      <c r="AO71" s="65">
        <f t="shared" si="43"/>
        <v>0</v>
      </c>
    </row>
    <row r="72" spans="1:41" ht="15.75" thickBot="1">
      <c r="A72" s="6">
        <v>347458</v>
      </c>
      <c r="B72" s="6" t="s">
        <v>72</v>
      </c>
      <c r="C72" s="7"/>
      <c r="D72" s="6">
        <v>157</v>
      </c>
      <c r="E72" s="8">
        <v>0</v>
      </c>
      <c r="F72" s="8">
        <f t="shared" si="28"/>
        <v>0</v>
      </c>
      <c r="G72" s="50">
        <v>0</v>
      </c>
      <c r="H72" s="47">
        <v>0</v>
      </c>
      <c r="I72" s="12">
        <f t="shared" si="44"/>
        <v>0</v>
      </c>
      <c r="J72" s="51">
        <f t="shared" si="45"/>
        <v>0</v>
      </c>
      <c r="K72" s="59">
        <v>0</v>
      </c>
      <c r="L72" s="12">
        <f t="shared" si="46"/>
        <v>0</v>
      </c>
      <c r="M72" s="51">
        <f t="shared" si="47"/>
        <v>0</v>
      </c>
      <c r="N72" s="51">
        <f t="shared" si="48"/>
        <v>0</v>
      </c>
      <c r="O72" s="51">
        <v>0</v>
      </c>
      <c r="P72" s="65">
        <f t="shared" si="49"/>
        <v>0</v>
      </c>
      <c r="Q72" s="12">
        <v>0</v>
      </c>
      <c r="R72" s="12">
        <f t="shared" si="29"/>
        <v>0</v>
      </c>
      <c r="S72" s="51">
        <f t="shared" si="30"/>
        <v>0</v>
      </c>
      <c r="T72" s="51"/>
      <c r="U72" s="65">
        <f t="shared" si="31"/>
        <v>0</v>
      </c>
      <c r="V72" s="12">
        <v>0</v>
      </c>
      <c r="W72" s="12">
        <f t="shared" si="32"/>
        <v>0</v>
      </c>
      <c r="X72" s="51">
        <f t="shared" si="33"/>
        <v>0</v>
      </c>
      <c r="Y72" s="51"/>
      <c r="Z72" s="65">
        <f t="shared" si="34"/>
        <v>0</v>
      </c>
      <c r="AA72" s="12">
        <f>VLOOKUP(B72,Лист3!$A$2:$C$175,3,FALSE)</f>
        <v>0</v>
      </c>
      <c r="AB72" s="12">
        <f t="shared" si="35"/>
        <v>0</v>
      </c>
      <c r="AC72" s="51">
        <f t="shared" si="36"/>
        <v>0</v>
      </c>
      <c r="AD72" s="51"/>
      <c r="AE72" s="65">
        <f t="shared" si="37"/>
        <v>0</v>
      </c>
      <c r="AF72" s="12">
        <f>VLOOKUP(A72,Лист4!$A$2:$F$175,6,FALSE)</f>
        <v>0</v>
      </c>
      <c r="AG72" s="12">
        <f t="shared" si="38"/>
        <v>0</v>
      </c>
      <c r="AH72" s="51">
        <f t="shared" si="39"/>
        <v>0</v>
      </c>
      <c r="AI72" s="51"/>
      <c r="AJ72" s="65">
        <f t="shared" si="40"/>
        <v>0</v>
      </c>
      <c r="AK72" s="12">
        <f>VLOOKUP(A72,Лист6!$A$2:$F$175,6,FALSE)</f>
        <v>0</v>
      </c>
      <c r="AL72" s="12">
        <f t="shared" si="41"/>
        <v>0</v>
      </c>
      <c r="AM72" s="51">
        <f t="shared" si="42"/>
        <v>0</v>
      </c>
      <c r="AN72" s="51"/>
      <c r="AO72" s="65">
        <f t="shared" si="43"/>
        <v>0</v>
      </c>
    </row>
    <row r="73" spans="1:41" ht="45.75" thickBot="1">
      <c r="A73" s="6"/>
      <c r="B73" s="6" t="s">
        <v>219</v>
      </c>
      <c r="C73" s="7"/>
      <c r="D73" s="6">
        <v>184</v>
      </c>
      <c r="E73" s="8"/>
      <c r="F73" s="8"/>
      <c r="G73" s="50"/>
      <c r="H73" s="47"/>
      <c r="I73" s="12"/>
      <c r="J73" s="51"/>
      <c r="K73" s="59"/>
      <c r="L73" s="12"/>
      <c r="M73" s="51"/>
      <c r="N73" s="51"/>
      <c r="O73" s="51"/>
      <c r="P73" s="65"/>
      <c r="Q73" s="12"/>
      <c r="R73" s="12"/>
      <c r="S73" s="51"/>
      <c r="T73" s="51">
        <v>3087</v>
      </c>
      <c r="U73" s="65">
        <f t="shared" si="31"/>
        <v>-3087</v>
      </c>
      <c r="V73" s="12"/>
      <c r="W73" s="12">
        <f t="shared" si="32"/>
        <v>0</v>
      </c>
      <c r="X73" s="51">
        <f t="shared" si="33"/>
        <v>0</v>
      </c>
      <c r="Y73" s="51"/>
      <c r="Z73" s="65">
        <f t="shared" si="34"/>
        <v>-3087</v>
      </c>
      <c r="AA73" s="12">
        <v>0</v>
      </c>
      <c r="AB73" s="12">
        <f t="shared" si="35"/>
        <v>0</v>
      </c>
      <c r="AC73" s="51">
        <f t="shared" si="36"/>
        <v>0</v>
      </c>
      <c r="AD73" s="51"/>
      <c r="AE73" s="65">
        <f t="shared" si="37"/>
        <v>-3087</v>
      </c>
      <c r="AF73" s="12">
        <v>0</v>
      </c>
      <c r="AG73" s="12">
        <f t="shared" si="38"/>
        <v>0</v>
      </c>
      <c r="AH73" s="51">
        <f t="shared" si="39"/>
        <v>0</v>
      </c>
      <c r="AI73" s="51"/>
      <c r="AJ73" s="65">
        <f t="shared" si="40"/>
        <v>-3087</v>
      </c>
      <c r="AK73" s="12"/>
      <c r="AL73" s="12">
        <f t="shared" si="41"/>
        <v>0</v>
      </c>
      <c r="AM73" s="51">
        <f t="shared" si="42"/>
        <v>0</v>
      </c>
      <c r="AN73" s="51"/>
      <c r="AO73" s="65">
        <f t="shared" si="43"/>
        <v>-3087</v>
      </c>
    </row>
    <row r="74" spans="1:41" ht="15.75" thickBot="1">
      <c r="A74" s="6">
        <v>343579</v>
      </c>
      <c r="B74" s="6" t="s">
        <v>73</v>
      </c>
      <c r="C74" s="7"/>
      <c r="D74" s="6">
        <v>278</v>
      </c>
      <c r="E74" s="8">
        <v>0</v>
      </c>
      <c r="F74" s="8">
        <f t="shared" si="28"/>
        <v>0</v>
      </c>
      <c r="G74" s="50">
        <v>0</v>
      </c>
      <c r="H74" s="47">
        <v>0</v>
      </c>
      <c r="I74" s="12">
        <f t="shared" si="44"/>
        <v>0</v>
      </c>
      <c r="J74" s="51">
        <f t="shared" si="45"/>
        <v>0</v>
      </c>
      <c r="K74" s="59">
        <v>0</v>
      </c>
      <c r="L74" s="12">
        <f t="shared" si="46"/>
        <v>0</v>
      </c>
      <c r="M74" s="51">
        <f t="shared" si="47"/>
        <v>0</v>
      </c>
      <c r="N74" s="51">
        <f t="shared" si="48"/>
        <v>0</v>
      </c>
      <c r="O74" s="51">
        <v>0</v>
      </c>
      <c r="P74" s="65">
        <f t="shared" si="49"/>
        <v>0</v>
      </c>
      <c r="Q74" s="12">
        <v>0</v>
      </c>
      <c r="R74" s="12">
        <f t="shared" si="29"/>
        <v>0</v>
      </c>
      <c r="S74" s="51">
        <f t="shared" si="30"/>
        <v>0</v>
      </c>
      <c r="T74" s="51"/>
      <c r="U74" s="65">
        <f t="shared" si="31"/>
        <v>0</v>
      </c>
      <c r="V74" s="12">
        <v>0</v>
      </c>
      <c r="W74" s="12">
        <f t="shared" si="32"/>
        <v>0</v>
      </c>
      <c r="X74" s="51">
        <f t="shared" si="33"/>
        <v>0</v>
      </c>
      <c r="Y74" s="51"/>
      <c r="Z74" s="65">
        <f t="shared" si="34"/>
        <v>0</v>
      </c>
      <c r="AA74" s="12">
        <f>VLOOKUP(B74,Лист3!$A$2:$C$175,3,FALSE)</f>
        <v>0</v>
      </c>
      <c r="AB74" s="12">
        <f t="shared" si="35"/>
        <v>0</v>
      </c>
      <c r="AC74" s="51">
        <f t="shared" si="36"/>
        <v>0</v>
      </c>
      <c r="AD74" s="51"/>
      <c r="AE74" s="65">
        <f t="shared" si="37"/>
        <v>0</v>
      </c>
      <c r="AF74" s="12">
        <f>VLOOKUP(A74,Лист4!$A$2:$F$175,6,FALSE)</f>
        <v>0</v>
      </c>
      <c r="AG74" s="12">
        <f t="shared" si="38"/>
        <v>0</v>
      </c>
      <c r="AH74" s="51">
        <f t="shared" si="39"/>
        <v>0</v>
      </c>
      <c r="AI74" s="51"/>
      <c r="AJ74" s="65">
        <f t="shared" si="40"/>
        <v>0</v>
      </c>
      <c r="AK74" s="12">
        <f>VLOOKUP(A74,Лист6!$A$2:$F$175,6,FALSE)</f>
        <v>0</v>
      </c>
      <c r="AL74" s="12">
        <f t="shared" si="41"/>
        <v>0</v>
      </c>
      <c r="AM74" s="51">
        <f t="shared" si="42"/>
        <v>0</v>
      </c>
      <c r="AN74" s="51"/>
      <c r="AO74" s="65">
        <f t="shared" si="43"/>
        <v>0</v>
      </c>
    </row>
    <row r="75" spans="1:41" ht="15.75" thickBot="1">
      <c r="A75" s="6">
        <v>344581</v>
      </c>
      <c r="B75" s="6" t="s">
        <v>74</v>
      </c>
      <c r="C75" s="7">
        <v>1273.76</v>
      </c>
      <c r="D75" s="6">
        <v>1</v>
      </c>
      <c r="E75" s="8">
        <v>637.03200000000004</v>
      </c>
      <c r="F75" s="8">
        <f t="shared" si="28"/>
        <v>17.0311004784689</v>
      </c>
      <c r="G75" s="50">
        <v>71.19</v>
      </c>
      <c r="H75" s="47">
        <v>1021.005</v>
      </c>
      <c r="I75" s="12">
        <f t="shared" si="44"/>
        <v>383.97299999999996</v>
      </c>
      <c r="J75" s="51">
        <f t="shared" si="45"/>
        <v>1605.0071399999997</v>
      </c>
      <c r="K75" s="59">
        <v>1478.0050000000001</v>
      </c>
      <c r="L75" s="12">
        <f t="shared" si="46"/>
        <v>457.00000000000011</v>
      </c>
      <c r="M75" s="51">
        <f t="shared" si="47"/>
        <v>2074.7800000000007</v>
      </c>
      <c r="N75" s="51">
        <f t="shared" si="48"/>
        <v>3750.9771400000004</v>
      </c>
      <c r="O75" s="51">
        <f t="shared" ref="O75" si="50">C75+G75+J75+M75-P75</f>
        <v>3944.9671400000002</v>
      </c>
      <c r="P75" s="65">
        <v>1079.77</v>
      </c>
      <c r="Q75" s="12">
        <v>1674.075</v>
      </c>
      <c r="R75" s="12">
        <f t="shared" si="29"/>
        <v>196.06999999999994</v>
      </c>
      <c r="S75" s="51">
        <f t="shared" si="30"/>
        <v>890.15779999999972</v>
      </c>
      <c r="T75" s="51"/>
      <c r="U75" s="65">
        <f t="shared" si="31"/>
        <v>1969.9277999999997</v>
      </c>
      <c r="V75" s="12">
        <v>2196.0770000000002</v>
      </c>
      <c r="W75" s="12">
        <f t="shared" si="32"/>
        <v>522.00200000000018</v>
      </c>
      <c r="X75" s="51">
        <f t="shared" si="33"/>
        <v>2369.8890800000008</v>
      </c>
      <c r="Y75" s="51"/>
      <c r="Z75" s="65">
        <f t="shared" si="34"/>
        <v>4339.8168800000003</v>
      </c>
      <c r="AA75" s="12">
        <f>VLOOKUP(B75,Лист3!$A$2:$C$175,3,FALSE)</f>
        <v>2660.0659999999998</v>
      </c>
      <c r="AB75" s="12">
        <f t="shared" si="35"/>
        <v>463.98899999999958</v>
      </c>
      <c r="AC75" s="51">
        <f t="shared" si="36"/>
        <v>2106.5100599999982</v>
      </c>
      <c r="AD75" s="51">
        <v>4339.82</v>
      </c>
      <c r="AE75" s="65">
        <f t="shared" si="37"/>
        <v>2106.5069399999993</v>
      </c>
      <c r="AF75" s="12">
        <f>VLOOKUP(A75,Лист4!$A$2:$F$175,6,FALSE)</f>
        <v>3041.058</v>
      </c>
      <c r="AG75" s="12">
        <f t="shared" si="38"/>
        <v>380.99200000000019</v>
      </c>
      <c r="AH75" s="51">
        <f t="shared" si="39"/>
        <v>1729.7036800000008</v>
      </c>
      <c r="AI75" s="51"/>
      <c r="AJ75" s="65">
        <f t="shared" si="40"/>
        <v>3836.2106199999998</v>
      </c>
      <c r="AK75" s="12">
        <f>VLOOKUP(A75,Лист6!$A$2:$F$175,6,FALSE)</f>
        <v>3308.0940000000001</v>
      </c>
      <c r="AL75" s="12">
        <f t="shared" si="41"/>
        <v>267.03600000000006</v>
      </c>
      <c r="AM75" s="51">
        <f t="shared" si="42"/>
        <v>1212.3434400000003</v>
      </c>
      <c r="AN75" s="51">
        <v>2106.5100000000002</v>
      </c>
      <c r="AO75" s="65">
        <f t="shared" si="43"/>
        <v>2942.0440600000002</v>
      </c>
    </row>
    <row r="76" spans="1:41" ht="30.75" thickBot="1">
      <c r="A76" s="6">
        <v>347469</v>
      </c>
      <c r="B76" s="6" t="s">
        <v>75</v>
      </c>
      <c r="C76" s="7">
        <v>-67.84</v>
      </c>
      <c r="D76" s="6">
        <v>128</v>
      </c>
      <c r="E76" s="8">
        <v>1208.03</v>
      </c>
      <c r="F76" s="8">
        <f t="shared" si="28"/>
        <v>0</v>
      </c>
      <c r="G76" s="50"/>
      <c r="H76" s="47">
        <v>1437.07</v>
      </c>
      <c r="I76" s="12">
        <f t="shared" si="44"/>
        <v>229.03999999999996</v>
      </c>
      <c r="J76" s="51">
        <f t="shared" si="45"/>
        <v>957.38719999999978</v>
      </c>
      <c r="K76" s="59">
        <v>1953.0429999999999</v>
      </c>
      <c r="L76" s="12">
        <f t="shared" si="46"/>
        <v>515.97299999999996</v>
      </c>
      <c r="M76" s="51">
        <f t="shared" si="47"/>
        <v>2342.5174199999997</v>
      </c>
      <c r="N76" s="51">
        <f t="shared" si="48"/>
        <v>3299.9046199999993</v>
      </c>
      <c r="O76" s="51">
        <v>0</v>
      </c>
      <c r="P76" s="65">
        <v>3232.08</v>
      </c>
      <c r="Q76" s="12">
        <v>1953.0429999999999</v>
      </c>
      <c r="R76" s="12">
        <f t="shared" si="29"/>
        <v>0</v>
      </c>
      <c r="S76" s="51">
        <f t="shared" si="30"/>
        <v>0</v>
      </c>
      <c r="T76" s="51"/>
      <c r="U76" s="65">
        <f t="shared" si="31"/>
        <v>3232.08</v>
      </c>
      <c r="V76" s="12">
        <v>1953.0429999999999</v>
      </c>
      <c r="W76" s="12">
        <f t="shared" si="32"/>
        <v>0</v>
      </c>
      <c r="X76" s="51">
        <f t="shared" si="33"/>
        <v>0</v>
      </c>
      <c r="Y76" s="51"/>
      <c r="Z76" s="65">
        <f t="shared" si="34"/>
        <v>3232.08</v>
      </c>
      <c r="AA76" s="12">
        <f>VLOOKUP(B76,Лист3!$A$2:$C$175,3,FALSE)</f>
        <v>1953.0429999999999</v>
      </c>
      <c r="AB76" s="12">
        <f t="shared" si="35"/>
        <v>0</v>
      </c>
      <c r="AC76" s="51">
        <f t="shared" si="36"/>
        <v>0</v>
      </c>
      <c r="AD76" s="51"/>
      <c r="AE76" s="65">
        <f t="shared" si="37"/>
        <v>3232.08</v>
      </c>
      <c r="AF76" s="12">
        <f>VLOOKUP(A76,Лист4!$A$2:$F$175,6,FALSE)</f>
        <v>1953.0429999999999</v>
      </c>
      <c r="AG76" s="12">
        <f t="shared" si="38"/>
        <v>0</v>
      </c>
      <c r="AH76" s="51">
        <f t="shared" si="39"/>
        <v>0</v>
      </c>
      <c r="AI76" s="51">
        <v>3232.08</v>
      </c>
      <c r="AJ76" s="65">
        <f t="shared" si="40"/>
        <v>0</v>
      </c>
      <c r="AK76" s="12">
        <f>VLOOKUP(A76,Лист6!$A$2:$F$175,6,FALSE)</f>
        <v>1953.056</v>
      </c>
      <c r="AL76" s="12">
        <f t="shared" si="41"/>
        <v>1.3000000000147338E-2</v>
      </c>
      <c r="AM76" s="51">
        <f t="shared" si="42"/>
        <v>5.9020000000668912E-2</v>
      </c>
      <c r="AN76" s="51"/>
      <c r="AO76" s="65">
        <f t="shared" si="43"/>
        <v>5.9020000000668912E-2</v>
      </c>
    </row>
    <row r="77" spans="1:41" ht="15.75" thickBot="1">
      <c r="A77" s="6">
        <v>352378</v>
      </c>
      <c r="B77" s="6" t="s">
        <v>76</v>
      </c>
      <c r="C77" s="7">
        <v>50.25</v>
      </c>
      <c r="D77" s="6">
        <v>117</v>
      </c>
      <c r="E77" s="8">
        <v>12.022</v>
      </c>
      <c r="F77" s="8">
        <v>0</v>
      </c>
      <c r="G77" s="50">
        <v>0</v>
      </c>
      <c r="H77" s="47">
        <v>14.002000000000001</v>
      </c>
      <c r="I77" s="12">
        <f t="shared" si="44"/>
        <v>1.9800000000000004</v>
      </c>
      <c r="J77" s="51">
        <f t="shared" si="45"/>
        <v>8.2764000000000006</v>
      </c>
      <c r="K77" s="59">
        <v>102.053</v>
      </c>
      <c r="L77" s="12">
        <f t="shared" si="46"/>
        <v>88.051000000000002</v>
      </c>
      <c r="M77" s="51">
        <f t="shared" si="47"/>
        <v>399.75154000000003</v>
      </c>
      <c r="N77" s="51">
        <f t="shared" si="48"/>
        <v>408.02794000000006</v>
      </c>
      <c r="O77" s="51">
        <f t="shared" ref="O77:O79" si="51">C77+G77+J77+M77-P77</f>
        <v>71.237940000000037</v>
      </c>
      <c r="P77" s="65">
        <v>387.04</v>
      </c>
      <c r="Q77" s="12">
        <v>102.053</v>
      </c>
      <c r="R77" s="12">
        <f>Q77-K77</f>
        <v>0</v>
      </c>
      <c r="S77" s="51">
        <f t="shared" si="30"/>
        <v>0</v>
      </c>
      <c r="T77" s="51"/>
      <c r="U77" s="65">
        <f t="shared" si="31"/>
        <v>387.04</v>
      </c>
      <c r="V77" s="12">
        <v>102.053</v>
      </c>
      <c r="W77" s="12">
        <f t="shared" si="32"/>
        <v>0</v>
      </c>
      <c r="X77" s="51">
        <f t="shared" si="33"/>
        <v>0</v>
      </c>
      <c r="Y77" s="51"/>
      <c r="Z77" s="65">
        <f t="shared" si="34"/>
        <v>387.04</v>
      </c>
      <c r="AA77" s="12">
        <f>VLOOKUP(B77,Лист3!$A$2:$C$175,3,FALSE)</f>
        <v>102.053</v>
      </c>
      <c r="AB77" s="12">
        <f t="shared" si="35"/>
        <v>0</v>
      </c>
      <c r="AC77" s="51">
        <f t="shared" si="36"/>
        <v>0</v>
      </c>
      <c r="AD77" s="51"/>
      <c r="AE77" s="65">
        <f t="shared" si="37"/>
        <v>387.04</v>
      </c>
      <c r="AF77" s="12">
        <f>VLOOKUP(A77,Лист4!$A$2:$F$175,6,FALSE)</f>
        <v>102.053</v>
      </c>
      <c r="AG77" s="12">
        <f t="shared" si="38"/>
        <v>0</v>
      </c>
      <c r="AH77" s="51">
        <f t="shared" si="39"/>
        <v>0</v>
      </c>
      <c r="AI77" s="51"/>
      <c r="AJ77" s="65">
        <f t="shared" si="40"/>
        <v>387.04</v>
      </c>
      <c r="AK77" s="12">
        <f>VLOOKUP(A77,Лист6!$A$2:$F$175,6,FALSE)</f>
        <v>106.03700000000001</v>
      </c>
      <c r="AL77" s="12">
        <f t="shared" si="41"/>
        <v>3.9840000000000089</v>
      </c>
      <c r="AM77" s="51">
        <f t="shared" si="42"/>
        <v>18.087360000000039</v>
      </c>
      <c r="AN77" s="51"/>
      <c r="AO77" s="65">
        <f t="shared" si="43"/>
        <v>405.12736000000007</v>
      </c>
    </row>
    <row r="78" spans="1:41" ht="30.75" thickBot="1">
      <c r="A78" s="6">
        <v>344586</v>
      </c>
      <c r="B78" s="6" t="s">
        <v>77</v>
      </c>
      <c r="C78" s="7">
        <v>320.97000000000003</v>
      </c>
      <c r="D78" s="6">
        <v>198</v>
      </c>
      <c r="E78" s="8">
        <v>2103.0050000000001</v>
      </c>
      <c r="F78" s="8">
        <f t="shared" ref="F78:F80" si="52">G78/4.18</f>
        <v>135.98086124401914</v>
      </c>
      <c r="G78" s="50">
        <v>568.4</v>
      </c>
      <c r="H78" s="47">
        <v>2912.0070000000001</v>
      </c>
      <c r="I78" s="12">
        <f t="shared" si="44"/>
        <v>809.00199999999995</v>
      </c>
      <c r="J78" s="51">
        <f t="shared" si="45"/>
        <v>3381.6283599999997</v>
      </c>
      <c r="K78" s="59">
        <v>3412.0079999999998</v>
      </c>
      <c r="L78" s="12">
        <f t="shared" si="46"/>
        <v>500.00099999999975</v>
      </c>
      <c r="M78" s="51">
        <f t="shared" si="47"/>
        <v>2270.004539999999</v>
      </c>
      <c r="N78" s="51">
        <f t="shared" si="48"/>
        <v>6220.0328999999983</v>
      </c>
      <c r="O78" s="51">
        <f t="shared" si="51"/>
        <v>11299.992899999997</v>
      </c>
      <c r="P78" s="65">
        <v>-4758.99</v>
      </c>
      <c r="Q78" s="12">
        <v>3448.07</v>
      </c>
      <c r="R78" s="12">
        <f t="shared" si="29"/>
        <v>36.062000000000353</v>
      </c>
      <c r="S78" s="51">
        <f t="shared" si="30"/>
        <v>163.72148000000161</v>
      </c>
      <c r="T78" s="51"/>
      <c r="U78" s="65">
        <f t="shared" si="31"/>
        <v>-4595.2685199999978</v>
      </c>
      <c r="V78" s="12">
        <v>3597.0920000000001</v>
      </c>
      <c r="W78" s="12">
        <f t="shared" si="32"/>
        <v>149.02199999999993</v>
      </c>
      <c r="X78" s="51">
        <f t="shared" si="33"/>
        <v>676.55987999999968</v>
      </c>
      <c r="Y78" s="51"/>
      <c r="Z78" s="65">
        <f t="shared" si="34"/>
        <v>-3918.708639999998</v>
      </c>
      <c r="AA78" s="12">
        <f>VLOOKUP(B78,Лист3!$A$2:$C$175,3,FALSE)</f>
        <v>3643.0509999999999</v>
      </c>
      <c r="AB78" s="12">
        <f t="shared" si="35"/>
        <v>45.958999999999833</v>
      </c>
      <c r="AC78" s="51">
        <f t="shared" si="36"/>
        <v>208.65385999999924</v>
      </c>
      <c r="AD78" s="51"/>
      <c r="AE78" s="65">
        <f t="shared" si="37"/>
        <v>-3710.0547799999986</v>
      </c>
      <c r="AF78" s="12">
        <f>VLOOKUP(A78,Лист4!$A$2:$F$175,6,FALSE)</f>
        <v>3722.05</v>
      </c>
      <c r="AG78" s="12">
        <f t="shared" si="38"/>
        <v>78.999000000000251</v>
      </c>
      <c r="AH78" s="51">
        <f t="shared" si="39"/>
        <v>358.65546000000114</v>
      </c>
      <c r="AI78" s="51"/>
      <c r="AJ78" s="65">
        <f t="shared" si="40"/>
        <v>-3351.3993199999973</v>
      </c>
      <c r="AK78" s="12">
        <f>VLOOKUP(A78,Лист6!$A$2:$F$175,6,FALSE)</f>
        <v>3814.011</v>
      </c>
      <c r="AL78" s="12">
        <f t="shared" si="41"/>
        <v>91.960999999999785</v>
      </c>
      <c r="AM78" s="51">
        <f t="shared" si="42"/>
        <v>417.502939999999</v>
      </c>
      <c r="AN78" s="51"/>
      <c r="AO78" s="65">
        <f t="shared" si="43"/>
        <v>-2933.8963799999983</v>
      </c>
    </row>
    <row r="79" spans="1:41" ht="15.75" thickBot="1">
      <c r="A79" s="6">
        <v>354800</v>
      </c>
      <c r="B79" s="6" t="s">
        <v>78</v>
      </c>
      <c r="C79" s="7">
        <v>0</v>
      </c>
      <c r="D79" s="6">
        <v>88</v>
      </c>
      <c r="E79" s="8">
        <v>0</v>
      </c>
      <c r="F79" s="8">
        <f t="shared" si="52"/>
        <v>0</v>
      </c>
      <c r="G79" s="50">
        <v>0</v>
      </c>
      <c r="H79" s="47">
        <v>64.048000000000002</v>
      </c>
      <c r="I79" s="12">
        <f t="shared" si="44"/>
        <v>64.048000000000002</v>
      </c>
      <c r="J79" s="51">
        <f t="shared" si="45"/>
        <v>267.72064</v>
      </c>
      <c r="K79" s="59">
        <v>300.07600000000002</v>
      </c>
      <c r="L79" s="12">
        <f t="shared" si="46"/>
        <v>236.02800000000002</v>
      </c>
      <c r="M79" s="51">
        <f t="shared" si="47"/>
        <v>1071.5671200000002</v>
      </c>
      <c r="N79" s="51">
        <f t="shared" si="48"/>
        <v>1339.2877600000002</v>
      </c>
      <c r="O79" s="51">
        <f t="shared" si="51"/>
        <v>903.03776000000016</v>
      </c>
      <c r="P79" s="65">
        <v>436.25</v>
      </c>
      <c r="Q79" s="12">
        <v>300.07600000000002</v>
      </c>
      <c r="R79" s="12">
        <f t="shared" si="29"/>
        <v>0</v>
      </c>
      <c r="S79" s="51">
        <f t="shared" si="30"/>
        <v>0</v>
      </c>
      <c r="T79" s="51"/>
      <c r="U79" s="65">
        <f t="shared" si="31"/>
        <v>436.25</v>
      </c>
      <c r="V79" s="12">
        <v>301.00099999999998</v>
      </c>
      <c r="W79" s="12">
        <f t="shared" si="32"/>
        <v>0.92499999999995453</v>
      </c>
      <c r="X79" s="51">
        <f t="shared" si="33"/>
        <v>4.1994999999997935</v>
      </c>
      <c r="Y79" s="51">
        <v>436.25</v>
      </c>
      <c r="Z79" s="65">
        <f t="shared" si="34"/>
        <v>4.1994999999997731</v>
      </c>
      <c r="AA79" s="12">
        <f>VLOOKUP(B79,Лист3!$A$2:$C$175,3,FALSE)</f>
        <v>301.00099999999998</v>
      </c>
      <c r="AB79" s="12">
        <f t="shared" si="35"/>
        <v>0</v>
      </c>
      <c r="AC79" s="51">
        <f t="shared" si="36"/>
        <v>0</v>
      </c>
      <c r="AD79" s="51"/>
      <c r="AE79" s="65">
        <f t="shared" si="37"/>
        <v>4.1994999999997731</v>
      </c>
      <c r="AF79" s="12">
        <f>VLOOKUP(A79,Лист4!$A$2:$F$175,6,FALSE)</f>
        <v>301.00099999999998</v>
      </c>
      <c r="AG79" s="12">
        <f t="shared" si="38"/>
        <v>0</v>
      </c>
      <c r="AH79" s="51">
        <f t="shared" si="39"/>
        <v>0</v>
      </c>
      <c r="AI79" s="51"/>
      <c r="AJ79" s="65">
        <f t="shared" si="40"/>
        <v>4.1994999999997731</v>
      </c>
      <c r="AK79" s="12">
        <f>VLOOKUP(A79,Лист6!$A$2:$F$175,6,FALSE)</f>
        <v>301.01600000000002</v>
      </c>
      <c r="AL79" s="12">
        <f t="shared" si="41"/>
        <v>1.5000000000043201E-2</v>
      </c>
      <c r="AM79" s="51">
        <f t="shared" si="42"/>
        <v>6.8100000000196129E-2</v>
      </c>
      <c r="AN79" s="51">
        <v>500</v>
      </c>
      <c r="AO79" s="65">
        <f t="shared" si="43"/>
        <v>-495.73240000000004</v>
      </c>
    </row>
    <row r="80" spans="1:41" ht="15.75" thickBot="1">
      <c r="A80" s="6">
        <v>342943</v>
      </c>
      <c r="B80" s="6" t="s">
        <v>79</v>
      </c>
      <c r="C80" s="7">
        <v>216.09</v>
      </c>
      <c r="D80" s="6">
        <v>140</v>
      </c>
      <c r="E80" s="8">
        <v>346.029</v>
      </c>
      <c r="F80" s="8">
        <f t="shared" si="52"/>
        <v>111.98086124401914</v>
      </c>
      <c r="G80" s="50">
        <v>468.08</v>
      </c>
      <c r="H80" s="47">
        <v>921.01400000000001</v>
      </c>
      <c r="I80" s="12">
        <f t="shared" si="44"/>
        <v>574.98500000000001</v>
      </c>
      <c r="J80" s="51">
        <f t="shared" si="45"/>
        <v>2403.4373000000001</v>
      </c>
      <c r="K80" s="59">
        <v>1392.057</v>
      </c>
      <c r="L80" s="12">
        <f t="shared" si="46"/>
        <v>471.04300000000001</v>
      </c>
      <c r="M80" s="51">
        <f t="shared" si="47"/>
        <v>2138.5352200000002</v>
      </c>
      <c r="N80" s="51">
        <f t="shared" si="48"/>
        <v>5010.0525200000002</v>
      </c>
      <c r="O80" s="51">
        <v>4300</v>
      </c>
      <c r="P80" s="65">
        <v>926.13</v>
      </c>
      <c r="Q80" s="12">
        <v>1779.0170000000001</v>
      </c>
      <c r="R80" s="12">
        <f t="shared" si="29"/>
        <v>386.96000000000004</v>
      </c>
      <c r="S80" s="51">
        <f t="shared" si="30"/>
        <v>1756.7984000000001</v>
      </c>
      <c r="T80" s="51">
        <f>300+1000</f>
        <v>1300</v>
      </c>
      <c r="U80" s="65">
        <f t="shared" si="31"/>
        <v>1382.9284000000002</v>
      </c>
      <c r="V80" s="12">
        <v>1963.0609999999999</v>
      </c>
      <c r="W80" s="12">
        <f t="shared" si="32"/>
        <v>184.04399999999987</v>
      </c>
      <c r="X80" s="51">
        <f t="shared" si="33"/>
        <v>835.55975999999941</v>
      </c>
      <c r="Y80" s="51">
        <v>1300</v>
      </c>
      <c r="Z80" s="65">
        <f t="shared" si="34"/>
        <v>918.48815999999988</v>
      </c>
      <c r="AA80" s="12">
        <f>VLOOKUP(B80,Лист3!$A$2:$C$175,3,FALSE)</f>
        <v>2203.0970000000002</v>
      </c>
      <c r="AB80" s="12">
        <f t="shared" si="35"/>
        <v>240.03600000000029</v>
      </c>
      <c r="AC80" s="51">
        <f t="shared" si="36"/>
        <v>1089.7634400000013</v>
      </c>
      <c r="AD80" s="51">
        <v>850</v>
      </c>
      <c r="AE80" s="65">
        <f t="shared" si="37"/>
        <v>1158.2516000000012</v>
      </c>
      <c r="AF80" s="12">
        <f>VLOOKUP(A80,Лист4!$A$2:$F$175,6,FALSE)</f>
        <v>2309.0949999999998</v>
      </c>
      <c r="AG80" s="12">
        <f t="shared" si="38"/>
        <v>105.99799999999959</v>
      </c>
      <c r="AH80" s="51">
        <f t="shared" si="39"/>
        <v>481.23091999999815</v>
      </c>
      <c r="AI80" s="51">
        <v>1200</v>
      </c>
      <c r="AJ80" s="65">
        <f t="shared" si="40"/>
        <v>439.48251999999934</v>
      </c>
      <c r="AK80" s="12">
        <f>VLOOKUP(A80,Лист6!$A$2:$F$175,6,FALSE)</f>
        <v>2472.0880000000002</v>
      </c>
      <c r="AL80" s="12">
        <f t="shared" si="41"/>
        <v>162.99300000000039</v>
      </c>
      <c r="AM80" s="51">
        <f t="shared" si="42"/>
        <v>739.98822000000177</v>
      </c>
      <c r="AN80" s="51"/>
      <c r="AO80" s="65">
        <f t="shared" si="43"/>
        <v>1179.4707400000011</v>
      </c>
    </row>
    <row r="81" spans="1:41" ht="30.75" thickBot="1">
      <c r="A81" s="9">
        <v>358491</v>
      </c>
      <c r="B81" s="10" t="s">
        <v>207</v>
      </c>
      <c r="C81" s="11"/>
      <c r="D81" s="9">
        <v>301</v>
      </c>
      <c r="E81" s="8"/>
      <c r="F81" s="8"/>
      <c r="G81" s="50"/>
      <c r="H81" s="47"/>
      <c r="I81" s="12">
        <f t="shared" si="44"/>
        <v>0</v>
      </c>
      <c r="J81" s="51">
        <f t="shared" si="45"/>
        <v>0</v>
      </c>
      <c r="K81" s="59">
        <v>7.024</v>
      </c>
      <c r="L81" s="12">
        <f t="shared" si="46"/>
        <v>7.024</v>
      </c>
      <c r="M81" s="51">
        <f t="shared" si="47"/>
        <v>31.888960000000001</v>
      </c>
      <c r="N81" s="51">
        <f t="shared" si="48"/>
        <v>31.888960000000001</v>
      </c>
      <c r="O81" s="51">
        <v>0</v>
      </c>
      <c r="P81" s="65">
        <f t="shared" si="49"/>
        <v>31.888960000000001</v>
      </c>
      <c r="Q81" s="12">
        <v>7.024</v>
      </c>
      <c r="R81" s="12">
        <f t="shared" si="29"/>
        <v>0</v>
      </c>
      <c r="S81" s="51">
        <f t="shared" si="30"/>
        <v>0</v>
      </c>
      <c r="T81" s="51"/>
      <c r="U81" s="65">
        <f t="shared" si="31"/>
        <v>31.888960000000001</v>
      </c>
      <c r="V81" s="12">
        <v>7.024</v>
      </c>
      <c r="W81" s="12">
        <f t="shared" si="32"/>
        <v>0</v>
      </c>
      <c r="X81" s="51">
        <f t="shared" si="33"/>
        <v>0</v>
      </c>
      <c r="Y81" s="51"/>
      <c r="Z81" s="65">
        <f t="shared" si="34"/>
        <v>31.888960000000001</v>
      </c>
      <c r="AA81" s="12">
        <v>7.024</v>
      </c>
      <c r="AB81" s="12">
        <f t="shared" si="35"/>
        <v>0</v>
      </c>
      <c r="AC81" s="51">
        <f t="shared" si="36"/>
        <v>0</v>
      </c>
      <c r="AD81" s="51"/>
      <c r="AE81" s="65">
        <f t="shared" si="37"/>
        <v>31.888960000000001</v>
      </c>
      <c r="AF81" s="12">
        <f>VLOOKUP(A81,Лист4!$A$2:$F$175,6,FALSE)</f>
        <v>7.024</v>
      </c>
      <c r="AG81" s="12">
        <f t="shared" si="38"/>
        <v>0</v>
      </c>
      <c r="AH81" s="51">
        <f t="shared" si="39"/>
        <v>0</v>
      </c>
      <c r="AI81" s="51"/>
      <c r="AJ81" s="65">
        <f t="shared" si="40"/>
        <v>31.888960000000001</v>
      </c>
      <c r="AK81" s="12">
        <f>VLOOKUP(A81,Лист6!$A$2:$F$175,6,FALSE)</f>
        <v>7.0919999999999996</v>
      </c>
      <c r="AL81" s="12">
        <f t="shared" si="41"/>
        <v>6.7999999999999616E-2</v>
      </c>
      <c r="AM81" s="51">
        <f t="shared" si="42"/>
        <v>0.30871999999999827</v>
      </c>
      <c r="AN81" s="51"/>
      <c r="AO81" s="65">
        <f t="shared" si="43"/>
        <v>32.197679999999998</v>
      </c>
    </row>
    <row r="82" spans="1:41" s="97" customFormat="1" ht="15.75" thickBot="1">
      <c r="A82" s="88">
        <v>349571</v>
      </c>
      <c r="B82" s="88" t="s">
        <v>81</v>
      </c>
      <c r="C82" s="89"/>
      <c r="D82" s="88">
        <v>55</v>
      </c>
      <c r="E82" s="90">
        <v>0</v>
      </c>
      <c r="F82" s="90">
        <f t="shared" ref="F82:F85" si="53">G82/4.18</f>
        <v>0</v>
      </c>
      <c r="G82" s="91"/>
      <c r="H82" s="92">
        <v>417.07600000000002</v>
      </c>
      <c r="I82" s="93">
        <f t="shared" si="44"/>
        <v>417.07600000000002</v>
      </c>
      <c r="J82" s="94">
        <f t="shared" si="45"/>
        <v>1743.3776800000001</v>
      </c>
      <c r="K82" s="95">
        <v>1244.02</v>
      </c>
      <c r="L82" s="93">
        <f t="shared" si="46"/>
        <v>826.94399999999996</v>
      </c>
      <c r="M82" s="94">
        <f t="shared" si="47"/>
        <v>3754.3257599999997</v>
      </c>
      <c r="N82" s="94">
        <f t="shared" si="48"/>
        <v>5497.7034399999993</v>
      </c>
      <c r="O82" s="94">
        <f t="shared" ref="O82" si="54">C82+G82+J82+M82-P82</f>
        <v>2349.9334399999993</v>
      </c>
      <c r="P82" s="96">
        <v>3147.77</v>
      </c>
      <c r="Q82" s="93">
        <v>1410.048</v>
      </c>
      <c r="R82" s="93">
        <f t="shared" si="29"/>
        <v>166.02800000000002</v>
      </c>
      <c r="S82" s="94">
        <f t="shared" si="30"/>
        <v>753.76712000000009</v>
      </c>
      <c r="T82" s="94"/>
      <c r="U82" s="65">
        <f t="shared" si="31"/>
        <v>3901.53712</v>
      </c>
      <c r="V82" s="93">
        <v>2237.0479999999998</v>
      </c>
      <c r="W82" s="93">
        <f t="shared" si="32"/>
        <v>826.99999999999977</v>
      </c>
      <c r="X82" s="94">
        <f t="shared" si="33"/>
        <v>3754.579999999999</v>
      </c>
      <c r="Y82" s="94"/>
      <c r="Z82" s="65">
        <f t="shared" si="34"/>
        <v>7656.117119999999</v>
      </c>
      <c r="AA82" s="93">
        <f>VLOOKUP(B82,Лист3!$A$2:$C$175,3,FALSE)</f>
        <v>2666.0419999999999</v>
      </c>
      <c r="AB82" s="93">
        <f t="shared" si="35"/>
        <v>428.99400000000014</v>
      </c>
      <c r="AC82" s="94">
        <f t="shared" si="36"/>
        <v>1947.6327600000006</v>
      </c>
      <c r="AD82" s="94"/>
      <c r="AE82" s="65">
        <f t="shared" si="37"/>
        <v>9603.7498799999994</v>
      </c>
      <c r="AF82" s="12">
        <f>VLOOKUP(A82,Лист4!$A$2:$F$175,6,FALSE)</f>
        <v>3058.0030000000002</v>
      </c>
      <c r="AG82" s="93">
        <f t="shared" si="38"/>
        <v>391.96100000000024</v>
      </c>
      <c r="AH82" s="94">
        <f t="shared" si="39"/>
        <v>1779.5029400000012</v>
      </c>
      <c r="AI82" s="94">
        <v>300</v>
      </c>
      <c r="AJ82" s="65">
        <f t="shared" si="40"/>
        <v>11083.252820000002</v>
      </c>
      <c r="AK82" s="12">
        <f>VLOOKUP(A82,Лист6!$A$2:$F$175,6,FALSE)</f>
        <v>3741.098</v>
      </c>
      <c r="AL82" s="93">
        <f t="shared" si="41"/>
        <v>683.0949999999998</v>
      </c>
      <c r="AM82" s="94">
        <f t="shared" si="42"/>
        <v>3101.251299999999</v>
      </c>
      <c r="AN82" s="94"/>
      <c r="AO82" s="65">
        <f t="shared" si="43"/>
        <v>14184.504120000001</v>
      </c>
    </row>
    <row r="83" spans="1:41" ht="15.75" thickBot="1">
      <c r="A83" s="6">
        <v>343567</v>
      </c>
      <c r="B83" s="6" t="s">
        <v>82</v>
      </c>
      <c r="C83" s="7">
        <v>271.42</v>
      </c>
      <c r="D83" s="6">
        <v>151</v>
      </c>
      <c r="E83" s="8">
        <v>1156.038</v>
      </c>
      <c r="F83" s="8">
        <f t="shared" si="53"/>
        <v>125.0263157894737</v>
      </c>
      <c r="G83" s="50">
        <v>522.61</v>
      </c>
      <c r="H83" s="47">
        <v>1495.0809999999999</v>
      </c>
      <c r="I83" s="12">
        <f t="shared" si="44"/>
        <v>339.04299999999989</v>
      </c>
      <c r="J83" s="51">
        <f t="shared" si="45"/>
        <v>1417.1997399999996</v>
      </c>
      <c r="K83" s="59">
        <v>1804.0329999999999</v>
      </c>
      <c r="L83" s="12">
        <f t="shared" si="46"/>
        <v>308.952</v>
      </c>
      <c r="M83" s="51">
        <f t="shared" si="47"/>
        <v>1402.6420800000001</v>
      </c>
      <c r="N83" s="51">
        <f t="shared" si="48"/>
        <v>3342.4518199999998</v>
      </c>
      <c r="O83" s="51">
        <f>C83+N83-P83</f>
        <v>2921.6618199999998</v>
      </c>
      <c r="P83" s="65">
        <v>692.21</v>
      </c>
      <c r="Q83" s="12">
        <v>1820.0050000000001</v>
      </c>
      <c r="R83" s="12">
        <f t="shared" si="29"/>
        <v>15.972000000000207</v>
      </c>
      <c r="S83" s="51">
        <f t="shared" si="30"/>
        <v>72.512880000000948</v>
      </c>
      <c r="T83" s="51"/>
      <c r="U83" s="65">
        <f t="shared" si="31"/>
        <v>764.72288000000094</v>
      </c>
      <c r="V83" s="12">
        <v>1843.08</v>
      </c>
      <c r="W83" s="12">
        <f t="shared" si="32"/>
        <v>23.074999999999818</v>
      </c>
      <c r="X83" s="51">
        <f t="shared" si="33"/>
        <v>104.76049999999917</v>
      </c>
      <c r="Y83" s="51">
        <v>700</v>
      </c>
      <c r="Z83" s="65">
        <f t="shared" si="34"/>
        <v>169.48338000000012</v>
      </c>
      <c r="AA83" s="12">
        <f>VLOOKUP(B83,Лист3!$A$2:$C$175,3,FALSE)</f>
        <v>1852.0360000000001</v>
      </c>
      <c r="AB83" s="12">
        <f t="shared" si="35"/>
        <v>8.956000000000131</v>
      </c>
      <c r="AC83" s="51">
        <f t="shared" si="36"/>
        <v>40.660240000000591</v>
      </c>
      <c r="AD83" s="51"/>
      <c r="AE83" s="65">
        <f t="shared" si="37"/>
        <v>210.14362000000071</v>
      </c>
      <c r="AF83" s="12">
        <f>VLOOKUP(A83,Лист4!$A$2:$F$175,6,FALSE)</f>
        <v>1866.0650000000001</v>
      </c>
      <c r="AG83" s="12">
        <f t="shared" si="38"/>
        <v>14.028999999999996</v>
      </c>
      <c r="AH83" s="51">
        <f t="shared" si="39"/>
        <v>63.691659999999985</v>
      </c>
      <c r="AI83" s="51"/>
      <c r="AJ83" s="65">
        <f t="shared" si="40"/>
        <v>273.83528000000069</v>
      </c>
      <c r="AK83" s="12">
        <f>VLOOKUP(A83,Лист6!$A$2:$F$175,6,FALSE)</f>
        <v>1883.07</v>
      </c>
      <c r="AL83" s="12">
        <f t="shared" si="41"/>
        <v>17.004999999999882</v>
      </c>
      <c r="AM83" s="51">
        <f t="shared" si="42"/>
        <v>77.202699999999467</v>
      </c>
      <c r="AN83" s="51"/>
      <c r="AO83" s="65">
        <f t="shared" si="43"/>
        <v>351.03798000000018</v>
      </c>
    </row>
    <row r="84" spans="1:41" ht="15.75" thickBot="1">
      <c r="A84" s="6">
        <v>344583</v>
      </c>
      <c r="B84" s="6" t="s">
        <v>83</v>
      </c>
      <c r="C84" s="7">
        <v>64.37</v>
      </c>
      <c r="D84" s="6">
        <v>64</v>
      </c>
      <c r="E84" s="8">
        <v>164.011</v>
      </c>
      <c r="F84" s="8">
        <f t="shared" si="53"/>
        <v>2.9928229665071773</v>
      </c>
      <c r="G84" s="50">
        <v>12.51</v>
      </c>
      <c r="H84" s="47">
        <v>405.017</v>
      </c>
      <c r="I84" s="12">
        <f t="shared" si="44"/>
        <v>241.006</v>
      </c>
      <c r="J84" s="51">
        <f t="shared" si="45"/>
        <v>1007.4050799999999</v>
      </c>
      <c r="K84" s="59">
        <v>1995.077</v>
      </c>
      <c r="L84" s="12">
        <f t="shared" si="46"/>
        <v>1590.06</v>
      </c>
      <c r="M84" s="51">
        <f t="shared" si="47"/>
        <v>7218.8724000000002</v>
      </c>
      <c r="N84" s="51">
        <f t="shared" si="48"/>
        <v>8238.7874800000009</v>
      </c>
      <c r="O84" s="51">
        <v>0</v>
      </c>
      <c r="P84" s="65">
        <f t="shared" si="49"/>
        <v>8303.1574800000017</v>
      </c>
      <c r="Q84" s="12">
        <v>2012.0440000000001</v>
      </c>
      <c r="R84" s="12">
        <f t="shared" si="29"/>
        <v>16.967000000000098</v>
      </c>
      <c r="S84" s="51">
        <f t="shared" si="30"/>
        <v>77.030180000000442</v>
      </c>
      <c r="T84" s="51"/>
      <c r="U84" s="65">
        <f t="shared" si="31"/>
        <v>8380.1876600000014</v>
      </c>
      <c r="V84" s="12">
        <v>2035.0889999999999</v>
      </c>
      <c r="W84" s="12">
        <f t="shared" si="32"/>
        <v>23.044999999999845</v>
      </c>
      <c r="X84" s="51">
        <f t="shared" si="33"/>
        <v>104.62429999999929</v>
      </c>
      <c r="Y84" s="51"/>
      <c r="Z84" s="65">
        <f t="shared" si="34"/>
        <v>8484.8119600000009</v>
      </c>
      <c r="AA84" s="12">
        <f>VLOOKUP(B84,Лист3!$A$2:$C$175,3,FALSE)</f>
        <v>2051.096</v>
      </c>
      <c r="AB84" s="12">
        <f t="shared" si="35"/>
        <v>16.007000000000062</v>
      </c>
      <c r="AC84" s="51">
        <f t="shared" si="36"/>
        <v>72.671780000000282</v>
      </c>
      <c r="AD84" s="51"/>
      <c r="AE84" s="65">
        <f t="shared" si="37"/>
        <v>8557.4837400000015</v>
      </c>
      <c r="AF84" s="12">
        <f>VLOOKUP(A84,Лист4!$A$2:$F$175,6,FALSE)</f>
        <v>2055.0740000000001</v>
      </c>
      <c r="AG84" s="12">
        <f t="shared" si="38"/>
        <v>3.9780000000000655</v>
      </c>
      <c r="AH84" s="51">
        <f t="shared" si="39"/>
        <v>18.060120000000296</v>
      </c>
      <c r="AI84" s="51"/>
      <c r="AJ84" s="65">
        <f t="shared" si="40"/>
        <v>8575.5438600000016</v>
      </c>
      <c r="AK84" s="12">
        <f>VLOOKUP(A84,Лист6!$A$2:$F$175,6,FALSE)</f>
        <v>2171.029</v>
      </c>
      <c r="AL84" s="12">
        <f t="shared" si="41"/>
        <v>115.95499999999993</v>
      </c>
      <c r="AM84" s="51">
        <f t="shared" si="42"/>
        <v>526.43569999999966</v>
      </c>
      <c r="AN84" s="51"/>
      <c r="AO84" s="65">
        <f t="shared" si="43"/>
        <v>9101.9795600000016</v>
      </c>
    </row>
    <row r="85" spans="1:41" ht="15.75" thickBot="1">
      <c r="A85" s="6">
        <v>344603</v>
      </c>
      <c r="B85" s="6" t="s">
        <v>84</v>
      </c>
      <c r="C85" s="7">
        <v>3775.04</v>
      </c>
      <c r="D85" s="6">
        <v>279</v>
      </c>
      <c r="E85" s="8">
        <v>2221.0639999999999</v>
      </c>
      <c r="F85" s="8">
        <f t="shared" si="53"/>
        <v>1.0598086124401913</v>
      </c>
      <c r="G85" s="50">
        <v>4.43</v>
      </c>
      <c r="H85" s="47">
        <v>3160.0459999999998</v>
      </c>
      <c r="I85" s="12">
        <f t="shared" si="44"/>
        <v>938.98199999999997</v>
      </c>
      <c r="J85" s="51">
        <f t="shared" si="45"/>
        <v>3924.9447599999994</v>
      </c>
      <c r="K85" s="59">
        <v>4063.0949999999998</v>
      </c>
      <c r="L85" s="12">
        <f t="shared" si="46"/>
        <v>903.04899999999998</v>
      </c>
      <c r="M85" s="51">
        <f t="shared" si="47"/>
        <v>4099.8424599999998</v>
      </c>
      <c r="N85" s="51">
        <f t="shared" si="48"/>
        <v>8029.2172199999986</v>
      </c>
      <c r="O85" s="51">
        <v>8800</v>
      </c>
      <c r="P85" s="65">
        <v>3004.27</v>
      </c>
      <c r="Q85" s="12">
        <v>4332.0249999999996</v>
      </c>
      <c r="R85" s="12">
        <f t="shared" si="29"/>
        <v>268.92999999999984</v>
      </c>
      <c r="S85" s="51">
        <f t="shared" si="30"/>
        <v>1220.9421999999993</v>
      </c>
      <c r="T85" s="51"/>
      <c r="U85" s="65">
        <f t="shared" si="31"/>
        <v>4225.212199999999</v>
      </c>
      <c r="V85" s="12">
        <v>4645.0029999999997</v>
      </c>
      <c r="W85" s="12">
        <f t="shared" si="32"/>
        <v>312.97800000000007</v>
      </c>
      <c r="X85" s="51">
        <f t="shared" si="33"/>
        <v>1420.9201200000002</v>
      </c>
      <c r="Y85" s="51">
        <v>3000</v>
      </c>
      <c r="Z85" s="65">
        <f t="shared" si="34"/>
        <v>2646.1323199999988</v>
      </c>
      <c r="AA85" s="12">
        <f>VLOOKUP(B85,Лист3!$A$2:$C$175,3,FALSE)</f>
        <v>4926.0990000000002</v>
      </c>
      <c r="AB85" s="12">
        <f t="shared" si="35"/>
        <v>281.09600000000046</v>
      </c>
      <c r="AC85" s="51">
        <f t="shared" si="36"/>
        <v>1276.1758400000022</v>
      </c>
      <c r="AD85" s="51"/>
      <c r="AE85" s="65">
        <f t="shared" si="37"/>
        <v>3922.308160000001</v>
      </c>
      <c r="AF85" s="12">
        <f>VLOOKUP(A85,Лист4!$A$2:$F$175,6,FALSE)</f>
        <v>5154.0600000000004</v>
      </c>
      <c r="AG85" s="12">
        <f t="shared" si="38"/>
        <v>227.96100000000024</v>
      </c>
      <c r="AH85" s="51">
        <f t="shared" si="39"/>
        <v>1034.942940000001</v>
      </c>
      <c r="AI85" s="51">
        <v>3000</v>
      </c>
      <c r="AJ85" s="65">
        <f t="shared" si="40"/>
        <v>1957.2511000000022</v>
      </c>
      <c r="AK85" s="12">
        <f>VLOOKUP(A85,Лист6!$A$2:$F$175,6,FALSE)</f>
        <v>5388.0630000000001</v>
      </c>
      <c r="AL85" s="12">
        <f t="shared" si="41"/>
        <v>234.0029999999997</v>
      </c>
      <c r="AM85" s="51">
        <f t="shared" si="42"/>
        <v>1062.3736199999987</v>
      </c>
      <c r="AN85" s="51"/>
      <c r="AO85" s="65">
        <f t="shared" si="43"/>
        <v>3019.6247200000007</v>
      </c>
    </row>
    <row r="86" spans="1:41" ht="15.75" thickBot="1">
      <c r="A86" s="6">
        <v>357824</v>
      </c>
      <c r="B86" s="6" t="s">
        <v>85</v>
      </c>
      <c r="C86" s="7"/>
      <c r="D86" s="6">
        <v>202</v>
      </c>
      <c r="E86" s="12"/>
      <c r="F86" s="13"/>
      <c r="G86" s="51"/>
      <c r="H86" s="47">
        <v>196.07599999999999</v>
      </c>
      <c r="I86" s="12">
        <f t="shared" si="44"/>
        <v>196.07599999999999</v>
      </c>
      <c r="J86" s="51">
        <f t="shared" si="45"/>
        <v>819.59767999999997</v>
      </c>
      <c r="K86" s="59">
        <v>549.04</v>
      </c>
      <c r="L86" s="12">
        <f t="shared" si="46"/>
        <v>352.96399999999994</v>
      </c>
      <c r="M86" s="51">
        <f t="shared" si="47"/>
        <v>1602.4565599999999</v>
      </c>
      <c r="N86" s="51">
        <f t="shared" si="48"/>
        <v>2422.0542399999999</v>
      </c>
      <c r="O86" s="51">
        <v>0</v>
      </c>
      <c r="P86" s="65">
        <f t="shared" si="49"/>
        <v>2422.0542399999999</v>
      </c>
      <c r="Q86" s="12">
        <v>594</v>
      </c>
      <c r="R86" s="12">
        <f t="shared" si="29"/>
        <v>44.960000000000036</v>
      </c>
      <c r="S86" s="51">
        <f t="shared" si="30"/>
        <v>204.11840000000018</v>
      </c>
      <c r="T86" s="51"/>
      <c r="U86" s="65">
        <f t="shared" si="31"/>
        <v>2626.1726400000002</v>
      </c>
      <c r="V86" s="12">
        <v>632.05799999999999</v>
      </c>
      <c r="W86" s="12">
        <f t="shared" si="32"/>
        <v>38.057999999999993</v>
      </c>
      <c r="X86" s="51">
        <f t="shared" si="33"/>
        <v>172.78331999999997</v>
      </c>
      <c r="Y86" s="51"/>
      <c r="Z86" s="65">
        <f t="shared" si="34"/>
        <v>2798.9559600000002</v>
      </c>
      <c r="AA86" s="12">
        <f>VLOOKUP(B86,Лист3!$A$2:$C$175,3,FALSE)</f>
        <v>667.06200000000001</v>
      </c>
      <c r="AB86" s="12">
        <f t="shared" si="35"/>
        <v>35.004000000000019</v>
      </c>
      <c r="AC86" s="51">
        <f t="shared" si="36"/>
        <v>158.91816000000009</v>
      </c>
      <c r="AD86" s="51">
        <v>200</v>
      </c>
      <c r="AE86" s="65">
        <f t="shared" si="37"/>
        <v>2757.8741200000004</v>
      </c>
      <c r="AF86" s="12">
        <f>VLOOKUP(A86,Лист4!$A$2:$F$175,6,FALSE)</f>
        <v>695.08900000000006</v>
      </c>
      <c r="AG86" s="12">
        <f t="shared" si="38"/>
        <v>28.027000000000044</v>
      </c>
      <c r="AH86" s="51">
        <f t="shared" si="39"/>
        <v>127.2425800000002</v>
      </c>
      <c r="AI86" s="51"/>
      <c r="AJ86" s="65">
        <f t="shared" si="40"/>
        <v>2885.1167000000005</v>
      </c>
      <c r="AK86" s="12">
        <f>VLOOKUP(A86,Лист6!$A$2:$F$175,6,FALSE)</f>
        <v>728.07799999999997</v>
      </c>
      <c r="AL86" s="12">
        <f t="shared" si="41"/>
        <v>32.988999999999919</v>
      </c>
      <c r="AM86" s="51">
        <f t="shared" si="42"/>
        <v>149.77005999999963</v>
      </c>
      <c r="AN86" s="51"/>
      <c r="AO86" s="65">
        <f t="shared" si="43"/>
        <v>3034.8867600000003</v>
      </c>
    </row>
    <row r="87" spans="1:41" ht="15.75" thickBot="1">
      <c r="A87" s="6">
        <v>344587</v>
      </c>
      <c r="B87" s="6" t="s">
        <v>86</v>
      </c>
      <c r="C87" s="7">
        <v>264.48</v>
      </c>
      <c r="D87" s="6">
        <v>67</v>
      </c>
      <c r="E87" s="8">
        <v>64.049000000000007</v>
      </c>
      <c r="F87" s="8">
        <f t="shared" ref="F87:F88" si="55">G87/4.18</f>
        <v>0</v>
      </c>
      <c r="G87" s="50">
        <v>0</v>
      </c>
      <c r="H87" s="47">
        <v>234.00700000000001</v>
      </c>
      <c r="I87" s="12">
        <f t="shared" si="44"/>
        <v>169.958</v>
      </c>
      <c r="J87" s="51">
        <f t="shared" si="45"/>
        <v>710.42443999999989</v>
      </c>
      <c r="K87" s="59">
        <v>267.06099999999998</v>
      </c>
      <c r="L87" s="12">
        <f t="shared" si="46"/>
        <v>33.053999999999974</v>
      </c>
      <c r="M87" s="51">
        <f t="shared" si="47"/>
        <v>150.06515999999988</v>
      </c>
      <c r="N87" s="51">
        <f t="shared" si="48"/>
        <v>860.48959999999977</v>
      </c>
      <c r="O87" s="51">
        <v>0</v>
      </c>
      <c r="P87" s="65">
        <f t="shared" si="49"/>
        <v>1124.9695999999999</v>
      </c>
      <c r="Q87" s="12">
        <v>268.06299999999999</v>
      </c>
      <c r="R87" s="12">
        <f t="shared" si="29"/>
        <v>1.0020000000000095</v>
      </c>
      <c r="S87" s="51">
        <f t="shared" si="30"/>
        <v>4.5490800000000435</v>
      </c>
      <c r="T87" s="51"/>
      <c r="U87" s="65">
        <f t="shared" si="31"/>
        <v>1129.5186799999999</v>
      </c>
      <c r="V87" s="12">
        <v>268.06299999999999</v>
      </c>
      <c r="W87" s="12">
        <f t="shared" si="32"/>
        <v>0</v>
      </c>
      <c r="X87" s="51">
        <f t="shared" si="33"/>
        <v>0</v>
      </c>
      <c r="Y87" s="51"/>
      <c r="Z87" s="65">
        <f t="shared" si="34"/>
        <v>1129.5186799999999</v>
      </c>
      <c r="AA87" s="12">
        <v>268.084</v>
      </c>
      <c r="AB87" s="12">
        <f t="shared" si="35"/>
        <v>2.1000000000015007E-2</v>
      </c>
      <c r="AC87" s="51">
        <f t="shared" si="36"/>
        <v>9.5340000000068134E-2</v>
      </c>
      <c r="AD87" s="51"/>
      <c r="AE87" s="65">
        <f t="shared" si="37"/>
        <v>1129.61402</v>
      </c>
      <c r="AF87" s="12">
        <f>VLOOKUP(A87,Лист4!$A$2:$F$175,6,FALSE)</f>
        <v>268.084</v>
      </c>
      <c r="AG87" s="12">
        <f t="shared" si="38"/>
        <v>0</v>
      </c>
      <c r="AH87" s="51">
        <f t="shared" si="39"/>
        <v>0</v>
      </c>
      <c r="AI87" s="51"/>
      <c r="AJ87" s="65">
        <f t="shared" si="40"/>
        <v>1129.61402</v>
      </c>
      <c r="AK87" s="12">
        <f>VLOOKUP(A87,Лист6!$A$2:$F$175,6,FALSE)</f>
        <v>280.053</v>
      </c>
      <c r="AL87" s="12">
        <f t="shared" si="41"/>
        <v>11.968999999999994</v>
      </c>
      <c r="AM87" s="51">
        <f t="shared" si="42"/>
        <v>54.339259999999975</v>
      </c>
      <c r="AN87" s="51"/>
      <c r="AO87" s="65">
        <f t="shared" si="43"/>
        <v>1183.9532799999999</v>
      </c>
    </row>
    <row r="88" spans="1:41" ht="30.75" thickBot="1">
      <c r="A88" s="6">
        <v>351721</v>
      </c>
      <c r="B88" s="6" t="s">
        <v>87</v>
      </c>
      <c r="C88" s="7">
        <v>6252.08</v>
      </c>
      <c r="D88" s="19" t="s">
        <v>88</v>
      </c>
      <c r="E88" s="8">
        <v>3110.0219999999999</v>
      </c>
      <c r="F88" s="8">
        <f t="shared" si="55"/>
        <v>417.96411483253587</v>
      </c>
      <c r="G88" s="50">
        <v>1747.09</v>
      </c>
      <c r="H88" s="47">
        <v>5418.0060000000003</v>
      </c>
      <c r="I88" s="12">
        <f t="shared" si="44"/>
        <v>2307.9840000000004</v>
      </c>
      <c r="J88" s="51">
        <f t="shared" si="45"/>
        <v>9647.3731200000002</v>
      </c>
      <c r="K88" s="59">
        <v>9601.0849999999991</v>
      </c>
      <c r="L88" s="12">
        <f t="shared" si="46"/>
        <v>4183.0789999999988</v>
      </c>
      <c r="M88" s="51">
        <f t="shared" si="47"/>
        <v>18991.178659999994</v>
      </c>
      <c r="N88" s="51">
        <f t="shared" si="48"/>
        <v>30385.641779999994</v>
      </c>
      <c r="O88" s="51">
        <f>C88-P88+N88</f>
        <v>24999.281779999994</v>
      </c>
      <c r="P88" s="65">
        <v>11638.44</v>
      </c>
      <c r="Q88" s="12">
        <v>12341.082</v>
      </c>
      <c r="R88" s="12">
        <f t="shared" si="29"/>
        <v>2739.9970000000012</v>
      </c>
      <c r="S88" s="51">
        <f t="shared" si="30"/>
        <v>12439.586380000006</v>
      </c>
      <c r="T88" s="51"/>
      <c r="U88" s="65">
        <f t="shared" si="31"/>
        <v>24078.026380000007</v>
      </c>
      <c r="V88" s="12">
        <v>15585.072</v>
      </c>
      <c r="W88" s="12">
        <f t="shared" si="32"/>
        <v>3243.99</v>
      </c>
      <c r="X88" s="51">
        <f t="shared" si="33"/>
        <v>14727.714599999999</v>
      </c>
      <c r="Y88" s="51"/>
      <c r="Z88" s="65">
        <f t="shared" si="34"/>
        <v>38805.740980000002</v>
      </c>
      <c r="AA88" s="12">
        <f>VLOOKUP(B88,Лист3!$A$2:$C$175,3,FALSE)</f>
        <v>18997.080000000002</v>
      </c>
      <c r="AB88" s="12">
        <f t="shared" si="35"/>
        <v>3412.0080000000016</v>
      </c>
      <c r="AC88" s="51">
        <f t="shared" si="36"/>
        <v>15490.516320000008</v>
      </c>
      <c r="AD88" s="51">
        <v>40000</v>
      </c>
      <c r="AE88" s="65">
        <f t="shared" si="37"/>
        <v>14296.257300000012</v>
      </c>
      <c r="AF88" s="12">
        <f>VLOOKUP(A88,Лист4!$A$2:$F$175,6,FALSE)</f>
        <v>21620.072</v>
      </c>
      <c r="AG88" s="12">
        <f t="shared" si="38"/>
        <v>2622.9919999999984</v>
      </c>
      <c r="AH88" s="51">
        <f t="shared" si="39"/>
        <v>11908.383679999994</v>
      </c>
      <c r="AI88" s="51"/>
      <c r="AJ88" s="65">
        <f t="shared" si="40"/>
        <v>26204.640980000004</v>
      </c>
      <c r="AK88" s="12">
        <f>VLOOKUP(A88,Лист6!$A$2:$F$175,6,FALSE)</f>
        <v>23532.064999999999</v>
      </c>
      <c r="AL88" s="12">
        <f t="shared" si="41"/>
        <v>1911.9929999999986</v>
      </c>
      <c r="AM88" s="51">
        <f t="shared" si="42"/>
        <v>8680.4482199999929</v>
      </c>
      <c r="AN88" s="51"/>
      <c r="AO88" s="65">
        <f t="shared" si="43"/>
        <v>34885.089199999995</v>
      </c>
    </row>
    <row r="89" spans="1:41" ht="15.75" thickBot="1">
      <c r="A89" s="6">
        <v>349601</v>
      </c>
      <c r="B89" s="6" t="s">
        <v>89</v>
      </c>
      <c r="C89" s="7">
        <v>0.22</v>
      </c>
      <c r="D89" s="6">
        <v>129</v>
      </c>
      <c r="E89" s="8">
        <v>8.2000000000000003E-2</v>
      </c>
      <c r="F89" s="8">
        <f>G89/4.18</f>
        <v>3.1100478468899524E-2</v>
      </c>
      <c r="G89" s="50">
        <v>0.13</v>
      </c>
      <c r="H89" s="47">
        <v>8.2000000000000003E-2</v>
      </c>
      <c r="I89" s="12">
        <f t="shared" si="44"/>
        <v>0</v>
      </c>
      <c r="J89" s="51">
        <f t="shared" si="45"/>
        <v>0</v>
      </c>
      <c r="K89" s="59">
        <v>8.2000000000000003E-2</v>
      </c>
      <c r="L89" s="12">
        <f t="shared" si="46"/>
        <v>0</v>
      </c>
      <c r="M89" s="51">
        <f t="shared" si="47"/>
        <v>0</v>
      </c>
      <c r="N89" s="51">
        <f t="shared" si="48"/>
        <v>0.13</v>
      </c>
      <c r="O89" s="51"/>
      <c r="P89" s="65">
        <f t="shared" si="49"/>
        <v>0.35</v>
      </c>
      <c r="Q89" s="12">
        <v>8.2000000000000003E-2</v>
      </c>
      <c r="R89" s="12">
        <f t="shared" si="29"/>
        <v>0</v>
      </c>
      <c r="S89" s="51">
        <f t="shared" si="30"/>
        <v>0</v>
      </c>
      <c r="T89" s="51"/>
      <c r="U89" s="65">
        <f t="shared" si="31"/>
        <v>0.35</v>
      </c>
      <c r="V89" s="12">
        <v>8.2000000000000003E-2</v>
      </c>
      <c r="W89" s="12">
        <f t="shared" si="32"/>
        <v>0</v>
      </c>
      <c r="X89" s="51">
        <f t="shared" si="33"/>
        <v>0</v>
      </c>
      <c r="Y89" s="51"/>
      <c r="Z89" s="65">
        <f t="shared" si="34"/>
        <v>0.35</v>
      </c>
      <c r="AA89" s="12">
        <f>VLOOKUP(B89,Лист3!$A$2:$C$175,3,FALSE)</f>
        <v>8.2000000000000003E-2</v>
      </c>
      <c r="AB89" s="12">
        <f t="shared" si="35"/>
        <v>0</v>
      </c>
      <c r="AC89" s="51">
        <f t="shared" si="36"/>
        <v>0</v>
      </c>
      <c r="AD89" s="51"/>
      <c r="AE89" s="65">
        <f t="shared" si="37"/>
        <v>0.35</v>
      </c>
      <c r="AF89" s="12">
        <f>VLOOKUP(A89,Лист4!$A$2:$F$175,6,FALSE)</f>
        <v>8.2000000000000003E-2</v>
      </c>
      <c r="AG89" s="12">
        <f t="shared" si="38"/>
        <v>0</v>
      </c>
      <c r="AH89" s="51">
        <f t="shared" si="39"/>
        <v>0</v>
      </c>
      <c r="AI89" s="51"/>
      <c r="AJ89" s="65">
        <f t="shared" si="40"/>
        <v>0.35</v>
      </c>
      <c r="AK89" s="12">
        <f>VLOOKUP(A89,Лист6!$A$2:$F$175,6,FALSE)</f>
        <v>8.2000000000000003E-2</v>
      </c>
      <c r="AL89" s="12">
        <f t="shared" si="41"/>
        <v>0</v>
      </c>
      <c r="AM89" s="51">
        <f t="shared" si="42"/>
        <v>0</v>
      </c>
      <c r="AN89" s="51"/>
      <c r="AO89" s="65">
        <f t="shared" si="43"/>
        <v>0.35</v>
      </c>
    </row>
    <row r="90" spans="1:41" ht="15.75" thickBot="1">
      <c r="A90" s="6">
        <v>343585</v>
      </c>
      <c r="B90" s="6" t="s">
        <v>90</v>
      </c>
      <c r="C90" s="7">
        <v>-1.58</v>
      </c>
      <c r="D90" s="6">
        <v>158</v>
      </c>
      <c r="E90" s="8">
        <v>291.02199999999999</v>
      </c>
      <c r="F90" s="8">
        <f>G90/4.18</f>
        <v>0</v>
      </c>
      <c r="G90" s="50">
        <v>0</v>
      </c>
      <c r="H90" s="47">
        <v>352.07299999999998</v>
      </c>
      <c r="I90" s="12">
        <f t="shared" si="44"/>
        <v>61.050999999999988</v>
      </c>
      <c r="J90" s="51">
        <f t="shared" si="45"/>
        <v>255.19317999999993</v>
      </c>
      <c r="K90" s="59">
        <v>479.00599999999997</v>
      </c>
      <c r="L90" s="12">
        <f t="shared" si="46"/>
        <v>126.93299999999999</v>
      </c>
      <c r="M90" s="51">
        <f t="shared" si="47"/>
        <v>576.27581999999995</v>
      </c>
      <c r="N90" s="51">
        <f t="shared" si="48"/>
        <v>831.46899999999982</v>
      </c>
      <c r="O90" s="51">
        <v>400</v>
      </c>
      <c r="P90" s="65">
        <v>429.9</v>
      </c>
      <c r="Q90" s="12">
        <v>481.05</v>
      </c>
      <c r="R90" s="12">
        <f t="shared" si="29"/>
        <v>2.0440000000000396</v>
      </c>
      <c r="S90" s="51">
        <f t="shared" si="30"/>
        <v>9.279760000000179</v>
      </c>
      <c r="T90" s="51"/>
      <c r="U90" s="65">
        <f t="shared" si="31"/>
        <v>439.17976000000016</v>
      </c>
      <c r="V90" s="12">
        <v>509.08699999999999</v>
      </c>
      <c r="W90" s="12">
        <f t="shared" si="32"/>
        <v>28.036999999999978</v>
      </c>
      <c r="X90" s="51">
        <f t="shared" si="33"/>
        <v>127.28797999999991</v>
      </c>
      <c r="Y90" s="51">
        <v>500</v>
      </c>
      <c r="Z90" s="65">
        <f t="shared" si="34"/>
        <v>66.467740000000049</v>
      </c>
      <c r="AA90" s="12">
        <f>VLOOKUP(B90,Лист3!$A$2:$C$175,3,FALSE)</f>
        <v>528.07100000000003</v>
      </c>
      <c r="AB90" s="12">
        <f t="shared" si="35"/>
        <v>18.984000000000037</v>
      </c>
      <c r="AC90" s="51">
        <f t="shared" si="36"/>
        <v>86.187360000000169</v>
      </c>
      <c r="AD90" s="51"/>
      <c r="AE90" s="65">
        <f t="shared" si="37"/>
        <v>152.65510000000023</v>
      </c>
      <c r="AF90" s="12">
        <f>VLOOKUP(A90,Лист4!$A$2:$F$175,6,FALSE)</f>
        <v>529.00300000000004</v>
      </c>
      <c r="AG90" s="12">
        <f t="shared" si="38"/>
        <v>0.93200000000001637</v>
      </c>
      <c r="AH90" s="51">
        <f t="shared" si="39"/>
        <v>4.2312800000000745</v>
      </c>
      <c r="AI90" s="51">
        <v>300</v>
      </c>
      <c r="AJ90" s="65">
        <f t="shared" si="40"/>
        <v>-143.11361999999968</v>
      </c>
      <c r="AK90" s="12">
        <f>VLOOKUP(A90,Лист6!$A$2:$F$175,6,FALSE)</f>
        <v>556.05600000000004</v>
      </c>
      <c r="AL90" s="12">
        <f t="shared" si="41"/>
        <v>27.052999999999997</v>
      </c>
      <c r="AM90" s="51">
        <f t="shared" si="42"/>
        <v>122.82061999999999</v>
      </c>
      <c r="AN90" s="51"/>
      <c r="AO90" s="65">
        <f t="shared" si="43"/>
        <v>-20.292999999999694</v>
      </c>
    </row>
    <row r="91" spans="1:41" ht="15.75" thickBot="1">
      <c r="A91" s="6">
        <v>358512</v>
      </c>
      <c r="B91" s="6" t="s">
        <v>91</v>
      </c>
      <c r="C91" s="7"/>
      <c r="D91" s="6">
        <v>229</v>
      </c>
      <c r="E91" s="12"/>
      <c r="F91" s="13"/>
      <c r="G91" s="51"/>
      <c r="H91" s="47">
        <v>22.001999999999999</v>
      </c>
      <c r="I91" s="12">
        <f t="shared" si="44"/>
        <v>22.001999999999999</v>
      </c>
      <c r="J91" s="51">
        <f t="shared" si="45"/>
        <v>91.96835999999999</v>
      </c>
      <c r="K91" s="59">
        <v>86.055999999999997</v>
      </c>
      <c r="L91" s="12">
        <f t="shared" si="46"/>
        <v>64.054000000000002</v>
      </c>
      <c r="M91" s="51">
        <f t="shared" si="47"/>
        <v>290.80516</v>
      </c>
      <c r="N91" s="51">
        <f t="shared" si="48"/>
        <v>382.77351999999996</v>
      </c>
      <c r="O91" s="51">
        <v>0</v>
      </c>
      <c r="P91" s="65">
        <f t="shared" si="49"/>
        <v>382.77351999999996</v>
      </c>
      <c r="Q91" s="12">
        <v>86.055999999999997</v>
      </c>
      <c r="R91" s="12">
        <f t="shared" si="29"/>
        <v>0</v>
      </c>
      <c r="S91" s="51">
        <f t="shared" si="30"/>
        <v>0</v>
      </c>
      <c r="T91" s="51"/>
      <c r="U91" s="65">
        <f t="shared" si="31"/>
        <v>382.77351999999996</v>
      </c>
      <c r="V91" s="12">
        <v>98.043999999999997</v>
      </c>
      <c r="W91" s="12">
        <f t="shared" si="32"/>
        <v>11.988</v>
      </c>
      <c r="X91" s="51">
        <f t="shared" si="33"/>
        <v>54.425519999999999</v>
      </c>
      <c r="Y91" s="51"/>
      <c r="Z91" s="65">
        <f t="shared" si="34"/>
        <v>437.19903999999997</v>
      </c>
      <c r="AA91" s="12">
        <f>VLOOKUP(B91,Лист3!$A$2:$C$175,3,FALSE)</f>
        <v>98.043999999999997</v>
      </c>
      <c r="AB91" s="12">
        <f t="shared" si="35"/>
        <v>0</v>
      </c>
      <c r="AC91" s="51">
        <f t="shared" si="36"/>
        <v>0</v>
      </c>
      <c r="AD91" s="51"/>
      <c r="AE91" s="65">
        <f t="shared" si="37"/>
        <v>437.19903999999997</v>
      </c>
      <c r="AF91" s="12">
        <f>VLOOKUP(A91,Лист4!$A$2:$F$175,6,FALSE)</f>
        <v>98.045000000000002</v>
      </c>
      <c r="AG91" s="12">
        <f t="shared" si="38"/>
        <v>1.0000000000047748E-3</v>
      </c>
      <c r="AH91" s="51">
        <f t="shared" si="39"/>
        <v>4.5400000000216777E-3</v>
      </c>
      <c r="AI91" s="51"/>
      <c r="AJ91" s="65">
        <f t="shared" si="40"/>
        <v>437.20357999999999</v>
      </c>
      <c r="AK91" s="12">
        <f>VLOOKUP(A91,Лист6!$A$2:$F$175,6,FALSE)</f>
        <v>102.001</v>
      </c>
      <c r="AL91" s="12">
        <f t="shared" si="41"/>
        <v>3.9560000000000031</v>
      </c>
      <c r="AM91" s="51">
        <f t="shared" si="42"/>
        <v>17.960240000000013</v>
      </c>
      <c r="AN91" s="51"/>
      <c r="AO91" s="65">
        <f t="shared" si="43"/>
        <v>455.16381999999999</v>
      </c>
    </row>
    <row r="92" spans="1:41" ht="15.75" thickBot="1">
      <c r="A92" s="6">
        <v>349659</v>
      </c>
      <c r="B92" s="6" t="s">
        <v>92</v>
      </c>
      <c r="C92" s="7">
        <v>27.74</v>
      </c>
      <c r="D92" s="6">
        <v>166</v>
      </c>
      <c r="E92" s="8">
        <v>206.035</v>
      </c>
      <c r="F92" s="8">
        <f t="shared" ref="F92:F94" si="56">G92/4.18</f>
        <v>17.940191387559807</v>
      </c>
      <c r="G92" s="50">
        <v>74.989999999999995</v>
      </c>
      <c r="H92" s="47">
        <v>738.01199999999994</v>
      </c>
      <c r="I92" s="12">
        <f t="shared" si="44"/>
        <v>531.97699999999998</v>
      </c>
      <c r="J92" s="51">
        <f t="shared" si="45"/>
        <v>2223.6638599999997</v>
      </c>
      <c r="K92" s="59">
        <v>1204.0070000000001</v>
      </c>
      <c r="L92" s="12">
        <f t="shared" si="46"/>
        <v>465.99500000000012</v>
      </c>
      <c r="M92" s="51">
        <f t="shared" si="47"/>
        <v>2115.6173000000003</v>
      </c>
      <c r="N92" s="51">
        <f t="shared" si="48"/>
        <v>4414.2711600000002</v>
      </c>
      <c r="O92" s="51">
        <v>5150</v>
      </c>
      <c r="P92" s="65">
        <v>-708</v>
      </c>
      <c r="Q92" s="12">
        <v>1204.0070000000001</v>
      </c>
      <c r="R92" s="12">
        <f t="shared" si="29"/>
        <v>0</v>
      </c>
      <c r="S92" s="51">
        <f t="shared" si="30"/>
        <v>0</v>
      </c>
      <c r="T92" s="51"/>
      <c r="U92" s="65">
        <f t="shared" si="31"/>
        <v>-708</v>
      </c>
      <c r="V92" s="12">
        <v>1204.0070000000001</v>
      </c>
      <c r="W92" s="12">
        <f t="shared" si="32"/>
        <v>0</v>
      </c>
      <c r="X92" s="51">
        <f t="shared" si="33"/>
        <v>0</v>
      </c>
      <c r="Y92" s="51"/>
      <c r="Z92" s="65">
        <f t="shared" si="34"/>
        <v>-708</v>
      </c>
      <c r="AA92" s="12">
        <f>VLOOKUP(B92,Лист3!$A$2:$C$175,3,FALSE)</f>
        <v>1204.0070000000001</v>
      </c>
      <c r="AB92" s="12">
        <f t="shared" si="35"/>
        <v>0</v>
      </c>
      <c r="AC92" s="51">
        <f t="shared" si="36"/>
        <v>0</v>
      </c>
      <c r="AD92" s="51"/>
      <c r="AE92" s="65">
        <f t="shared" si="37"/>
        <v>-708</v>
      </c>
      <c r="AF92" s="12">
        <f>VLOOKUP(A92,Лист4!$A$2:$F$175,6,FALSE)</f>
        <v>1204.0070000000001</v>
      </c>
      <c r="AG92" s="12">
        <f t="shared" si="38"/>
        <v>0</v>
      </c>
      <c r="AH92" s="51">
        <f t="shared" si="39"/>
        <v>0</v>
      </c>
      <c r="AI92" s="51"/>
      <c r="AJ92" s="65">
        <f t="shared" si="40"/>
        <v>-708</v>
      </c>
      <c r="AK92" s="12">
        <f>VLOOKUP(A92,Лист6!$A$2:$F$175,6,FALSE)</f>
        <v>1204.0070000000001</v>
      </c>
      <c r="AL92" s="12">
        <f t="shared" si="41"/>
        <v>0</v>
      </c>
      <c r="AM92" s="51">
        <f t="shared" si="42"/>
        <v>0</v>
      </c>
      <c r="AN92" s="51"/>
      <c r="AO92" s="65">
        <f t="shared" si="43"/>
        <v>-708</v>
      </c>
    </row>
    <row r="93" spans="1:41" ht="15.75" thickBot="1">
      <c r="A93" s="6">
        <v>344860</v>
      </c>
      <c r="B93" s="6" t="s">
        <v>93</v>
      </c>
      <c r="C93" s="7">
        <v>12400.53</v>
      </c>
      <c r="D93" s="6">
        <v>147</v>
      </c>
      <c r="E93" s="8">
        <v>15983.093000000001</v>
      </c>
      <c r="F93" s="8">
        <f t="shared" si="56"/>
        <v>2181.9904306220096</v>
      </c>
      <c r="G93" s="50">
        <v>9120.7199999999993</v>
      </c>
      <c r="H93" s="47">
        <v>21601.054</v>
      </c>
      <c r="I93" s="12">
        <f t="shared" si="44"/>
        <v>5617.9609999999993</v>
      </c>
      <c r="J93" s="51">
        <f t="shared" si="45"/>
        <v>23483.076979999994</v>
      </c>
      <c r="K93" s="59">
        <v>24672.021000000001</v>
      </c>
      <c r="L93" s="12">
        <f t="shared" si="46"/>
        <v>3070.9670000000006</v>
      </c>
      <c r="M93" s="51">
        <f t="shared" si="47"/>
        <v>13942.190180000003</v>
      </c>
      <c r="N93" s="51">
        <f t="shared" si="48"/>
        <v>46545.987159999997</v>
      </c>
      <c r="O93" s="51">
        <f>C93-P93+N93</f>
        <v>50132.807159999997</v>
      </c>
      <c r="P93" s="65">
        <v>8813.7099999999991</v>
      </c>
      <c r="Q93" s="12">
        <v>26280.026000000002</v>
      </c>
      <c r="R93" s="12">
        <f t="shared" si="29"/>
        <v>1608.005000000001</v>
      </c>
      <c r="S93" s="51">
        <f t="shared" si="30"/>
        <v>7300.3427000000047</v>
      </c>
      <c r="T93" s="51"/>
      <c r="U93" s="65">
        <f t="shared" si="31"/>
        <v>16114.052700000004</v>
      </c>
      <c r="V93" s="12">
        <v>28545.062999999998</v>
      </c>
      <c r="W93" s="12">
        <f t="shared" si="32"/>
        <v>2265.0369999999966</v>
      </c>
      <c r="X93" s="51">
        <f t="shared" si="33"/>
        <v>10283.267979999984</v>
      </c>
      <c r="Y93" s="51">
        <v>6726</v>
      </c>
      <c r="Z93" s="65">
        <f t="shared" si="34"/>
        <v>19671.32067999999</v>
      </c>
      <c r="AA93" s="12">
        <f>VLOOKUP(B93,Лист3!$A$2:$C$175,3,FALSE)</f>
        <v>30216.09</v>
      </c>
      <c r="AB93" s="12">
        <f t="shared" si="35"/>
        <v>1671.0270000000019</v>
      </c>
      <c r="AC93" s="51">
        <f t="shared" si="36"/>
        <v>7586.4625800000085</v>
      </c>
      <c r="AD93" s="51">
        <v>9468</v>
      </c>
      <c r="AE93" s="65">
        <f t="shared" si="37"/>
        <v>17789.783259999997</v>
      </c>
      <c r="AF93" s="12">
        <f>VLOOKUP(A93,Лист4!$A$2:$F$175,6,FALSE)</f>
        <v>31621.001</v>
      </c>
      <c r="AG93" s="12">
        <f t="shared" si="38"/>
        <v>1404.9110000000001</v>
      </c>
      <c r="AH93" s="51">
        <f t="shared" si="39"/>
        <v>6378.29594</v>
      </c>
      <c r="AI93" s="51"/>
      <c r="AJ93" s="65">
        <f t="shared" si="40"/>
        <v>24168.079199999996</v>
      </c>
      <c r="AK93" s="12">
        <f>VLOOKUP(A93,Лист6!$A$2:$F$175,6,FALSE)</f>
        <v>32776.093999999997</v>
      </c>
      <c r="AL93" s="12">
        <f t="shared" si="41"/>
        <v>1155.0929999999971</v>
      </c>
      <c r="AM93" s="51">
        <f t="shared" si="42"/>
        <v>5244.1222199999866</v>
      </c>
      <c r="AN93" s="51"/>
      <c r="AO93" s="65">
        <f t="shared" si="43"/>
        <v>29412.201419999983</v>
      </c>
    </row>
    <row r="94" spans="1:41" ht="15.75" thickBot="1">
      <c r="A94" s="6">
        <v>344518</v>
      </c>
      <c r="B94" s="6" t="s">
        <v>94</v>
      </c>
      <c r="C94" s="7">
        <v>421.25</v>
      </c>
      <c r="D94" s="6">
        <v>274</v>
      </c>
      <c r="E94" s="8">
        <v>1273.0630000000001</v>
      </c>
      <c r="F94" s="8">
        <f t="shared" si="56"/>
        <v>82.966507177033506</v>
      </c>
      <c r="G94" s="50">
        <v>346.8</v>
      </c>
      <c r="H94" s="47">
        <v>1581.087</v>
      </c>
      <c r="I94" s="12">
        <f t="shared" si="44"/>
        <v>308.02399999999989</v>
      </c>
      <c r="J94" s="51">
        <f t="shared" si="45"/>
        <v>1287.5403199999994</v>
      </c>
      <c r="K94" s="59">
        <v>3557.0010000000002</v>
      </c>
      <c r="L94" s="12">
        <f t="shared" si="46"/>
        <v>1975.9140000000002</v>
      </c>
      <c r="M94" s="51">
        <f t="shared" si="47"/>
        <v>8970.6495600000017</v>
      </c>
      <c r="N94" s="51">
        <f t="shared" si="48"/>
        <v>10604.989880000001</v>
      </c>
      <c r="O94" s="51">
        <f>C94-P94+N94</f>
        <v>7999.9098800000011</v>
      </c>
      <c r="P94" s="65">
        <v>3026.33</v>
      </c>
      <c r="Q94" s="12">
        <v>4436.0169999999998</v>
      </c>
      <c r="R94" s="12">
        <f t="shared" si="29"/>
        <v>879.01599999999962</v>
      </c>
      <c r="S94" s="51">
        <f t="shared" si="30"/>
        <v>3990.7326399999984</v>
      </c>
      <c r="T94" s="51"/>
      <c r="U94" s="65">
        <f t="shared" si="31"/>
        <v>7017.0626399999983</v>
      </c>
      <c r="V94" s="12">
        <v>5039.0969999999998</v>
      </c>
      <c r="W94" s="12">
        <f t="shared" si="32"/>
        <v>603.07999999999993</v>
      </c>
      <c r="X94" s="51">
        <f t="shared" si="33"/>
        <v>2737.9831999999997</v>
      </c>
      <c r="Y94" s="51">
        <v>5000</v>
      </c>
      <c r="Z94" s="65">
        <f t="shared" si="34"/>
        <v>4755.0458399999989</v>
      </c>
      <c r="AA94" s="12">
        <f>VLOOKUP(B94,Лист3!$A$2:$C$175,3,FALSE)</f>
        <v>5261.03</v>
      </c>
      <c r="AB94" s="12">
        <f t="shared" si="35"/>
        <v>221.93299999999999</v>
      </c>
      <c r="AC94" s="51">
        <f t="shared" si="36"/>
        <v>1007.57582</v>
      </c>
      <c r="AD94" s="51"/>
      <c r="AE94" s="65">
        <f t="shared" si="37"/>
        <v>5762.6216599999989</v>
      </c>
      <c r="AF94" s="12">
        <f>VLOOKUP(A94,Лист4!$A$2:$F$175,6,FALSE)</f>
        <v>5444.0379999999996</v>
      </c>
      <c r="AG94" s="12">
        <f t="shared" si="38"/>
        <v>183.00799999999981</v>
      </c>
      <c r="AH94" s="51">
        <f t="shared" si="39"/>
        <v>830.85631999999919</v>
      </c>
      <c r="AI94" s="51"/>
      <c r="AJ94" s="65">
        <f t="shared" si="40"/>
        <v>6593.4779799999978</v>
      </c>
      <c r="AK94" s="12">
        <f>VLOOKUP(A94,Лист6!$A$2:$F$175,6,FALSE)</f>
        <v>5655.0469999999996</v>
      </c>
      <c r="AL94" s="12">
        <f t="shared" si="41"/>
        <v>211.00900000000001</v>
      </c>
      <c r="AM94" s="51">
        <f t="shared" si="42"/>
        <v>957.98086000000012</v>
      </c>
      <c r="AN94" s="51"/>
      <c r="AO94" s="65">
        <f t="shared" si="43"/>
        <v>7551.4588399999975</v>
      </c>
    </row>
    <row r="95" spans="1:41" ht="15.75" thickBot="1">
      <c r="A95" s="6">
        <v>351718</v>
      </c>
      <c r="B95" s="6" t="s">
        <v>95</v>
      </c>
      <c r="C95" s="7">
        <v>12.88</v>
      </c>
      <c r="D95" s="6">
        <v>300</v>
      </c>
      <c r="E95" s="8">
        <v>3.081</v>
      </c>
      <c r="F95" s="8">
        <v>0</v>
      </c>
      <c r="G95" s="50">
        <v>0</v>
      </c>
      <c r="H95" s="47">
        <v>69.040999999999997</v>
      </c>
      <c r="I95" s="12">
        <f t="shared" si="44"/>
        <v>65.959999999999994</v>
      </c>
      <c r="J95" s="51">
        <f t="shared" si="45"/>
        <v>275.71279999999996</v>
      </c>
      <c r="K95" s="59">
        <v>69.087999999999994</v>
      </c>
      <c r="L95" s="12">
        <f t="shared" si="46"/>
        <v>4.6999999999997044E-2</v>
      </c>
      <c r="M95" s="51">
        <f t="shared" si="47"/>
        <v>0.21337999999998658</v>
      </c>
      <c r="N95" s="51">
        <f t="shared" si="48"/>
        <v>275.92617999999993</v>
      </c>
      <c r="O95" s="51">
        <v>0</v>
      </c>
      <c r="P95" s="65">
        <f t="shared" si="49"/>
        <v>288.80617999999993</v>
      </c>
      <c r="Q95" s="12">
        <v>69.087999999999994</v>
      </c>
      <c r="R95" s="12">
        <f t="shared" si="29"/>
        <v>0</v>
      </c>
      <c r="S95" s="51">
        <f t="shared" si="30"/>
        <v>0</v>
      </c>
      <c r="T95" s="51"/>
      <c r="U95" s="65">
        <f t="shared" si="31"/>
        <v>288.80617999999993</v>
      </c>
      <c r="V95" s="12">
        <v>69.087999999999994</v>
      </c>
      <c r="W95" s="12">
        <f t="shared" si="32"/>
        <v>0</v>
      </c>
      <c r="X95" s="51">
        <f t="shared" si="33"/>
        <v>0</v>
      </c>
      <c r="Y95" s="51"/>
      <c r="Z95" s="65">
        <f t="shared" si="34"/>
        <v>288.80617999999993</v>
      </c>
      <c r="AA95" s="12">
        <f>VLOOKUP(B95,Лист3!$A$2:$C$175,3,FALSE)</f>
        <v>69.087999999999994</v>
      </c>
      <c r="AB95" s="12">
        <f t="shared" si="35"/>
        <v>0</v>
      </c>
      <c r="AC95" s="51">
        <f t="shared" si="36"/>
        <v>0</v>
      </c>
      <c r="AD95" s="51"/>
      <c r="AE95" s="65">
        <f t="shared" si="37"/>
        <v>288.80617999999993</v>
      </c>
      <c r="AF95" s="12">
        <f>VLOOKUP(A95,Лист4!$A$2:$F$175,6,FALSE)</f>
        <v>69.087999999999994</v>
      </c>
      <c r="AG95" s="12">
        <f t="shared" si="38"/>
        <v>0</v>
      </c>
      <c r="AH95" s="51">
        <f t="shared" si="39"/>
        <v>0</v>
      </c>
      <c r="AI95" s="51"/>
      <c r="AJ95" s="65">
        <f t="shared" si="40"/>
        <v>288.80617999999993</v>
      </c>
      <c r="AK95" s="12">
        <f>VLOOKUP(A95,Лист6!$A$2:$F$175,6,FALSE)</f>
        <v>69.087999999999994</v>
      </c>
      <c r="AL95" s="12">
        <f t="shared" si="41"/>
        <v>0</v>
      </c>
      <c r="AM95" s="51">
        <f t="shared" si="42"/>
        <v>0</v>
      </c>
      <c r="AN95" s="51"/>
      <c r="AO95" s="65">
        <f t="shared" si="43"/>
        <v>288.80617999999993</v>
      </c>
    </row>
    <row r="96" spans="1:41" ht="15.75" thickBot="1">
      <c r="A96" s="6">
        <v>352390</v>
      </c>
      <c r="B96" s="6" t="s">
        <v>96</v>
      </c>
      <c r="C96" s="7"/>
      <c r="D96" s="6">
        <v>123</v>
      </c>
      <c r="E96" s="8">
        <v>0</v>
      </c>
      <c r="F96" s="8">
        <f t="shared" ref="F96:F97" si="57">G96/4.18</f>
        <v>0</v>
      </c>
      <c r="G96" s="50">
        <v>0</v>
      </c>
      <c r="H96" s="47">
        <v>0</v>
      </c>
      <c r="I96" s="12">
        <f t="shared" si="44"/>
        <v>0</v>
      </c>
      <c r="J96" s="51">
        <f t="shared" si="45"/>
        <v>0</v>
      </c>
      <c r="K96" s="59">
        <v>0</v>
      </c>
      <c r="L96" s="12">
        <f t="shared" si="46"/>
        <v>0</v>
      </c>
      <c r="M96" s="51">
        <f t="shared" si="47"/>
        <v>0</v>
      </c>
      <c r="N96" s="51">
        <f t="shared" si="48"/>
        <v>0</v>
      </c>
      <c r="O96" s="51">
        <v>0</v>
      </c>
      <c r="P96" s="65">
        <f t="shared" si="49"/>
        <v>0</v>
      </c>
      <c r="Q96" s="12">
        <v>0</v>
      </c>
      <c r="R96" s="12">
        <f t="shared" si="29"/>
        <v>0</v>
      </c>
      <c r="S96" s="51">
        <f t="shared" si="30"/>
        <v>0</v>
      </c>
      <c r="T96" s="51"/>
      <c r="U96" s="65">
        <f t="shared" si="31"/>
        <v>0</v>
      </c>
      <c r="V96" s="12">
        <v>0</v>
      </c>
      <c r="W96" s="12">
        <f t="shared" si="32"/>
        <v>0</v>
      </c>
      <c r="X96" s="51">
        <f t="shared" si="33"/>
        <v>0</v>
      </c>
      <c r="Y96" s="51"/>
      <c r="Z96" s="65">
        <f t="shared" si="34"/>
        <v>0</v>
      </c>
      <c r="AA96" s="12">
        <f>VLOOKUP(B96,Лист3!$A$2:$C$175,3,FALSE)</f>
        <v>0</v>
      </c>
      <c r="AB96" s="12">
        <f t="shared" si="35"/>
        <v>0</v>
      </c>
      <c r="AC96" s="51">
        <f t="shared" si="36"/>
        <v>0</v>
      </c>
      <c r="AD96" s="51"/>
      <c r="AE96" s="65">
        <f t="shared" si="37"/>
        <v>0</v>
      </c>
      <c r="AF96" s="12">
        <f>VLOOKUP(A96,Лист4!$A$2:$F$175,6,FALSE)</f>
        <v>0</v>
      </c>
      <c r="AG96" s="12">
        <f t="shared" si="38"/>
        <v>0</v>
      </c>
      <c r="AH96" s="51">
        <f t="shared" si="39"/>
        <v>0</v>
      </c>
      <c r="AI96" s="51"/>
      <c r="AJ96" s="65">
        <f t="shared" si="40"/>
        <v>0</v>
      </c>
      <c r="AK96" s="12">
        <f>VLOOKUP(A96,Лист6!$A$2:$F$175,6,FALSE)</f>
        <v>0</v>
      </c>
      <c r="AL96" s="12">
        <f t="shared" si="41"/>
        <v>0</v>
      </c>
      <c r="AM96" s="51">
        <f t="shared" si="42"/>
        <v>0</v>
      </c>
      <c r="AN96" s="51"/>
      <c r="AO96" s="65">
        <f t="shared" si="43"/>
        <v>0</v>
      </c>
    </row>
    <row r="97" spans="1:41" ht="15.75" thickBot="1">
      <c r="A97" s="6">
        <v>344538</v>
      </c>
      <c r="B97" s="6" t="s">
        <v>97</v>
      </c>
      <c r="C97" s="7"/>
      <c r="D97" s="6">
        <v>34</v>
      </c>
      <c r="E97" s="8">
        <v>0</v>
      </c>
      <c r="F97" s="8">
        <f t="shared" si="57"/>
        <v>0</v>
      </c>
      <c r="G97" s="50">
        <v>0</v>
      </c>
      <c r="H97" s="47">
        <v>0</v>
      </c>
      <c r="I97" s="12">
        <f t="shared" si="44"/>
        <v>0</v>
      </c>
      <c r="J97" s="51">
        <f t="shared" si="45"/>
        <v>0</v>
      </c>
      <c r="K97" s="59">
        <v>0</v>
      </c>
      <c r="L97" s="12">
        <f t="shared" si="46"/>
        <v>0</v>
      </c>
      <c r="M97" s="51">
        <f t="shared" si="47"/>
        <v>0</v>
      </c>
      <c r="N97" s="51">
        <f t="shared" si="48"/>
        <v>0</v>
      </c>
      <c r="O97" s="51">
        <v>0</v>
      </c>
      <c r="P97" s="65">
        <f t="shared" si="49"/>
        <v>0</v>
      </c>
      <c r="Q97" s="12">
        <v>0</v>
      </c>
      <c r="R97" s="12">
        <f t="shared" si="29"/>
        <v>0</v>
      </c>
      <c r="S97" s="51">
        <f t="shared" si="30"/>
        <v>0</v>
      </c>
      <c r="T97" s="51"/>
      <c r="U97" s="65">
        <f t="shared" si="31"/>
        <v>0</v>
      </c>
      <c r="V97" s="12">
        <v>0</v>
      </c>
      <c r="W97" s="12">
        <f t="shared" si="32"/>
        <v>0</v>
      </c>
      <c r="X97" s="51">
        <f t="shared" si="33"/>
        <v>0</v>
      </c>
      <c r="Y97" s="51"/>
      <c r="Z97" s="65">
        <f t="shared" si="34"/>
        <v>0</v>
      </c>
      <c r="AA97" s="12">
        <f>VLOOKUP(B97,Лист3!$A$2:$C$175,3,FALSE)</f>
        <v>0</v>
      </c>
      <c r="AB97" s="12">
        <f t="shared" si="35"/>
        <v>0</v>
      </c>
      <c r="AC97" s="51">
        <f t="shared" si="36"/>
        <v>0</v>
      </c>
      <c r="AD97" s="51"/>
      <c r="AE97" s="65">
        <f t="shared" si="37"/>
        <v>0</v>
      </c>
      <c r="AF97" s="12">
        <f>VLOOKUP(A97,Лист4!$A$2:$F$175,6,FALSE)</f>
        <v>0</v>
      </c>
      <c r="AG97" s="12">
        <f t="shared" si="38"/>
        <v>0</v>
      </c>
      <c r="AH97" s="51">
        <f t="shared" si="39"/>
        <v>0</v>
      </c>
      <c r="AI97" s="51"/>
      <c r="AJ97" s="65">
        <f t="shared" si="40"/>
        <v>0</v>
      </c>
      <c r="AK97" s="12">
        <f>VLOOKUP(A97,Лист6!$A$2:$F$175,6,FALSE)</f>
        <v>0</v>
      </c>
      <c r="AL97" s="12">
        <f t="shared" si="41"/>
        <v>0</v>
      </c>
      <c r="AM97" s="51">
        <f t="shared" si="42"/>
        <v>0</v>
      </c>
      <c r="AN97" s="51"/>
      <c r="AO97" s="65">
        <f t="shared" si="43"/>
        <v>0</v>
      </c>
    </row>
    <row r="98" spans="1:41" ht="15.75" thickBot="1">
      <c r="A98" s="9">
        <v>358454</v>
      </c>
      <c r="B98" s="10" t="s">
        <v>98</v>
      </c>
      <c r="C98" s="11"/>
      <c r="D98" s="9">
        <v>286</v>
      </c>
      <c r="E98" s="8"/>
      <c r="F98" s="8"/>
      <c r="G98" s="50"/>
      <c r="H98" s="47">
        <v>30.085000000000001</v>
      </c>
      <c r="I98" s="12">
        <f t="shared" si="44"/>
        <v>30.085000000000001</v>
      </c>
      <c r="J98" s="51">
        <f t="shared" si="45"/>
        <v>125.75529999999999</v>
      </c>
      <c r="K98" s="59">
        <v>182.05199999999999</v>
      </c>
      <c r="L98" s="12">
        <f t="shared" si="46"/>
        <v>151.96699999999998</v>
      </c>
      <c r="M98" s="51">
        <f t="shared" si="47"/>
        <v>689.93017999999995</v>
      </c>
      <c r="N98" s="51">
        <f t="shared" si="48"/>
        <v>815.68547999999998</v>
      </c>
      <c r="O98" s="51">
        <f>C98-P98+N98</f>
        <v>1874.99548</v>
      </c>
      <c r="P98" s="65">
        <v>-1059.31</v>
      </c>
      <c r="Q98" s="12">
        <v>183.035</v>
      </c>
      <c r="R98" s="12">
        <f t="shared" si="29"/>
        <v>0.98300000000000409</v>
      </c>
      <c r="S98" s="51">
        <f t="shared" si="30"/>
        <v>4.4628200000000184</v>
      </c>
      <c r="T98" s="51"/>
      <c r="U98" s="65">
        <f t="shared" si="31"/>
        <v>-1054.84718</v>
      </c>
      <c r="V98" s="12">
        <v>825.06899999999996</v>
      </c>
      <c r="W98" s="12">
        <f t="shared" si="32"/>
        <v>642.03399999999999</v>
      </c>
      <c r="X98" s="51">
        <f t="shared" si="33"/>
        <v>2914.8343599999998</v>
      </c>
      <c r="Y98" s="51"/>
      <c r="Z98" s="65">
        <f t="shared" si="34"/>
        <v>1859.9871799999999</v>
      </c>
      <c r="AA98" s="12">
        <f>VLOOKUP(B98,Лист3!$A$2:$C$175,3,FALSE)</f>
        <v>861.08399999999995</v>
      </c>
      <c r="AB98" s="12">
        <f t="shared" si="35"/>
        <v>36.014999999999986</v>
      </c>
      <c r="AC98" s="51">
        <f t="shared" si="36"/>
        <v>163.50809999999993</v>
      </c>
      <c r="AD98" s="51">
        <v>2000</v>
      </c>
      <c r="AE98" s="65">
        <f t="shared" si="37"/>
        <v>23.495279999999866</v>
      </c>
      <c r="AF98" s="12">
        <f>VLOOKUP(A98,Лист4!$A$2:$F$175,6,FALSE)</f>
        <v>868.03099999999995</v>
      </c>
      <c r="AG98" s="12">
        <f t="shared" si="38"/>
        <v>6.9470000000000027</v>
      </c>
      <c r="AH98" s="51">
        <f t="shared" si="39"/>
        <v>31.539380000000012</v>
      </c>
      <c r="AI98" s="51"/>
      <c r="AJ98" s="65">
        <f t="shared" si="40"/>
        <v>55.034659999999874</v>
      </c>
      <c r="AK98" s="12">
        <f>VLOOKUP(A98,Лист6!$A$2:$F$175,6,FALSE)</f>
        <v>1150.0429999999999</v>
      </c>
      <c r="AL98" s="12">
        <f t="shared" si="41"/>
        <v>282.01199999999994</v>
      </c>
      <c r="AM98" s="51">
        <f t="shared" si="42"/>
        <v>1280.3344799999998</v>
      </c>
      <c r="AN98" s="51">
        <v>800</v>
      </c>
      <c r="AO98" s="65">
        <f t="shared" si="43"/>
        <v>535.36913999999956</v>
      </c>
    </row>
    <row r="99" spans="1:41" ht="15.75" thickBot="1">
      <c r="A99" s="6">
        <v>349639</v>
      </c>
      <c r="B99" s="6" t="s">
        <v>99</v>
      </c>
      <c r="C99" s="7">
        <v>-175.33</v>
      </c>
      <c r="D99" s="6">
        <v>92</v>
      </c>
      <c r="E99" s="8">
        <v>81.010999999999996</v>
      </c>
      <c r="F99" s="8">
        <f t="shared" ref="F99:F103" si="58">G99/4.18</f>
        <v>2.9712918660287082</v>
      </c>
      <c r="G99" s="50">
        <v>12.42</v>
      </c>
      <c r="H99" s="47">
        <v>170.095</v>
      </c>
      <c r="I99" s="12">
        <f t="shared" si="44"/>
        <v>89.084000000000003</v>
      </c>
      <c r="J99" s="51">
        <f t="shared" si="45"/>
        <v>372.37111999999996</v>
      </c>
      <c r="K99" s="59">
        <v>1829.0519999999999</v>
      </c>
      <c r="L99" s="12">
        <f t="shared" si="46"/>
        <v>1658.9569999999999</v>
      </c>
      <c r="M99" s="51">
        <f t="shared" si="47"/>
        <v>7531.6647799999992</v>
      </c>
      <c r="N99" s="51">
        <f t="shared" si="48"/>
        <v>7916.455899999999</v>
      </c>
      <c r="O99" s="51">
        <v>2000</v>
      </c>
      <c r="P99" s="65">
        <v>5741.12</v>
      </c>
      <c r="Q99" s="12">
        <v>2869.002</v>
      </c>
      <c r="R99" s="12">
        <f t="shared" si="29"/>
        <v>1039.95</v>
      </c>
      <c r="S99" s="51">
        <f t="shared" si="30"/>
        <v>4721.3730000000005</v>
      </c>
      <c r="T99" s="51"/>
      <c r="U99" s="65">
        <f t="shared" si="31"/>
        <v>10462.493</v>
      </c>
      <c r="V99" s="12">
        <v>3006.07</v>
      </c>
      <c r="W99" s="12">
        <f t="shared" si="32"/>
        <v>137.06800000000021</v>
      </c>
      <c r="X99" s="51">
        <f t="shared" si="33"/>
        <v>622.28872000000092</v>
      </c>
      <c r="Y99" s="51"/>
      <c r="Z99" s="65">
        <f t="shared" si="34"/>
        <v>11084.781720000001</v>
      </c>
      <c r="AA99" s="12">
        <f>VLOOKUP(B99,Лист3!$A$2:$C$175,3,FALSE)</f>
        <v>3013.0509999999999</v>
      </c>
      <c r="AB99" s="12">
        <f t="shared" si="35"/>
        <v>6.9809999999997672</v>
      </c>
      <c r="AC99" s="51">
        <f t="shared" si="36"/>
        <v>31.693739999998943</v>
      </c>
      <c r="AD99" s="51"/>
      <c r="AE99" s="65">
        <f t="shared" si="37"/>
        <v>11116.47546</v>
      </c>
      <c r="AF99" s="12">
        <f>VLOOKUP(A99,Лист4!$A$2:$F$175,6,FALSE)</f>
        <v>3013.0970000000002</v>
      </c>
      <c r="AG99" s="12">
        <f t="shared" si="38"/>
        <v>4.6000000000276486E-2</v>
      </c>
      <c r="AH99" s="51">
        <f t="shared" si="39"/>
        <v>0.20884000000125524</v>
      </c>
      <c r="AI99" s="51"/>
      <c r="AJ99" s="65">
        <f t="shared" si="40"/>
        <v>11116.684300000001</v>
      </c>
      <c r="AK99" s="12">
        <f>VLOOKUP(A99,Лист6!$A$2:$F$175,6,FALSE)</f>
        <v>3909.0050000000001</v>
      </c>
      <c r="AL99" s="12">
        <f t="shared" si="41"/>
        <v>895.9079999999999</v>
      </c>
      <c r="AM99" s="51">
        <f t="shared" si="42"/>
        <v>4067.4223199999997</v>
      </c>
      <c r="AN99" s="51"/>
      <c r="AO99" s="65">
        <f t="shared" si="43"/>
        <v>15184.10662</v>
      </c>
    </row>
    <row r="100" spans="1:41" ht="15.75" thickBot="1">
      <c r="A100" s="6">
        <v>349611</v>
      </c>
      <c r="B100" s="6" t="s">
        <v>100</v>
      </c>
      <c r="C100" s="7">
        <v>536.84</v>
      </c>
      <c r="D100" s="6">
        <v>283</v>
      </c>
      <c r="E100" s="8">
        <v>129.08600000000001</v>
      </c>
      <c r="F100" s="8">
        <f t="shared" si="58"/>
        <v>0</v>
      </c>
      <c r="G100" s="50">
        <v>0</v>
      </c>
      <c r="H100" s="47">
        <v>263.08</v>
      </c>
      <c r="I100" s="12">
        <f t="shared" si="44"/>
        <v>133.99399999999997</v>
      </c>
      <c r="J100" s="51">
        <f t="shared" si="45"/>
        <v>560.09491999999989</v>
      </c>
      <c r="K100" s="59">
        <v>522.02</v>
      </c>
      <c r="L100" s="12">
        <f t="shared" si="46"/>
        <v>258.94</v>
      </c>
      <c r="M100" s="51">
        <f t="shared" si="47"/>
        <v>1175.5876000000001</v>
      </c>
      <c r="N100" s="51">
        <f t="shared" si="48"/>
        <v>1735.6825199999998</v>
      </c>
      <c r="O100" s="51">
        <v>0</v>
      </c>
      <c r="P100" s="65">
        <f t="shared" si="49"/>
        <v>2272.52252</v>
      </c>
      <c r="Q100" s="12">
        <v>522.02</v>
      </c>
      <c r="R100" s="12">
        <f t="shared" si="29"/>
        <v>0</v>
      </c>
      <c r="S100" s="51">
        <f t="shared" si="30"/>
        <v>0</v>
      </c>
      <c r="T100" s="51"/>
      <c r="U100" s="65">
        <f t="shared" si="31"/>
        <v>2272.52252</v>
      </c>
      <c r="V100" s="12">
        <v>522.02</v>
      </c>
      <c r="W100" s="12">
        <f t="shared" si="32"/>
        <v>0</v>
      </c>
      <c r="X100" s="51">
        <f t="shared" si="33"/>
        <v>0</v>
      </c>
      <c r="Y100" s="51"/>
      <c r="Z100" s="65">
        <f t="shared" si="34"/>
        <v>2272.52252</v>
      </c>
      <c r="AA100" s="12">
        <f>VLOOKUP(B100,Лист3!$A$2:$C$175,3,FALSE)</f>
        <v>522.02</v>
      </c>
      <c r="AB100" s="12">
        <f t="shared" si="35"/>
        <v>0</v>
      </c>
      <c r="AC100" s="51">
        <f t="shared" si="36"/>
        <v>0</v>
      </c>
      <c r="AD100" s="51"/>
      <c r="AE100" s="65">
        <f t="shared" si="37"/>
        <v>2272.52252</v>
      </c>
      <c r="AF100" s="12">
        <f>VLOOKUP(A100,Лист4!$A$2:$F$175,6,FALSE)</f>
        <v>522.02</v>
      </c>
      <c r="AG100" s="12">
        <f t="shared" si="38"/>
        <v>0</v>
      </c>
      <c r="AH100" s="51">
        <f t="shared" si="39"/>
        <v>0</v>
      </c>
      <c r="AI100" s="51"/>
      <c r="AJ100" s="65">
        <f t="shared" si="40"/>
        <v>2272.52252</v>
      </c>
      <c r="AK100" s="12">
        <f>VLOOKUP(A100,Лист6!$A$2:$F$175,6,FALSE)</f>
        <v>522.02</v>
      </c>
      <c r="AL100" s="12">
        <f t="shared" si="41"/>
        <v>0</v>
      </c>
      <c r="AM100" s="51">
        <f t="shared" si="42"/>
        <v>0</v>
      </c>
      <c r="AN100" s="51"/>
      <c r="AO100" s="65">
        <f t="shared" si="43"/>
        <v>2272.52252</v>
      </c>
    </row>
    <row r="101" spans="1:41" ht="15.75" thickBot="1">
      <c r="A101" s="6">
        <v>349617</v>
      </c>
      <c r="B101" s="6" t="s">
        <v>101</v>
      </c>
      <c r="C101" s="7">
        <v>-1.1200000000000001</v>
      </c>
      <c r="D101" s="6">
        <v>9</v>
      </c>
      <c r="E101" s="8">
        <v>418.03800000000001</v>
      </c>
      <c r="F101" s="8">
        <f t="shared" si="58"/>
        <v>54.978468899521538</v>
      </c>
      <c r="G101" s="50">
        <v>229.81</v>
      </c>
      <c r="H101" s="47">
        <v>497</v>
      </c>
      <c r="I101" s="12">
        <f t="shared" si="44"/>
        <v>78.961999999999989</v>
      </c>
      <c r="J101" s="51">
        <f t="shared" si="45"/>
        <v>330.06115999999992</v>
      </c>
      <c r="K101" s="59">
        <v>603.08000000000004</v>
      </c>
      <c r="L101" s="12">
        <f t="shared" si="46"/>
        <v>106.08000000000004</v>
      </c>
      <c r="M101" s="51">
        <f t="shared" si="47"/>
        <v>481.60320000000019</v>
      </c>
      <c r="N101" s="51">
        <f t="shared" si="48"/>
        <v>1041.4743600000002</v>
      </c>
      <c r="O101" s="51">
        <f>C101-P101+N101</f>
        <v>1500.0043600000001</v>
      </c>
      <c r="P101" s="65">
        <v>-459.65</v>
      </c>
      <c r="Q101" s="12">
        <v>603.09400000000005</v>
      </c>
      <c r="R101" s="12">
        <f t="shared" si="29"/>
        <v>1.4000000000010004E-2</v>
      </c>
      <c r="S101" s="51">
        <f t="shared" si="30"/>
        <v>6.3560000000045427E-2</v>
      </c>
      <c r="T101" s="51"/>
      <c r="U101" s="65">
        <f t="shared" si="31"/>
        <v>-459.58643999999993</v>
      </c>
      <c r="V101" s="12">
        <v>604.01300000000003</v>
      </c>
      <c r="W101" s="12">
        <f t="shared" si="32"/>
        <v>0.91899999999998272</v>
      </c>
      <c r="X101" s="51">
        <f t="shared" si="33"/>
        <v>4.1722599999999215</v>
      </c>
      <c r="Y101" s="51"/>
      <c r="Z101" s="65">
        <f t="shared" si="34"/>
        <v>-455.41417999999999</v>
      </c>
      <c r="AA101" s="12">
        <f>VLOOKUP(B101,Лист3!$A$2:$C$175,3,FALSE)</f>
        <v>604.01300000000003</v>
      </c>
      <c r="AB101" s="12">
        <f t="shared" si="35"/>
        <v>0</v>
      </c>
      <c r="AC101" s="51">
        <f t="shared" si="36"/>
        <v>0</v>
      </c>
      <c r="AD101" s="51"/>
      <c r="AE101" s="65">
        <f t="shared" si="37"/>
        <v>-455.41417999999999</v>
      </c>
      <c r="AF101" s="12">
        <f>VLOOKUP(A101,Лист4!$A$2:$F$175,6,FALSE)</f>
        <v>604.01300000000003</v>
      </c>
      <c r="AG101" s="12">
        <f t="shared" si="38"/>
        <v>0</v>
      </c>
      <c r="AH101" s="51">
        <f t="shared" si="39"/>
        <v>0</v>
      </c>
      <c r="AI101" s="51"/>
      <c r="AJ101" s="65">
        <f t="shared" si="40"/>
        <v>-455.41417999999999</v>
      </c>
      <c r="AK101" s="12">
        <f>VLOOKUP(A101,Лист6!$A$2:$F$175,6,FALSE)</f>
        <v>622.03599999999994</v>
      </c>
      <c r="AL101" s="12">
        <f t="shared" si="41"/>
        <v>18.022999999999911</v>
      </c>
      <c r="AM101" s="51">
        <f t="shared" si="42"/>
        <v>81.824419999999591</v>
      </c>
      <c r="AN101" s="51"/>
      <c r="AO101" s="65">
        <f t="shared" si="43"/>
        <v>-373.58976000000041</v>
      </c>
    </row>
    <row r="102" spans="1:41" ht="15.75" thickBot="1">
      <c r="A102" s="6">
        <v>344506</v>
      </c>
      <c r="B102" s="6" t="s">
        <v>102</v>
      </c>
      <c r="C102" s="7">
        <v>0.03</v>
      </c>
      <c r="D102" s="6">
        <v>136</v>
      </c>
      <c r="E102" s="8">
        <v>564.02499999999998</v>
      </c>
      <c r="F102" s="8">
        <f t="shared" si="58"/>
        <v>1.0047846889952154</v>
      </c>
      <c r="G102" s="50">
        <v>4.2</v>
      </c>
      <c r="H102" s="47">
        <v>602.08000000000004</v>
      </c>
      <c r="I102" s="12">
        <f t="shared" si="44"/>
        <v>38.055000000000064</v>
      </c>
      <c r="J102" s="51">
        <f t="shared" si="45"/>
        <v>159.06990000000025</v>
      </c>
      <c r="K102" s="59">
        <v>679.07500000000005</v>
      </c>
      <c r="L102" s="12">
        <f t="shared" si="46"/>
        <v>76.995000000000005</v>
      </c>
      <c r="M102" s="51">
        <f t="shared" si="47"/>
        <v>349.5573</v>
      </c>
      <c r="N102" s="51">
        <f t="shared" si="48"/>
        <v>512.82720000000018</v>
      </c>
      <c r="O102" s="51">
        <f>C102-P102+N102</f>
        <v>300.33720000000017</v>
      </c>
      <c r="P102" s="65">
        <v>212.52</v>
      </c>
      <c r="Q102" s="12">
        <v>679.07500000000005</v>
      </c>
      <c r="R102" s="12">
        <f t="shared" si="29"/>
        <v>0</v>
      </c>
      <c r="S102" s="51">
        <f t="shared" si="30"/>
        <v>0</v>
      </c>
      <c r="T102" s="51"/>
      <c r="U102" s="65">
        <f t="shared" si="31"/>
        <v>212.52</v>
      </c>
      <c r="V102" s="12">
        <v>679.07500000000005</v>
      </c>
      <c r="W102" s="12">
        <f t="shared" si="32"/>
        <v>0</v>
      </c>
      <c r="X102" s="51">
        <f t="shared" si="33"/>
        <v>0</v>
      </c>
      <c r="Y102" s="51"/>
      <c r="Z102" s="65">
        <f t="shared" si="34"/>
        <v>212.52</v>
      </c>
      <c r="AA102" s="12">
        <f>VLOOKUP(B102,Лист3!$A$2:$C$175,3,FALSE)</f>
        <v>679.07500000000005</v>
      </c>
      <c r="AB102" s="12">
        <f t="shared" si="35"/>
        <v>0</v>
      </c>
      <c r="AC102" s="51">
        <f t="shared" si="36"/>
        <v>0</v>
      </c>
      <c r="AD102" s="51"/>
      <c r="AE102" s="65">
        <f t="shared" si="37"/>
        <v>212.52</v>
      </c>
      <c r="AF102" s="12">
        <f>VLOOKUP(A102,Лист4!$A$2:$F$175,6,FALSE)</f>
        <v>679.07500000000005</v>
      </c>
      <c r="AG102" s="12">
        <f t="shared" si="38"/>
        <v>0</v>
      </c>
      <c r="AH102" s="51">
        <f t="shared" si="39"/>
        <v>0</v>
      </c>
      <c r="AI102" s="51"/>
      <c r="AJ102" s="65">
        <f t="shared" si="40"/>
        <v>212.52</v>
      </c>
      <c r="AK102" s="12">
        <f>VLOOKUP(A102,Лист6!$A$2:$F$175,6,FALSE)</f>
        <v>679.07500000000005</v>
      </c>
      <c r="AL102" s="12">
        <f t="shared" si="41"/>
        <v>0</v>
      </c>
      <c r="AM102" s="51">
        <f t="shared" si="42"/>
        <v>0</v>
      </c>
      <c r="AN102" s="51"/>
      <c r="AO102" s="65">
        <f t="shared" si="43"/>
        <v>212.52</v>
      </c>
    </row>
    <row r="103" spans="1:41" s="110" customFormat="1" ht="53.25" customHeight="1" thickBot="1">
      <c r="A103" s="101">
        <v>343560</v>
      </c>
      <c r="B103" s="101" t="s">
        <v>103</v>
      </c>
      <c r="C103" s="102">
        <v>6325.54</v>
      </c>
      <c r="D103" s="101">
        <v>42</v>
      </c>
      <c r="E103" s="103">
        <v>3036.0610000000001</v>
      </c>
      <c r="F103" s="103">
        <f t="shared" si="58"/>
        <v>0</v>
      </c>
      <c r="G103" s="104">
        <v>0</v>
      </c>
      <c r="H103" s="105">
        <v>4472.0640000000003</v>
      </c>
      <c r="I103" s="106">
        <f t="shared" si="44"/>
        <v>1436.0030000000002</v>
      </c>
      <c r="J103" s="107">
        <f t="shared" si="45"/>
        <v>6002.4925400000002</v>
      </c>
      <c r="K103" s="108">
        <v>5685.0680000000002</v>
      </c>
      <c r="L103" s="106">
        <f t="shared" si="46"/>
        <v>1213.0039999999999</v>
      </c>
      <c r="M103" s="107">
        <f t="shared" si="47"/>
        <v>5507.0381600000001</v>
      </c>
      <c r="N103" s="107">
        <f t="shared" si="48"/>
        <v>11509.530699999999</v>
      </c>
      <c r="O103" s="107">
        <v>0</v>
      </c>
      <c r="P103" s="109">
        <v>21998.39</v>
      </c>
      <c r="Q103" s="106">
        <v>6235.0810000000001</v>
      </c>
      <c r="R103" s="106">
        <f t="shared" si="29"/>
        <v>550.01299999999992</v>
      </c>
      <c r="S103" s="107">
        <f t="shared" si="30"/>
        <v>2497.0590199999997</v>
      </c>
      <c r="T103" s="107"/>
      <c r="U103" s="65">
        <f t="shared" si="31"/>
        <v>24495.44902</v>
      </c>
      <c r="V103" s="106">
        <v>7455.0720000000001</v>
      </c>
      <c r="W103" s="106">
        <f t="shared" si="32"/>
        <v>1219.991</v>
      </c>
      <c r="X103" s="107">
        <f t="shared" si="33"/>
        <v>5538.7591400000001</v>
      </c>
      <c r="Y103" s="107"/>
      <c r="Z103" s="65">
        <f t="shared" si="34"/>
        <v>30034.208160000002</v>
      </c>
      <c r="AA103" s="106">
        <v>8496</v>
      </c>
      <c r="AB103" s="106">
        <f t="shared" si="35"/>
        <v>1040.9279999999999</v>
      </c>
      <c r="AC103" s="107">
        <f t="shared" si="36"/>
        <v>4725.8131199999998</v>
      </c>
      <c r="AD103" s="107"/>
      <c r="AE103" s="65">
        <f t="shared" si="37"/>
        <v>34760.021280000001</v>
      </c>
      <c r="AF103" s="12">
        <f>VLOOKUP(A103,Лист4!$A$2:$F$175,6,FALSE)</f>
        <v>9057.0010000000002</v>
      </c>
      <c r="AG103" s="106">
        <f t="shared" si="38"/>
        <v>561.0010000000002</v>
      </c>
      <c r="AH103" s="107">
        <f t="shared" si="39"/>
        <v>2546.9445400000009</v>
      </c>
      <c r="AI103" s="107"/>
      <c r="AJ103" s="65">
        <f t="shared" si="40"/>
        <v>37306.965820000005</v>
      </c>
      <c r="AK103" s="12">
        <f>VLOOKUP(A103,Лист6!$A$2:$F$175,6,FALSE)</f>
        <v>9272.0939999999991</v>
      </c>
      <c r="AL103" s="106">
        <f t="shared" si="41"/>
        <v>215.09299999999894</v>
      </c>
      <c r="AM103" s="107">
        <f t="shared" si="42"/>
        <v>976.52221999999517</v>
      </c>
      <c r="AN103" s="107"/>
      <c r="AO103" s="65">
        <f t="shared" si="43"/>
        <v>38283.488039999997</v>
      </c>
    </row>
    <row r="104" spans="1:41" ht="15.75" thickBot="1">
      <c r="A104" s="6">
        <v>351665</v>
      </c>
      <c r="B104" s="6" t="s">
        <v>104</v>
      </c>
      <c r="C104" s="7">
        <v>8.73</v>
      </c>
      <c r="D104" s="6">
        <v>270</v>
      </c>
      <c r="E104" s="8">
        <v>2.0870000000000002</v>
      </c>
      <c r="F104" s="8">
        <v>0</v>
      </c>
      <c r="G104" s="50">
        <v>0</v>
      </c>
      <c r="H104" s="47">
        <v>3.097</v>
      </c>
      <c r="I104" s="12">
        <f t="shared" si="44"/>
        <v>1.0099999999999998</v>
      </c>
      <c r="J104" s="51">
        <f t="shared" si="45"/>
        <v>4.2217999999999991</v>
      </c>
      <c r="K104" s="59">
        <v>7.0919999999999996</v>
      </c>
      <c r="L104" s="12">
        <f t="shared" si="46"/>
        <v>3.9949999999999997</v>
      </c>
      <c r="M104" s="51">
        <f t="shared" si="47"/>
        <v>18.1373</v>
      </c>
      <c r="N104" s="51">
        <f t="shared" si="48"/>
        <v>22.359099999999998</v>
      </c>
      <c r="O104" s="51">
        <v>0</v>
      </c>
      <c r="P104" s="65">
        <f t="shared" si="49"/>
        <v>31.089099999999998</v>
      </c>
      <c r="Q104" s="12">
        <v>7.0919999999999996</v>
      </c>
      <c r="R104" s="12">
        <f t="shared" si="29"/>
        <v>0</v>
      </c>
      <c r="S104" s="51">
        <f t="shared" si="30"/>
        <v>0</v>
      </c>
      <c r="T104" s="51"/>
      <c r="U104" s="65">
        <f t="shared" si="31"/>
        <v>31.089099999999998</v>
      </c>
      <c r="V104" s="12">
        <v>7.0919999999999996</v>
      </c>
      <c r="W104" s="12">
        <f t="shared" si="32"/>
        <v>0</v>
      </c>
      <c r="X104" s="51">
        <f t="shared" si="33"/>
        <v>0</v>
      </c>
      <c r="Y104" s="51"/>
      <c r="Z104" s="65">
        <f t="shared" si="34"/>
        <v>31.089099999999998</v>
      </c>
      <c r="AA104" s="12">
        <f>VLOOKUP(B104,Лист3!$A$2:$C$175,3,FALSE)</f>
        <v>7.0919999999999996</v>
      </c>
      <c r="AB104" s="12">
        <f t="shared" si="35"/>
        <v>0</v>
      </c>
      <c r="AC104" s="51">
        <f t="shared" si="36"/>
        <v>0</v>
      </c>
      <c r="AD104" s="51"/>
      <c r="AE104" s="65">
        <f t="shared" si="37"/>
        <v>31.089099999999998</v>
      </c>
      <c r="AF104" s="12">
        <f>VLOOKUP(A104,Лист4!$A$2:$F$175,6,FALSE)</f>
        <v>7.093</v>
      </c>
      <c r="AG104" s="12">
        <f t="shared" si="38"/>
        <v>1.000000000000334E-3</v>
      </c>
      <c r="AH104" s="51">
        <f t="shared" si="39"/>
        <v>4.5400000000015159E-3</v>
      </c>
      <c r="AI104" s="51"/>
      <c r="AJ104" s="65">
        <f t="shared" si="40"/>
        <v>31.093640000000001</v>
      </c>
      <c r="AK104" s="12">
        <f>VLOOKUP(A104,Лист6!$A$2:$F$175,6,FALSE)</f>
        <v>7.093</v>
      </c>
      <c r="AL104" s="12">
        <f t="shared" si="41"/>
        <v>0</v>
      </c>
      <c r="AM104" s="51">
        <f t="shared" si="42"/>
        <v>0</v>
      </c>
      <c r="AN104" s="51"/>
      <c r="AO104" s="65">
        <f t="shared" si="43"/>
        <v>31.093640000000001</v>
      </c>
    </row>
    <row r="105" spans="1:41" ht="15.75" thickBot="1">
      <c r="A105" s="6">
        <v>351423</v>
      </c>
      <c r="B105" s="6" t="s">
        <v>105</v>
      </c>
      <c r="C105" s="7">
        <v>915.55</v>
      </c>
      <c r="D105" s="6">
        <v>221</v>
      </c>
      <c r="E105" s="8">
        <v>518.07500000000005</v>
      </c>
      <c r="F105" s="8">
        <f>G105/4.18</f>
        <v>0</v>
      </c>
      <c r="G105" s="50"/>
      <c r="H105" s="48">
        <v>979.07500000000005</v>
      </c>
      <c r="I105" s="12">
        <f t="shared" si="44"/>
        <v>461</v>
      </c>
      <c r="J105" s="51">
        <f t="shared" si="45"/>
        <v>1926.9799999999998</v>
      </c>
      <c r="K105" s="59">
        <v>1301.05</v>
      </c>
      <c r="L105" s="12">
        <f t="shared" si="46"/>
        <v>321.97499999999991</v>
      </c>
      <c r="M105" s="51">
        <f t="shared" si="47"/>
        <v>1461.7664999999995</v>
      </c>
      <c r="N105" s="51">
        <f t="shared" si="48"/>
        <v>3388.7464999999993</v>
      </c>
      <c r="O105" s="51">
        <v>3820</v>
      </c>
      <c r="P105" s="65">
        <v>484.29</v>
      </c>
      <c r="Q105" s="12">
        <v>1306.038</v>
      </c>
      <c r="R105" s="12">
        <f t="shared" si="29"/>
        <v>4.9880000000000564</v>
      </c>
      <c r="S105" s="51">
        <f t="shared" si="30"/>
        <v>22.645520000000257</v>
      </c>
      <c r="T105" s="51"/>
      <c r="U105" s="65">
        <f t="shared" si="31"/>
        <v>506.93552000000028</v>
      </c>
      <c r="V105" s="12">
        <v>1306.0440000000001</v>
      </c>
      <c r="W105" s="12">
        <f t="shared" si="32"/>
        <v>6.0000000000854925E-3</v>
      </c>
      <c r="X105" s="51">
        <f t="shared" si="33"/>
        <v>2.7240000000388138E-2</v>
      </c>
      <c r="Y105" s="51">
        <v>2400</v>
      </c>
      <c r="Z105" s="65">
        <f t="shared" si="34"/>
        <v>-1893.0372399999992</v>
      </c>
      <c r="AA105" s="12">
        <f>VLOOKUP(B105,Лист3!$A$2:$C$175,3,FALSE)</f>
        <v>1306.0440000000001</v>
      </c>
      <c r="AB105" s="12">
        <f t="shared" si="35"/>
        <v>0</v>
      </c>
      <c r="AC105" s="51">
        <f t="shared" si="36"/>
        <v>0</v>
      </c>
      <c r="AD105" s="51"/>
      <c r="AE105" s="65">
        <f t="shared" si="37"/>
        <v>-1893.0372399999992</v>
      </c>
      <c r="AF105" s="12">
        <f>VLOOKUP(A105,Лист4!$A$2:$F$175,6,FALSE)</f>
        <v>1306.0440000000001</v>
      </c>
      <c r="AG105" s="12">
        <f t="shared" si="38"/>
        <v>0</v>
      </c>
      <c r="AH105" s="51">
        <f t="shared" si="39"/>
        <v>0</v>
      </c>
      <c r="AI105" s="51"/>
      <c r="AJ105" s="65">
        <f t="shared" si="40"/>
        <v>-1893.0372399999992</v>
      </c>
      <c r="AK105" s="12">
        <f>VLOOKUP(A105,Лист6!$A$2:$F$175,6,FALSE)</f>
        <v>1306.068</v>
      </c>
      <c r="AL105" s="12">
        <f t="shared" si="41"/>
        <v>2.3999999999887223E-2</v>
      </c>
      <c r="AM105" s="51">
        <f t="shared" si="42"/>
        <v>0.10895999999948799</v>
      </c>
      <c r="AN105" s="51"/>
      <c r="AO105" s="65">
        <f t="shared" si="43"/>
        <v>-1892.9282799999996</v>
      </c>
    </row>
    <row r="106" spans="1:41" ht="15.75" thickBot="1">
      <c r="A106" s="9">
        <v>360223</v>
      </c>
      <c r="B106" s="10" t="s">
        <v>106</v>
      </c>
      <c r="C106" s="11"/>
      <c r="D106" s="9">
        <v>253</v>
      </c>
      <c r="E106" s="8"/>
      <c r="F106" s="8"/>
      <c r="G106" s="50"/>
      <c r="H106" s="47"/>
      <c r="I106" s="12">
        <f t="shared" si="44"/>
        <v>0</v>
      </c>
      <c r="J106" s="51">
        <f t="shared" si="45"/>
        <v>0</v>
      </c>
      <c r="K106" s="59">
        <v>7.0880000000000001</v>
      </c>
      <c r="L106" s="12">
        <f t="shared" si="46"/>
        <v>7.0880000000000001</v>
      </c>
      <c r="M106" s="51">
        <f t="shared" si="47"/>
        <v>32.179520000000004</v>
      </c>
      <c r="N106" s="51">
        <f t="shared" si="48"/>
        <v>32.179520000000004</v>
      </c>
      <c r="O106" s="51">
        <v>0</v>
      </c>
      <c r="P106" s="65">
        <f t="shared" si="49"/>
        <v>32.179520000000004</v>
      </c>
      <c r="Q106" s="12">
        <v>7.0880000000000001</v>
      </c>
      <c r="R106" s="12">
        <f t="shared" si="29"/>
        <v>0</v>
      </c>
      <c r="S106" s="51">
        <f t="shared" si="30"/>
        <v>0</v>
      </c>
      <c r="T106" s="51"/>
      <c r="U106" s="65">
        <f t="shared" si="31"/>
        <v>32.179520000000004</v>
      </c>
      <c r="V106" s="12">
        <v>7.0880000000000001</v>
      </c>
      <c r="W106" s="12">
        <f t="shared" si="32"/>
        <v>0</v>
      </c>
      <c r="X106" s="51">
        <f t="shared" si="33"/>
        <v>0</v>
      </c>
      <c r="Y106" s="51"/>
      <c r="Z106" s="65">
        <f t="shared" si="34"/>
        <v>32.179520000000004</v>
      </c>
      <c r="AA106" s="12">
        <f>VLOOKUP(B106,Лист3!$A$2:$C$175,3,FALSE)</f>
        <v>12.048999999999999</v>
      </c>
      <c r="AB106" s="12">
        <f t="shared" si="35"/>
        <v>4.9609999999999994</v>
      </c>
      <c r="AC106" s="51">
        <f t="shared" si="36"/>
        <v>22.522939999999998</v>
      </c>
      <c r="AD106" s="51"/>
      <c r="AE106" s="65">
        <f t="shared" si="37"/>
        <v>54.702460000000002</v>
      </c>
      <c r="AF106" s="12">
        <f>VLOOKUP(A106,Лист4!$A$2:$F$175,6,FALSE)</f>
        <v>12.05</v>
      </c>
      <c r="AG106" s="12">
        <f t="shared" si="38"/>
        <v>1.0000000000012221E-3</v>
      </c>
      <c r="AH106" s="51">
        <f t="shared" si="39"/>
        <v>4.5400000000055483E-3</v>
      </c>
      <c r="AI106" s="51"/>
      <c r="AJ106" s="65">
        <f t="shared" si="40"/>
        <v>54.707000000000008</v>
      </c>
      <c r="AK106" s="12">
        <f>VLOOKUP(A106,Лист6!$A$2:$F$175,6,FALSE)</f>
        <v>12.090999999999999</v>
      </c>
      <c r="AL106" s="12">
        <f t="shared" si="41"/>
        <v>4.0999999999998593E-2</v>
      </c>
      <c r="AM106" s="51">
        <f t="shared" si="42"/>
        <v>0.18613999999999362</v>
      </c>
      <c r="AN106" s="51"/>
      <c r="AO106" s="65">
        <f t="shared" si="43"/>
        <v>54.893140000000002</v>
      </c>
    </row>
    <row r="107" spans="1:41" ht="15.75" thickBot="1">
      <c r="A107" s="6">
        <v>344521</v>
      </c>
      <c r="B107" s="6" t="s">
        <v>107</v>
      </c>
      <c r="C107" s="7">
        <v>62.71</v>
      </c>
      <c r="D107" s="6">
        <v>227</v>
      </c>
      <c r="E107" s="8">
        <v>19.027000000000001</v>
      </c>
      <c r="F107" s="8">
        <f>G107/4.18</f>
        <v>4.0191387559808618</v>
      </c>
      <c r="G107" s="50">
        <v>16.8</v>
      </c>
      <c r="H107" s="47">
        <v>24.099</v>
      </c>
      <c r="I107" s="12">
        <f t="shared" si="44"/>
        <v>5.0719999999999992</v>
      </c>
      <c r="J107" s="51">
        <f t="shared" si="45"/>
        <v>21.200959999999995</v>
      </c>
      <c r="K107" s="59">
        <v>101.08</v>
      </c>
      <c r="L107" s="12">
        <f t="shared" si="46"/>
        <v>76.980999999999995</v>
      </c>
      <c r="M107" s="51">
        <f t="shared" si="47"/>
        <v>349.49374</v>
      </c>
      <c r="N107" s="51">
        <f t="shared" si="48"/>
        <v>387.49469999999997</v>
      </c>
      <c r="O107" s="51">
        <f>C107-P107+N107</f>
        <v>100.00469999999996</v>
      </c>
      <c r="P107" s="65">
        <v>350.2</v>
      </c>
      <c r="Q107" s="12">
        <v>101.08</v>
      </c>
      <c r="R107" s="12">
        <f t="shared" si="29"/>
        <v>0</v>
      </c>
      <c r="S107" s="51">
        <f t="shared" si="30"/>
        <v>0</v>
      </c>
      <c r="T107" s="51"/>
      <c r="U107" s="65">
        <f t="shared" si="31"/>
        <v>350.2</v>
      </c>
      <c r="V107" s="12">
        <v>101.08</v>
      </c>
      <c r="W107" s="12">
        <f t="shared" si="32"/>
        <v>0</v>
      </c>
      <c r="X107" s="51">
        <f t="shared" si="33"/>
        <v>0</v>
      </c>
      <c r="Y107" s="51"/>
      <c r="Z107" s="65">
        <f t="shared" si="34"/>
        <v>350.2</v>
      </c>
      <c r="AA107" s="12">
        <f>VLOOKUP(B107,Лист3!$A$2:$C$175,3,FALSE)</f>
        <v>101.08</v>
      </c>
      <c r="AB107" s="12">
        <f t="shared" si="35"/>
        <v>0</v>
      </c>
      <c r="AC107" s="51">
        <f t="shared" si="36"/>
        <v>0</v>
      </c>
      <c r="AD107" s="51"/>
      <c r="AE107" s="65">
        <f t="shared" si="37"/>
        <v>350.2</v>
      </c>
      <c r="AF107" s="12">
        <f>VLOOKUP(A107,Лист4!$A$2:$F$175,6,FALSE)</f>
        <v>101.08</v>
      </c>
      <c r="AG107" s="12">
        <f t="shared" si="38"/>
        <v>0</v>
      </c>
      <c r="AH107" s="51">
        <f t="shared" si="39"/>
        <v>0</v>
      </c>
      <c r="AI107" s="51">
        <v>360</v>
      </c>
      <c r="AJ107" s="65">
        <f t="shared" si="40"/>
        <v>-9.8000000000000114</v>
      </c>
      <c r="AK107" s="12">
        <f>VLOOKUP(A107,Лист6!$A$2:$F$175,6,FALSE)</f>
        <v>101.08</v>
      </c>
      <c r="AL107" s="12">
        <f t="shared" si="41"/>
        <v>0</v>
      </c>
      <c r="AM107" s="51">
        <f t="shared" si="42"/>
        <v>0</v>
      </c>
      <c r="AN107" s="51"/>
      <c r="AO107" s="65">
        <f t="shared" si="43"/>
        <v>-9.8000000000000114</v>
      </c>
    </row>
    <row r="108" spans="1:41" ht="15.75" thickBot="1">
      <c r="A108" s="6">
        <v>352220</v>
      </c>
      <c r="B108" s="6" t="s">
        <v>108</v>
      </c>
      <c r="C108" s="7">
        <v>-72.61</v>
      </c>
      <c r="D108" s="6">
        <v>125</v>
      </c>
      <c r="E108" s="8">
        <v>41.088000000000001</v>
      </c>
      <c r="F108" s="8">
        <f>G108/4.18</f>
        <v>8.6124401913875603E-2</v>
      </c>
      <c r="G108" s="50">
        <v>0.36</v>
      </c>
      <c r="H108" s="47">
        <v>141.09899999999999</v>
      </c>
      <c r="I108" s="12">
        <f t="shared" si="44"/>
        <v>100.011</v>
      </c>
      <c r="J108" s="51">
        <f t="shared" si="45"/>
        <v>418.04597999999993</v>
      </c>
      <c r="K108" s="59">
        <v>299.08499999999998</v>
      </c>
      <c r="L108" s="12">
        <f t="shared" si="46"/>
        <v>157.98599999999999</v>
      </c>
      <c r="M108" s="51">
        <f t="shared" si="47"/>
        <v>717.25644</v>
      </c>
      <c r="N108" s="51">
        <f t="shared" si="48"/>
        <v>1135.6624199999999</v>
      </c>
      <c r="O108" s="51">
        <f>C108-P108+N108</f>
        <v>1915.0024199999998</v>
      </c>
      <c r="P108" s="65">
        <v>-851.95</v>
      </c>
      <c r="Q108" s="12">
        <v>302.02499999999998</v>
      </c>
      <c r="R108" s="12">
        <f t="shared" si="29"/>
        <v>2.9399999999999977</v>
      </c>
      <c r="S108" s="51">
        <f t="shared" si="30"/>
        <v>13.347599999999989</v>
      </c>
      <c r="T108" s="51"/>
      <c r="U108" s="65">
        <f t="shared" si="31"/>
        <v>-838.6024000000001</v>
      </c>
      <c r="V108" s="12">
        <v>303.09500000000003</v>
      </c>
      <c r="W108" s="12">
        <f t="shared" si="32"/>
        <v>1.07000000000005</v>
      </c>
      <c r="X108" s="51">
        <f t="shared" si="33"/>
        <v>4.8578000000002275</v>
      </c>
      <c r="Y108" s="51"/>
      <c r="Z108" s="65">
        <f t="shared" si="34"/>
        <v>-833.74459999999988</v>
      </c>
      <c r="AA108" s="12">
        <f>VLOOKUP(B108,Лист3!$A$2:$C$175,3,FALSE)</f>
        <v>322.03199999999998</v>
      </c>
      <c r="AB108" s="12">
        <f t="shared" si="35"/>
        <v>18.936999999999955</v>
      </c>
      <c r="AC108" s="51">
        <f t="shared" si="36"/>
        <v>85.973979999999798</v>
      </c>
      <c r="AD108" s="51"/>
      <c r="AE108" s="65">
        <f t="shared" si="37"/>
        <v>-747.77062000000012</v>
      </c>
      <c r="AF108" s="12">
        <f>VLOOKUP(A108,Лист4!$A$2:$F$175,6,FALSE)</f>
        <v>329.02600000000001</v>
      </c>
      <c r="AG108" s="12">
        <f t="shared" si="38"/>
        <v>6.9940000000000282</v>
      </c>
      <c r="AH108" s="51">
        <f t="shared" si="39"/>
        <v>31.75276000000013</v>
      </c>
      <c r="AI108" s="51"/>
      <c r="AJ108" s="65">
        <f t="shared" si="40"/>
        <v>-716.01786000000004</v>
      </c>
      <c r="AK108" s="12">
        <f>VLOOKUP(A108,Лист6!$A$2:$F$175,6,FALSE)</f>
        <v>356.01499999999999</v>
      </c>
      <c r="AL108" s="12">
        <f t="shared" si="41"/>
        <v>26.988999999999976</v>
      </c>
      <c r="AM108" s="51">
        <f t="shared" si="42"/>
        <v>122.53005999999989</v>
      </c>
      <c r="AN108" s="51"/>
      <c r="AO108" s="65">
        <f t="shared" si="43"/>
        <v>-593.48780000000011</v>
      </c>
    </row>
    <row r="109" spans="1:41" ht="15.75" thickBot="1">
      <c r="A109" s="6">
        <v>358475</v>
      </c>
      <c r="B109" s="6" t="s">
        <v>109</v>
      </c>
      <c r="C109" s="7"/>
      <c r="D109" s="6">
        <v>299</v>
      </c>
      <c r="E109" s="12"/>
      <c r="F109" s="13"/>
      <c r="G109" s="51"/>
      <c r="H109" s="47">
        <v>6.5000000000000002E-2</v>
      </c>
      <c r="I109" s="12">
        <f t="shared" si="44"/>
        <v>6.5000000000000002E-2</v>
      </c>
      <c r="J109" s="51">
        <f t="shared" si="45"/>
        <v>0.2717</v>
      </c>
      <c r="K109" s="59">
        <v>24.013999999999999</v>
      </c>
      <c r="L109" s="12">
        <f t="shared" si="46"/>
        <v>23.948999999999998</v>
      </c>
      <c r="M109" s="51">
        <f t="shared" si="47"/>
        <v>108.72846</v>
      </c>
      <c r="N109" s="51">
        <f t="shared" si="48"/>
        <v>109.00015999999999</v>
      </c>
      <c r="O109" s="51">
        <v>0</v>
      </c>
      <c r="P109" s="65">
        <f t="shared" si="49"/>
        <v>109.00015999999999</v>
      </c>
      <c r="Q109" s="12">
        <v>48.067</v>
      </c>
      <c r="R109" s="12">
        <f t="shared" si="29"/>
        <v>24.053000000000001</v>
      </c>
      <c r="S109" s="51">
        <f t="shared" si="30"/>
        <v>109.20062</v>
      </c>
      <c r="T109" s="51"/>
      <c r="U109" s="65">
        <f t="shared" si="31"/>
        <v>218.20078000000001</v>
      </c>
      <c r="V109" s="12">
        <v>77</v>
      </c>
      <c r="W109" s="12">
        <f t="shared" si="32"/>
        <v>28.933</v>
      </c>
      <c r="X109" s="51">
        <f t="shared" si="33"/>
        <v>131.35581999999999</v>
      </c>
      <c r="Y109" s="51"/>
      <c r="Z109" s="65">
        <f t="shared" si="34"/>
        <v>349.5566</v>
      </c>
      <c r="AA109" s="12">
        <f>VLOOKUP(B109,Лист3!$A$2:$C$175,3,FALSE)</f>
        <v>122.07899999999999</v>
      </c>
      <c r="AB109" s="12">
        <f t="shared" si="35"/>
        <v>45.078999999999994</v>
      </c>
      <c r="AC109" s="51">
        <f t="shared" si="36"/>
        <v>204.65865999999997</v>
      </c>
      <c r="AD109" s="51"/>
      <c r="AE109" s="65">
        <f t="shared" si="37"/>
        <v>554.21525999999994</v>
      </c>
      <c r="AF109" s="12">
        <f>VLOOKUP(A109,Лист4!$A$2:$F$175,6,FALSE)</f>
        <v>160.03899999999999</v>
      </c>
      <c r="AG109" s="12">
        <f t="shared" si="38"/>
        <v>37.959999999999994</v>
      </c>
      <c r="AH109" s="51">
        <f t="shared" si="39"/>
        <v>172.33839999999998</v>
      </c>
      <c r="AI109" s="51"/>
      <c r="AJ109" s="65">
        <f t="shared" si="40"/>
        <v>726.55365999999992</v>
      </c>
      <c r="AK109" s="12">
        <f>VLOOKUP(A109,Лист6!$A$2:$F$175,6,FALSE)</f>
        <v>172.07900000000001</v>
      </c>
      <c r="AL109" s="12">
        <f t="shared" si="41"/>
        <v>12.04000000000002</v>
      </c>
      <c r="AM109" s="51">
        <f t="shared" si="42"/>
        <v>54.661600000000092</v>
      </c>
      <c r="AN109" s="51"/>
      <c r="AO109" s="65">
        <f t="shared" si="43"/>
        <v>781.21526000000006</v>
      </c>
    </row>
    <row r="110" spans="1:41" ht="15.75" thickBot="1">
      <c r="A110" s="6">
        <v>342954</v>
      </c>
      <c r="B110" s="6" t="s">
        <v>110</v>
      </c>
      <c r="C110" s="7">
        <v>819.25</v>
      </c>
      <c r="D110" s="6">
        <v>178</v>
      </c>
      <c r="E110" s="8">
        <v>934.05700000000002</v>
      </c>
      <c r="F110" s="8">
        <f t="shared" ref="F110:F113" si="59">G110/4.18</f>
        <v>245.99282296650719</v>
      </c>
      <c r="G110" s="50">
        <v>1028.25</v>
      </c>
      <c r="H110" s="47">
        <v>1632.0119999999999</v>
      </c>
      <c r="I110" s="12">
        <f t="shared" si="44"/>
        <v>697.95499999999993</v>
      </c>
      <c r="J110" s="51">
        <f t="shared" si="45"/>
        <v>2917.4518999999996</v>
      </c>
      <c r="K110" s="59">
        <v>2638.0709999999999</v>
      </c>
      <c r="L110" s="12">
        <f t="shared" si="46"/>
        <v>1006.059</v>
      </c>
      <c r="M110" s="51">
        <f t="shared" si="47"/>
        <v>4567.5078599999997</v>
      </c>
      <c r="N110" s="51">
        <f t="shared" si="48"/>
        <v>8513.2097599999997</v>
      </c>
      <c r="O110" s="51">
        <f>C110-P110+N110</f>
        <v>4764.9397599999993</v>
      </c>
      <c r="P110" s="65">
        <v>4567.5200000000004</v>
      </c>
      <c r="Q110" s="12">
        <v>2845.0259999999998</v>
      </c>
      <c r="R110" s="12">
        <f t="shared" si="29"/>
        <v>206.95499999999993</v>
      </c>
      <c r="S110" s="51">
        <f t="shared" si="30"/>
        <v>939.57569999999964</v>
      </c>
      <c r="T110" s="51">
        <v>4567.5200000000004</v>
      </c>
      <c r="U110" s="65">
        <f t="shared" si="31"/>
        <v>939.57569999999942</v>
      </c>
      <c r="V110" s="12">
        <v>3332.02</v>
      </c>
      <c r="W110" s="12">
        <f t="shared" si="32"/>
        <v>486.99400000000014</v>
      </c>
      <c r="X110" s="51">
        <f t="shared" si="33"/>
        <v>2210.9527600000006</v>
      </c>
      <c r="Y110" s="51"/>
      <c r="Z110" s="65">
        <f t="shared" si="34"/>
        <v>3150.52846</v>
      </c>
      <c r="AA110" s="12">
        <f>VLOOKUP(B110,Лист3!$A$2:$C$175,3,FALSE)</f>
        <v>3627.0540000000001</v>
      </c>
      <c r="AB110" s="12">
        <f t="shared" si="35"/>
        <v>295.03400000000011</v>
      </c>
      <c r="AC110" s="51">
        <f t="shared" si="36"/>
        <v>1339.4543600000004</v>
      </c>
      <c r="AD110" s="51"/>
      <c r="AE110" s="65">
        <f t="shared" si="37"/>
        <v>4489.9828200000002</v>
      </c>
      <c r="AF110" s="12">
        <f>VLOOKUP(A110,Лист4!$A$2:$F$175,6,FALSE)</f>
        <v>3645.0990000000002</v>
      </c>
      <c r="AG110" s="12">
        <f t="shared" si="38"/>
        <v>18.045000000000073</v>
      </c>
      <c r="AH110" s="51">
        <f t="shared" si="39"/>
        <v>81.924300000000329</v>
      </c>
      <c r="AI110" s="51"/>
      <c r="AJ110" s="65">
        <f t="shared" si="40"/>
        <v>4571.9071200000008</v>
      </c>
      <c r="AK110" s="12">
        <f>VLOOKUP(A110,Лист6!$A$2:$F$175,6,FALSE)</f>
        <v>3759.0070000000001</v>
      </c>
      <c r="AL110" s="12">
        <f t="shared" si="41"/>
        <v>113.9079999999999</v>
      </c>
      <c r="AM110" s="51">
        <f t="shared" si="42"/>
        <v>517.14231999999959</v>
      </c>
      <c r="AN110" s="51"/>
      <c r="AO110" s="65">
        <f t="shared" si="43"/>
        <v>5089.0494400000007</v>
      </c>
    </row>
    <row r="111" spans="1:41" ht="15.75" thickBot="1">
      <c r="A111" s="6">
        <v>347440</v>
      </c>
      <c r="B111" s="6" t="s">
        <v>111</v>
      </c>
      <c r="C111" s="7">
        <v>23.01</v>
      </c>
      <c r="D111" s="6">
        <v>86</v>
      </c>
      <c r="E111" s="8">
        <v>166.04</v>
      </c>
      <c r="F111" s="8">
        <f t="shared" si="59"/>
        <v>0</v>
      </c>
      <c r="G111" s="50">
        <v>0</v>
      </c>
      <c r="H111" s="47">
        <v>383.089</v>
      </c>
      <c r="I111" s="12">
        <f t="shared" si="44"/>
        <v>217.04900000000001</v>
      </c>
      <c r="J111" s="51">
        <f t="shared" si="45"/>
        <v>907.26481999999999</v>
      </c>
      <c r="K111" s="59">
        <v>693.00800000000004</v>
      </c>
      <c r="L111" s="12">
        <f t="shared" si="46"/>
        <v>309.91900000000004</v>
      </c>
      <c r="M111" s="51">
        <f t="shared" si="47"/>
        <v>1407.0322600000002</v>
      </c>
      <c r="N111" s="51">
        <f t="shared" si="48"/>
        <v>2314.2970800000003</v>
      </c>
      <c r="O111" s="51">
        <v>2500</v>
      </c>
      <c r="P111" s="65">
        <v>-162.69999999999999</v>
      </c>
      <c r="Q111" s="12">
        <v>693.00800000000004</v>
      </c>
      <c r="R111" s="12">
        <f t="shared" si="29"/>
        <v>0</v>
      </c>
      <c r="S111" s="51">
        <f t="shared" si="30"/>
        <v>0</v>
      </c>
      <c r="T111" s="51"/>
      <c r="U111" s="65">
        <f t="shared" si="31"/>
        <v>-162.69999999999999</v>
      </c>
      <c r="V111" s="12">
        <v>693.00800000000004</v>
      </c>
      <c r="W111" s="12">
        <f t="shared" si="32"/>
        <v>0</v>
      </c>
      <c r="X111" s="51">
        <f t="shared" si="33"/>
        <v>0</v>
      </c>
      <c r="Y111" s="51"/>
      <c r="Z111" s="65">
        <f t="shared" si="34"/>
        <v>-162.69999999999999</v>
      </c>
      <c r="AA111" s="12">
        <f>VLOOKUP(B111,Лист3!$A$2:$C$175,3,FALSE)</f>
        <v>693.00800000000004</v>
      </c>
      <c r="AB111" s="12">
        <f t="shared" si="35"/>
        <v>0</v>
      </c>
      <c r="AC111" s="51">
        <f t="shared" si="36"/>
        <v>0</v>
      </c>
      <c r="AD111" s="51"/>
      <c r="AE111" s="65">
        <f t="shared" si="37"/>
        <v>-162.69999999999999</v>
      </c>
      <c r="AF111" s="12">
        <f>VLOOKUP(A111,Лист4!$A$2:$F$175,6,FALSE)</f>
        <v>694.02099999999996</v>
      </c>
      <c r="AG111" s="12">
        <f t="shared" si="38"/>
        <v>1.01299999999992</v>
      </c>
      <c r="AH111" s="51">
        <f t="shared" si="39"/>
        <v>4.5990199999996371</v>
      </c>
      <c r="AI111" s="51"/>
      <c r="AJ111" s="65">
        <f t="shared" si="40"/>
        <v>-158.10098000000036</v>
      </c>
      <c r="AK111" s="12">
        <f>VLOOKUP(A111,Лист6!$A$2:$F$175,6,FALSE)</f>
        <v>694.09799999999996</v>
      </c>
      <c r="AL111" s="12">
        <f t="shared" si="41"/>
        <v>7.6999999999998181E-2</v>
      </c>
      <c r="AM111" s="51">
        <f t="shared" si="42"/>
        <v>0.34957999999999173</v>
      </c>
      <c r="AN111" s="51"/>
      <c r="AO111" s="65">
        <f t="shared" si="43"/>
        <v>-157.75140000000036</v>
      </c>
    </row>
    <row r="112" spans="1:41" ht="15.75" thickBot="1">
      <c r="A112" s="6">
        <v>344866</v>
      </c>
      <c r="B112" s="6" t="s">
        <v>112</v>
      </c>
      <c r="C112" s="7">
        <v>-484.16</v>
      </c>
      <c r="D112" s="6">
        <v>31</v>
      </c>
      <c r="E112" s="8">
        <v>256.08300000000003</v>
      </c>
      <c r="F112" s="8">
        <f t="shared" si="59"/>
        <v>3.0095693779904309</v>
      </c>
      <c r="G112" s="50">
        <v>12.58</v>
      </c>
      <c r="H112" s="47">
        <v>322.01799999999997</v>
      </c>
      <c r="I112" s="12">
        <f t="shared" si="44"/>
        <v>65.934999999999945</v>
      </c>
      <c r="J112" s="51">
        <f t="shared" si="45"/>
        <v>275.60829999999976</v>
      </c>
      <c r="K112" s="59">
        <v>676.07</v>
      </c>
      <c r="L112" s="12">
        <f t="shared" si="46"/>
        <v>354.05200000000008</v>
      </c>
      <c r="M112" s="51">
        <f t="shared" si="47"/>
        <v>1607.3960800000004</v>
      </c>
      <c r="N112" s="51">
        <f t="shared" si="48"/>
        <v>1895.5843800000002</v>
      </c>
      <c r="O112" s="51">
        <f>C112-P112+N112</f>
        <v>3000.0043800000003</v>
      </c>
      <c r="P112" s="65">
        <v>-1588.58</v>
      </c>
      <c r="Q112" s="12">
        <v>676.07</v>
      </c>
      <c r="R112" s="12">
        <f t="shared" si="29"/>
        <v>0</v>
      </c>
      <c r="S112" s="51">
        <f t="shared" si="30"/>
        <v>0</v>
      </c>
      <c r="T112" s="51"/>
      <c r="U112" s="65">
        <f t="shared" si="31"/>
        <v>-1588.58</v>
      </c>
      <c r="V112" s="12">
        <v>676.07</v>
      </c>
      <c r="W112" s="12">
        <f t="shared" si="32"/>
        <v>0</v>
      </c>
      <c r="X112" s="51">
        <f t="shared" si="33"/>
        <v>0</v>
      </c>
      <c r="Y112" s="51"/>
      <c r="Z112" s="65">
        <f t="shared" si="34"/>
        <v>-1588.58</v>
      </c>
      <c r="AA112" s="12">
        <f>VLOOKUP(B112,Лист3!$A$2:$C$175,3,FALSE)</f>
        <v>676.07</v>
      </c>
      <c r="AB112" s="12">
        <f t="shared" si="35"/>
        <v>0</v>
      </c>
      <c r="AC112" s="51">
        <f t="shared" si="36"/>
        <v>0</v>
      </c>
      <c r="AD112" s="51"/>
      <c r="AE112" s="65">
        <f t="shared" si="37"/>
        <v>-1588.58</v>
      </c>
      <c r="AF112" s="12">
        <f>VLOOKUP(A112,Лист4!$A$2:$F$175,6,FALSE)</f>
        <v>676.08299999999997</v>
      </c>
      <c r="AG112" s="12">
        <f t="shared" si="38"/>
        <v>1.2999999999919964E-2</v>
      </c>
      <c r="AH112" s="51">
        <f t="shared" si="39"/>
        <v>5.9019999999636641E-2</v>
      </c>
      <c r="AI112" s="51"/>
      <c r="AJ112" s="65">
        <f t="shared" si="40"/>
        <v>-1588.5209800000002</v>
      </c>
      <c r="AK112" s="12">
        <f>VLOOKUP(A112,Лист6!$A$2:$F$175,6,FALSE)</f>
        <v>676.08299999999997</v>
      </c>
      <c r="AL112" s="12">
        <f t="shared" si="41"/>
        <v>0</v>
      </c>
      <c r="AM112" s="51">
        <f t="shared" si="42"/>
        <v>0</v>
      </c>
      <c r="AN112" s="51"/>
      <c r="AO112" s="65">
        <f t="shared" si="43"/>
        <v>-1588.5209800000002</v>
      </c>
    </row>
    <row r="113" spans="1:41" ht="15.75" thickBot="1">
      <c r="A113" s="6">
        <v>347337</v>
      </c>
      <c r="B113" s="6" t="s">
        <v>113</v>
      </c>
      <c r="C113" s="7">
        <v>-311.08</v>
      </c>
      <c r="D113" s="6">
        <v>109</v>
      </c>
      <c r="E113" s="8">
        <v>47.073</v>
      </c>
      <c r="F113" s="8">
        <f t="shared" si="59"/>
        <v>0</v>
      </c>
      <c r="G113" s="50">
        <v>0</v>
      </c>
      <c r="H113" s="47">
        <v>47.073</v>
      </c>
      <c r="I113" s="12">
        <f t="shared" si="44"/>
        <v>0</v>
      </c>
      <c r="J113" s="51">
        <f t="shared" si="45"/>
        <v>0</v>
      </c>
      <c r="K113" s="59">
        <v>127.035</v>
      </c>
      <c r="L113" s="12">
        <f t="shared" si="46"/>
        <v>79.961999999999989</v>
      </c>
      <c r="M113" s="51">
        <f t="shared" si="47"/>
        <v>363.02747999999997</v>
      </c>
      <c r="N113" s="51">
        <f t="shared" si="48"/>
        <v>363.02747999999997</v>
      </c>
      <c r="O113" s="51">
        <v>1000</v>
      </c>
      <c r="P113" s="65">
        <v>-948.06</v>
      </c>
      <c r="Q113" s="12">
        <v>327.048</v>
      </c>
      <c r="R113" s="12">
        <f t="shared" si="29"/>
        <v>200.01300000000001</v>
      </c>
      <c r="S113" s="51">
        <f t="shared" si="30"/>
        <v>908.05902000000003</v>
      </c>
      <c r="T113" s="51"/>
      <c r="U113" s="65">
        <f t="shared" si="31"/>
        <v>-40.000979999999913</v>
      </c>
      <c r="V113" s="12">
        <v>331.08100000000002</v>
      </c>
      <c r="W113" s="12">
        <f t="shared" si="32"/>
        <v>4.0330000000000155</v>
      </c>
      <c r="X113" s="51">
        <f t="shared" si="33"/>
        <v>18.309820000000069</v>
      </c>
      <c r="Y113" s="51"/>
      <c r="Z113" s="65">
        <f t="shared" si="34"/>
        <v>-21.691159999999844</v>
      </c>
      <c r="AA113" s="12">
        <f>VLOOKUP(B113,Лист3!$A$2:$C$175,3,FALSE)</f>
        <v>331.08100000000002</v>
      </c>
      <c r="AB113" s="12">
        <f t="shared" si="35"/>
        <v>0</v>
      </c>
      <c r="AC113" s="51">
        <f t="shared" si="36"/>
        <v>0</v>
      </c>
      <c r="AD113" s="51"/>
      <c r="AE113" s="65">
        <f t="shared" si="37"/>
        <v>-21.691159999999844</v>
      </c>
      <c r="AF113" s="12">
        <f>VLOOKUP(A113,Лист4!$A$2:$F$175,6,FALSE)</f>
        <v>331.08100000000002</v>
      </c>
      <c r="AG113" s="12">
        <f t="shared" si="38"/>
        <v>0</v>
      </c>
      <c r="AH113" s="51">
        <f t="shared" si="39"/>
        <v>0</v>
      </c>
      <c r="AI113" s="51"/>
      <c r="AJ113" s="65">
        <f t="shared" si="40"/>
        <v>-21.691159999999844</v>
      </c>
      <c r="AK113" s="12">
        <f>VLOOKUP(A113,Лист6!$A$2:$F$175,6,FALSE)</f>
        <v>331.08100000000002</v>
      </c>
      <c r="AL113" s="12">
        <f t="shared" si="41"/>
        <v>0</v>
      </c>
      <c r="AM113" s="51">
        <f t="shared" si="42"/>
        <v>0</v>
      </c>
      <c r="AN113" s="51"/>
      <c r="AO113" s="65">
        <f t="shared" si="43"/>
        <v>-21.691159999999844</v>
      </c>
    </row>
    <row r="114" spans="1:41" ht="15.75" thickBot="1">
      <c r="A114" s="6">
        <v>358457</v>
      </c>
      <c r="B114" s="6" t="s">
        <v>114</v>
      </c>
      <c r="C114" s="7"/>
      <c r="D114" s="6">
        <v>315</v>
      </c>
      <c r="E114" s="12"/>
      <c r="F114" s="13"/>
      <c r="G114" s="51"/>
      <c r="H114" s="47">
        <v>157.08000000000001</v>
      </c>
      <c r="I114" s="12">
        <f t="shared" si="44"/>
        <v>157.08000000000001</v>
      </c>
      <c r="J114" s="51">
        <f t="shared" si="45"/>
        <v>656.59440000000006</v>
      </c>
      <c r="K114" s="59">
        <v>157.09299999999999</v>
      </c>
      <c r="L114" s="12">
        <f t="shared" si="46"/>
        <v>1.2999999999976808E-2</v>
      </c>
      <c r="M114" s="51">
        <f t="shared" si="47"/>
        <v>5.9019999999894705E-2</v>
      </c>
      <c r="N114" s="51">
        <f t="shared" si="48"/>
        <v>656.65341999999998</v>
      </c>
      <c r="O114" s="51">
        <f>C114-P114+N114</f>
        <v>500.05341999999996</v>
      </c>
      <c r="P114" s="65">
        <v>156.6</v>
      </c>
      <c r="Q114" s="12">
        <v>157.09299999999999</v>
      </c>
      <c r="R114" s="12">
        <f t="shared" si="29"/>
        <v>0</v>
      </c>
      <c r="S114" s="51">
        <f t="shared" si="30"/>
        <v>0</v>
      </c>
      <c r="T114" s="51"/>
      <c r="U114" s="65">
        <f t="shared" si="31"/>
        <v>156.6</v>
      </c>
      <c r="V114" s="12">
        <v>157.09299999999999</v>
      </c>
      <c r="W114" s="12">
        <f t="shared" si="32"/>
        <v>0</v>
      </c>
      <c r="X114" s="51">
        <f t="shared" si="33"/>
        <v>0</v>
      </c>
      <c r="Y114" s="51"/>
      <c r="Z114" s="65">
        <f t="shared" si="34"/>
        <v>156.6</v>
      </c>
      <c r="AA114" s="12">
        <f>VLOOKUP(B114,Лист3!$A$2:$C$175,3,FALSE)</f>
        <v>157.09299999999999</v>
      </c>
      <c r="AB114" s="12">
        <f t="shared" si="35"/>
        <v>0</v>
      </c>
      <c r="AC114" s="51">
        <f t="shared" si="36"/>
        <v>0</v>
      </c>
      <c r="AD114" s="51"/>
      <c r="AE114" s="65">
        <f t="shared" si="37"/>
        <v>156.6</v>
      </c>
      <c r="AF114" s="12">
        <f>VLOOKUP(A114,Лист4!$A$2:$F$175,6,FALSE)</f>
        <v>157.09299999999999</v>
      </c>
      <c r="AG114" s="12">
        <f t="shared" si="38"/>
        <v>0</v>
      </c>
      <c r="AH114" s="51">
        <f t="shared" si="39"/>
        <v>0</v>
      </c>
      <c r="AI114" s="51"/>
      <c r="AJ114" s="65">
        <f t="shared" si="40"/>
        <v>156.6</v>
      </c>
      <c r="AK114" s="12">
        <f>VLOOKUP(A114,Лист6!$A$2:$F$175,6,FALSE)</f>
        <v>157.09299999999999</v>
      </c>
      <c r="AL114" s="12">
        <f t="shared" si="41"/>
        <v>0</v>
      </c>
      <c r="AM114" s="51">
        <f t="shared" si="42"/>
        <v>0</v>
      </c>
      <c r="AN114" s="51"/>
      <c r="AO114" s="65">
        <f t="shared" si="43"/>
        <v>156.6</v>
      </c>
    </row>
    <row r="115" spans="1:41" ht="15.75" thickBot="1">
      <c r="A115" s="6">
        <v>342940</v>
      </c>
      <c r="B115" s="6" t="s">
        <v>115</v>
      </c>
      <c r="C115" s="7">
        <v>6755.53</v>
      </c>
      <c r="D115" s="6">
        <v>90</v>
      </c>
      <c r="E115" s="8">
        <v>5682.0550000000003</v>
      </c>
      <c r="F115" s="8">
        <f t="shared" ref="F115:F117" si="60">G115/4.18</f>
        <v>1724.0478468899523</v>
      </c>
      <c r="G115" s="50">
        <v>7206.52</v>
      </c>
      <c r="H115" s="47">
        <v>10918.017</v>
      </c>
      <c r="I115" s="12">
        <f t="shared" si="44"/>
        <v>5235.9619999999995</v>
      </c>
      <c r="J115" s="51">
        <f t="shared" si="45"/>
        <v>21886.321159999996</v>
      </c>
      <c r="K115" s="59">
        <v>11893.054</v>
      </c>
      <c r="L115" s="12">
        <f t="shared" si="46"/>
        <v>975.03700000000026</v>
      </c>
      <c r="M115" s="51">
        <f t="shared" si="47"/>
        <v>4426.6679800000011</v>
      </c>
      <c r="N115" s="51">
        <f t="shared" si="48"/>
        <v>33519.509139999995</v>
      </c>
      <c r="O115" s="51">
        <f>C115-P115+N115</f>
        <v>39452.169139999998</v>
      </c>
      <c r="P115" s="65">
        <v>822.87</v>
      </c>
      <c r="Q115" s="12">
        <v>12212.013999999999</v>
      </c>
      <c r="R115" s="12">
        <f t="shared" si="29"/>
        <v>318.95999999999913</v>
      </c>
      <c r="S115" s="51">
        <f t="shared" si="30"/>
        <v>1448.078399999996</v>
      </c>
      <c r="T115" s="51"/>
      <c r="U115" s="65">
        <f t="shared" si="31"/>
        <v>2270.9483999999961</v>
      </c>
      <c r="V115" s="12">
        <v>12815.023999999999</v>
      </c>
      <c r="W115" s="12">
        <f t="shared" si="32"/>
        <v>603.01000000000022</v>
      </c>
      <c r="X115" s="51">
        <f t="shared" si="33"/>
        <v>2737.6654000000012</v>
      </c>
      <c r="Y115" s="51"/>
      <c r="Z115" s="65">
        <f t="shared" si="34"/>
        <v>5008.6137999999974</v>
      </c>
      <c r="AA115" s="12">
        <f>VLOOKUP(B115,Лист3!$A$2:$C$175,3,FALSE)</f>
        <v>13168.079</v>
      </c>
      <c r="AB115" s="12">
        <f t="shared" si="35"/>
        <v>353.05500000000029</v>
      </c>
      <c r="AC115" s="51">
        <f t="shared" si="36"/>
        <v>1602.8697000000013</v>
      </c>
      <c r="AD115" s="51">
        <v>5008.6099999999997</v>
      </c>
      <c r="AE115" s="65">
        <f t="shared" si="37"/>
        <v>1602.8734999999988</v>
      </c>
      <c r="AF115" s="12">
        <f>VLOOKUP(A115,Лист4!$A$2:$F$175,6,FALSE)</f>
        <v>13459.035</v>
      </c>
      <c r="AG115" s="12">
        <f t="shared" si="38"/>
        <v>290.95600000000013</v>
      </c>
      <c r="AH115" s="51">
        <f t="shared" si="39"/>
        <v>1320.9402400000006</v>
      </c>
      <c r="AI115" s="51"/>
      <c r="AJ115" s="65">
        <f t="shared" si="40"/>
        <v>2923.8137399999996</v>
      </c>
      <c r="AK115" s="12">
        <f>VLOOKUP(A115,Лист6!$A$2:$F$175,6,FALSE)</f>
        <v>13607.078</v>
      </c>
      <c r="AL115" s="12">
        <f t="shared" si="41"/>
        <v>148.04299999999967</v>
      </c>
      <c r="AM115" s="51">
        <f t="shared" si="42"/>
        <v>672.11521999999843</v>
      </c>
      <c r="AN115" s="51">
        <v>3595.68</v>
      </c>
      <c r="AO115" s="65">
        <f t="shared" si="43"/>
        <v>0.24895999999807827</v>
      </c>
    </row>
    <row r="116" spans="1:41" ht="15.75" thickBot="1">
      <c r="A116" s="6">
        <v>347335</v>
      </c>
      <c r="B116" s="6" t="s">
        <v>116</v>
      </c>
      <c r="C116" s="7">
        <v>1535.5</v>
      </c>
      <c r="D116" s="6">
        <v>47</v>
      </c>
      <c r="E116" s="8">
        <v>373.06599999999997</v>
      </c>
      <c r="F116" s="8">
        <f t="shared" si="60"/>
        <v>3.9712918660287087</v>
      </c>
      <c r="G116" s="50">
        <v>16.600000000000001</v>
      </c>
      <c r="H116" s="47">
        <v>470.06099999999998</v>
      </c>
      <c r="I116" s="12">
        <f t="shared" si="44"/>
        <v>96.995000000000005</v>
      </c>
      <c r="J116" s="51">
        <f t="shared" si="45"/>
        <v>405.4391</v>
      </c>
      <c r="K116" s="59">
        <v>609.04200000000003</v>
      </c>
      <c r="L116" s="12">
        <f t="shared" si="46"/>
        <v>138.98100000000005</v>
      </c>
      <c r="M116" s="51">
        <f t="shared" si="47"/>
        <v>630.97374000000025</v>
      </c>
      <c r="N116" s="51">
        <f t="shared" si="48"/>
        <v>1053.0128400000003</v>
      </c>
      <c r="O116" s="51">
        <v>0</v>
      </c>
      <c r="P116" s="65">
        <f t="shared" si="49"/>
        <v>2588.5128400000003</v>
      </c>
      <c r="Q116" s="12">
        <v>613.09199999999998</v>
      </c>
      <c r="R116" s="12">
        <f t="shared" si="29"/>
        <v>4.0499999999999545</v>
      </c>
      <c r="S116" s="51">
        <f t="shared" si="30"/>
        <v>18.386999999999794</v>
      </c>
      <c r="T116" s="51"/>
      <c r="U116" s="65">
        <f t="shared" si="31"/>
        <v>2606.89984</v>
      </c>
      <c r="V116" s="12">
        <v>614.03399999999999</v>
      </c>
      <c r="W116" s="12">
        <f t="shared" si="32"/>
        <v>0.94200000000000728</v>
      </c>
      <c r="X116" s="51">
        <f t="shared" si="33"/>
        <v>4.2766800000000327</v>
      </c>
      <c r="Y116" s="51"/>
      <c r="Z116" s="65">
        <f t="shared" si="34"/>
        <v>2611.17652</v>
      </c>
      <c r="AA116" s="12">
        <f>VLOOKUP(B116,Лист3!$A$2:$C$175,3,FALSE)</f>
        <v>622.02599999999995</v>
      </c>
      <c r="AB116" s="12">
        <f t="shared" si="35"/>
        <v>7.9919999999999618</v>
      </c>
      <c r="AC116" s="51">
        <f t="shared" si="36"/>
        <v>36.283679999999826</v>
      </c>
      <c r="AD116" s="51"/>
      <c r="AE116" s="65">
        <f t="shared" si="37"/>
        <v>2647.4602</v>
      </c>
      <c r="AF116" s="12">
        <f>VLOOKUP(A116,Лист4!$A$2:$F$175,6,FALSE)</f>
        <v>632.05899999999997</v>
      </c>
      <c r="AG116" s="12">
        <f t="shared" si="38"/>
        <v>10.033000000000015</v>
      </c>
      <c r="AH116" s="51">
        <f t="shared" si="39"/>
        <v>45.549820000000068</v>
      </c>
      <c r="AI116" s="51"/>
      <c r="AJ116" s="65">
        <f t="shared" si="40"/>
        <v>2693.0100200000002</v>
      </c>
      <c r="AK116" s="12">
        <f>VLOOKUP(A116,Лист6!$A$2:$F$175,6,FALSE)</f>
        <v>639.05399999999997</v>
      </c>
      <c r="AL116" s="12">
        <f t="shared" si="41"/>
        <v>6.9950000000000045</v>
      </c>
      <c r="AM116" s="51">
        <f t="shared" si="42"/>
        <v>31.757300000000022</v>
      </c>
      <c r="AN116" s="51"/>
      <c r="AO116" s="65">
        <f t="shared" si="43"/>
        <v>2724.7673200000004</v>
      </c>
    </row>
    <row r="117" spans="1:41" ht="15.75" thickBot="1">
      <c r="A117" s="6">
        <v>354838</v>
      </c>
      <c r="B117" s="6" t="s">
        <v>117</v>
      </c>
      <c r="C117" s="7">
        <v>-510.6</v>
      </c>
      <c r="D117" s="6">
        <v>294</v>
      </c>
      <c r="E117" s="8">
        <v>1083.098</v>
      </c>
      <c r="F117" s="8">
        <f t="shared" si="60"/>
        <v>9.0789473684210531</v>
      </c>
      <c r="G117" s="50">
        <v>37.950000000000003</v>
      </c>
      <c r="H117" s="47">
        <v>1110.097</v>
      </c>
      <c r="I117" s="12">
        <f t="shared" si="44"/>
        <v>26.999000000000024</v>
      </c>
      <c r="J117" s="51">
        <f t="shared" si="45"/>
        <v>112.85582000000009</v>
      </c>
      <c r="K117" s="59">
        <v>1348.0920000000001</v>
      </c>
      <c r="L117" s="12">
        <f t="shared" si="46"/>
        <v>237.99500000000012</v>
      </c>
      <c r="M117" s="51">
        <f t="shared" si="47"/>
        <v>1080.4973000000005</v>
      </c>
      <c r="N117" s="51">
        <f t="shared" si="48"/>
        <v>1231.3031200000005</v>
      </c>
      <c r="O117" s="51">
        <v>3000</v>
      </c>
      <c r="P117" s="65">
        <v>-2279.31</v>
      </c>
      <c r="Q117" s="12">
        <v>1348.0920000000001</v>
      </c>
      <c r="R117" s="12">
        <f t="shared" si="29"/>
        <v>0</v>
      </c>
      <c r="S117" s="51">
        <f t="shared" si="30"/>
        <v>0</v>
      </c>
      <c r="T117" s="51"/>
      <c r="U117" s="65">
        <f t="shared" si="31"/>
        <v>-2279.31</v>
      </c>
      <c r="V117" s="12">
        <v>1348.0920000000001</v>
      </c>
      <c r="W117" s="12">
        <f t="shared" si="32"/>
        <v>0</v>
      </c>
      <c r="X117" s="51">
        <f t="shared" si="33"/>
        <v>0</v>
      </c>
      <c r="Y117" s="51"/>
      <c r="Z117" s="65">
        <f t="shared" si="34"/>
        <v>-2279.31</v>
      </c>
      <c r="AA117" s="12">
        <f>VLOOKUP(B117,Лист3!$A$2:$C$175,3,FALSE)</f>
        <v>1348.0920000000001</v>
      </c>
      <c r="AB117" s="12">
        <f t="shared" si="35"/>
        <v>0</v>
      </c>
      <c r="AC117" s="51">
        <f t="shared" si="36"/>
        <v>0</v>
      </c>
      <c r="AD117" s="51"/>
      <c r="AE117" s="65">
        <f t="shared" si="37"/>
        <v>-2279.31</v>
      </c>
      <c r="AF117" s="12">
        <f>VLOOKUP(A117,Лист4!$A$2:$F$175,6,FALSE)</f>
        <v>1348.0920000000001</v>
      </c>
      <c r="AG117" s="12">
        <f t="shared" si="38"/>
        <v>0</v>
      </c>
      <c r="AH117" s="51">
        <f t="shared" si="39"/>
        <v>0</v>
      </c>
      <c r="AI117" s="51"/>
      <c r="AJ117" s="65">
        <f t="shared" si="40"/>
        <v>-2279.31</v>
      </c>
      <c r="AK117" s="12">
        <f>VLOOKUP(A117,Лист6!$A$2:$F$175,6,FALSE)</f>
        <v>1352.0309999999999</v>
      </c>
      <c r="AL117" s="12">
        <f t="shared" si="41"/>
        <v>3.9389999999998508</v>
      </c>
      <c r="AM117" s="51">
        <f t="shared" si="42"/>
        <v>17.883059999999322</v>
      </c>
      <c r="AN117" s="51"/>
      <c r="AO117" s="65">
        <f t="shared" si="43"/>
        <v>-2261.4269400000007</v>
      </c>
    </row>
    <row r="118" spans="1:41" ht="15.75" thickBot="1">
      <c r="A118" s="9">
        <v>359315</v>
      </c>
      <c r="B118" s="10" t="s">
        <v>118</v>
      </c>
      <c r="C118" s="11"/>
      <c r="D118" s="9">
        <v>214</v>
      </c>
      <c r="E118" s="8"/>
      <c r="F118" s="8"/>
      <c r="G118" s="50"/>
      <c r="H118" s="47"/>
      <c r="I118" s="12">
        <f t="shared" si="44"/>
        <v>0</v>
      </c>
      <c r="J118" s="51">
        <f t="shared" si="45"/>
        <v>0</v>
      </c>
      <c r="K118" s="59">
        <v>0</v>
      </c>
      <c r="L118" s="12">
        <f t="shared" si="46"/>
        <v>0</v>
      </c>
      <c r="M118" s="51">
        <f t="shared" si="47"/>
        <v>0</v>
      </c>
      <c r="N118" s="51">
        <f t="shared" si="48"/>
        <v>0</v>
      </c>
      <c r="O118" s="51">
        <v>0</v>
      </c>
      <c r="P118" s="65">
        <f t="shared" si="49"/>
        <v>0</v>
      </c>
      <c r="Q118" s="12">
        <v>0</v>
      </c>
      <c r="R118" s="12">
        <f t="shared" si="29"/>
        <v>0</v>
      </c>
      <c r="S118" s="51">
        <f t="shared" si="30"/>
        <v>0</v>
      </c>
      <c r="T118" s="51"/>
      <c r="U118" s="65">
        <f t="shared" si="31"/>
        <v>0</v>
      </c>
      <c r="V118" s="12">
        <v>0</v>
      </c>
      <c r="W118" s="12">
        <f t="shared" si="32"/>
        <v>0</v>
      </c>
      <c r="X118" s="51">
        <f t="shared" si="33"/>
        <v>0</v>
      </c>
      <c r="Y118" s="51"/>
      <c r="Z118" s="65">
        <f t="shared" si="34"/>
        <v>0</v>
      </c>
      <c r="AA118" s="12">
        <f>VLOOKUP(B118,Лист3!$A$2:$C$175,3,FALSE)</f>
        <v>0</v>
      </c>
      <c r="AB118" s="12">
        <f t="shared" si="35"/>
        <v>0</v>
      </c>
      <c r="AC118" s="51">
        <f t="shared" si="36"/>
        <v>0</v>
      </c>
      <c r="AD118" s="51"/>
      <c r="AE118" s="65">
        <f t="shared" si="37"/>
        <v>0</v>
      </c>
      <c r="AF118" s="12">
        <f>VLOOKUP(A118,Лист4!$A$2:$F$175,6,FALSE)</f>
        <v>0</v>
      </c>
      <c r="AG118" s="12">
        <f t="shared" si="38"/>
        <v>0</v>
      </c>
      <c r="AH118" s="51">
        <f t="shared" si="39"/>
        <v>0</v>
      </c>
      <c r="AI118" s="51"/>
      <c r="AJ118" s="65">
        <f t="shared" si="40"/>
        <v>0</v>
      </c>
      <c r="AK118" s="12">
        <f>VLOOKUP(A118,Лист6!$A$2:$F$175,6,FALSE)</f>
        <v>0</v>
      </c>
      <c r="AL118" s="12">
        <f t="shared" si="41"/>
        <v>0</v>
      </c>
      <c r="AM118" s="51">
        <f t="shared" si="42"/>
        <v>0</v>
      </c>
      <c r="AN118" s="51"/>
      <c r="AO118" s="65">
        <f t="shared" si="43"/>
        <v>0</v>
      </c>
    </row>
    <row r="119" spans="1:41" ht="15.75" thickBot="1">
      <c r="A119" s="6">
        <v>349649</v>
      </c>
      <c r="B119" s="6" t="s">
        <v>119</v>
      </c>
      <c r="C119" s="7">
        <v>0</v>
      </c>
      <c r="D119" s="6">
        <v>304</v>
      </c>
      <c r="E119" s="8">
        <v>450.01100000000002</v>
      </c>
      <c r="F119" s="8">
        <f>G119/4.18</f>
        <v>0</v>
      </c>
      <c r="G119" s="50">
        <v>0</v>
      </c>
      <c r="H119" s="47">
        <v>606.05100000000004</v>
      </c>
      <c r="I119" s="12">
        <f t="shared" si="44"/>
        <v>156.04000000000002</v>
      </c>
      <c r="J119" s="51">
        <f t="shared" si="45"/>
        <v>652.24720000000002</v>
      </c>
      <c r="K119" s="59">
        <v>673.077</v>
      </c>
      <c r="L119" s="12">
        <f t="shared" si="46"/>
        <v>67.025999999999954</v>
      </c>
      <c r="M119" s="51">
        <f t="shared" si="47"/>
        <v>304.29803999999979</v>
      </c>
      <c r="N119" s="51">
        <f t="shared" si="48"/>
        <v>956.54523999999981</v>
      </c>
      <c r="O119" s="51">
        <v>0</v>
      </c>
      <c r="P119" s="65">
        <f t="shared" si="49"/>
        <v>956.54523999999981</v>
      </c>
      <c r="Q119" s="12">
        <v>673.09100000000001</v>
      </c>
      <c r="R119" s="12">
        <f t="shared" si="29"/>
        <v>1.4000000000010004E-2</v>
      </c>
      <c r="S119" s="51">
        <f t="shared" si="30"/>
        <v>6.3560000000045427E-2</v>
      </c>
      <c r="T119" s="51"/>
      <c r="U119" s="65">
        <f t="shared" si="31"/>
        <v>956.60879999999986</v>
      </c>
      <c r="V119" s="12">
        <v>673.09100000000001</v>
      </c>
      <c r="W119" s="12">
        <f t="shared" si="32"/>
        <v>0</v>
      </c>
      <c r="X119" s="51">
        <f t="shared" si="33"/>
        <v>0</v>
      </c>
      <c r="Y119" s="51"/>
      <c r="Z119" s="65">
        <f t="shared" si="34"/>
        <v>956.60879999999986</v>
      </c>
      <c r="AA119" s="12">
        <f>VLOOKUP(B119,Лист3!$A$2:$C$175,3,FALSE)</f>
        <v>673.09100000000001</v>
      </c>
      <c r="AB119" s="12">
        <f t="shared" si="35"/>
        <v>0</v>
      </c>
      <c r="AC119" s="51">
        <f t="shared" si="36"/>
        <v>0</v>
      </c>
      <c r="AD119" s="51"/>
      <c r="AE119" s="65">
        <f t="shared" si="37"/>
        <v>956.60879999999986</v>
      </c>
      <c r="AF119" s="12">
        <f>VLOOKUP(A119,Лист4!$A$2:$F$175,6,FALSE)</f>
        <v>673.09100000000001</v>
      </c>
      <c r="AG119" s="12">
        <f t="shared" si="38"/>
        <v>0</v>
      </c>
      <c r="AH119" s="51">
        <f t="shared" si="39"/>
        <v>0</v>
      </c>
      <c r="AI119" s="51"/>
      <c r="AJ119" s="65">
        <f t="shared" si="40"/>
        <v>956.60879999999986</v>
      </c>
      <c r="AK119" s="12">
        <f>VLOOKUP(A119,Лист6!$A$2:$F$175,6,FALSE)</f>
        <v>685.04200000000003</v>
      </c>
      <c r="AL119" s="12">
        <f t="shared" si="41"/>
        <v>11.951000000000022</v>
      </c>
      <c r="AM119" s="51">
        <f t="shared" si="42"/>
        <v>54.257540000000098</v>
      </c>
      <c r="AN119" s="51"/>
      <c r="AO119" s="65">
        <f t="shared" si="43"/>
        <v>1010.8663399999999</v>
      </c>
    </row>
    <row r="120" spans="1:41" ht="15.75" thickBot="1">
      <c r="A120" s="9">
        <v>359141</v>
      </c>
      <c r="B120" s="10" t="s">
        <v>120</v>
      </c>
      <c r="C120" s="11"/>
      <c r="D120" s="9">
        <v>6</v>
      </c>
      <c r="E120" s="8"/>
      <c r="F120" s="8"/>
      <c r="G120" s="50"/>
      <c r="H120" s="47">
        <v>6.05</v>
      </c>
      <c r="I120" s="12">
        <f t="shared" si="44"/>
        <v>6.05</v>
      </c>
      <c r="J120" s="51">
        <f t="shared" si="45"/>
        <v>25.288999999999998</v>
      </c>
      <c r="K120" s="59">
        <v>164.05099999999999</v>
      </c>
      <c r="L120" s="12">
        <f t="shared" si="46"/>
        <v>158.00099999999998</v>
      </c>
      <c r="M120" s="51">
        <f t="shared" si="47"/>
        <v>717.32453999999984</v>
      </c>
      <c r="N120" s="51">
        <f t="shared" si="48"/>
        <v>742.61353999999983</v>
      </c>
      <c r="O120" s="51">
        <f>C120-P120+N120</f>
        <v>1500.0735399999999</v>
      </c>
      <c r="P120" s="65">
        <v>-757.46</v>
      </c>
      <c r="Q120" s="12">
        <v>164.05099999999999</v>
      </c>
      <c r="R120" s="12">
        <f t="shared" si="29"/>
        <v>0</v>
      </c>
      <c r="S120" s="51">
        <f t="shared" si="30"/>
        <v>0</v>
      </c>
      <c r="T120" s="51"/>
      <c r="U120" s="65">
        <f t="shared" si="31"/>
        <v>-757.46</v>
      </c>
      <c r="V120" s="12">
        <v>164.05099999999999</v>
      </c>
      <c r="W120" s="12">
        <f t="shared" si="32"/>
        <v>0</v>
      </c>
      <c r="X120" s="51">
        <f t="shared" si="33"/>
        <v>0</v>
      </c>
      <c r="Y120" s="51"/>
      <c r="Z120" s="65">
        <f t="shared" si="34"/>
        <v>-757.46</v>
      </c>
      <c r="AA120" s="12">
        <f>VLOOKUP(B120,Лист3!$A$2:$C$175,3,FALSE)</f>
        <v>165.06100000000001</v>
      </c>
      <c r="AB120" s="12">
        <f t="shared" si="35"/>
        <v>1.0100000000000193</v>
      </c>
      <c r="AC120" s="51">
        <f t="shared" si="36"/>
        <v>4.5854000000000879</v>
      </c>
      <c r="AD120" s="51"/>
      <c r="AE120" s="65">
        <f t="shared" si="37"/>
        <v>-752.87459999999999</v>
      </c>
      <c r="AF120" s="12">
        <f>VLOOKUP(A120,Лист4!$A$2:$F$175,6,FALSE)</f>
        <v>165.06100000000001</v>
      </c>
      <c r="AG120" s="12">
        <f t="shared" si="38"/>
        <v>0</v>
      </c>
      <c r="AH120" s="51">
        <f t="shared" si="39"/>
        <v>0</v>
      </c>
      <c r="AI120" s="51"/>
      <c r="AJ120" s="65">
        <f t="shared" si="40"/>
        <v>-752.87459999999999</v>
      </c>
      <c r="AK120" s="12">
        <f>VLOOKUP(A120,Лист6!$A$2:$F$175,6,FALSE)</f>
        <v>166.04</v>
      </c>
      <c r="AL120" s="12">
        <f t="shared" si="41"/>
        <v>0.97899999999998499</v>
      </c>
      <c r="AM120" s="51">
        <f t="shared" si="42"/>
        <v>4.4446599999999323</v>
      </c>
      <c r="AN120" s="51"/>
      <c r="AO120" s="65">
        <f t="shared" si="43"/>
        <v>-748.4299400000001</v>
      </c>
    </row>
    <row r="121" spans="1:41" ht="15.75" thickBot="1">
      <c r="A121" s="6">
        <v>358455</v>
      </c>
      <c r="B121" s="6" t="s">
        <v>121</v>
      </c>
      <c r="C121" s="7"/>
      <c r="D121" s="6">
        <v>209</v>
      </c>
      <c r="E121" s="12"/>
      <c r="F121" s="13"/>
      <c r="G121" s="51"/>
      <c r="H121" s="47">
        <v>129.006</v>
      </c>
      <c r="I121" s="12">
        <f t="shared" si="44"/>
        <v>129.006</v>
      </c>
      <c r="J121" s="51">
        <f t="shared" si="45"/>
        <v>539.24507999999992</v>
      </c>
      <c r="K121" s="59">
        <v>665.05399999999997</v>
      </c>
      <c r="L121" s="12">
        <f t="shared" si="46"/>
        <v>536.048</v>
      </c>
      <c r="M121" s="51">
        <f t="shared" si="47"/>
        <v>2433.6579200000001</v>
      </c>
      <c r="N121" s="51">
        <f t="shared" si="48"/>
        <v>2972.9030000000002</v>
      </c>
      <c r="O121" s="51">
        <f>C121-P121+N121</f>
        <v>3002.9830000000002</v>
      </c>
      <c r="P121" s="65">
        <v>-30.08</v>
      </c>
      <c r="Q121" s="12">
        <v>665.06100000000004</v>
      </c>
      <c r="R121" s="12">
        <f t="shared" si="29"/>
        <v>7.0000000000618456E-3</v>
      </c>
      <c r="S121" s="51">
        <f t="shared" si="30"/>
        <v>3.1780000000280778E-2</v>
      </c>
      <c r="T121" s="51"/>
      <c r="U121" s="65">
        <f t="shared" si="31"/>
        <v>-30.048219999999716</v>
      </c>
      <c r="V121" s="12">
        <v>673.07100000000003</v>
      </c>
      <c r="W121" s="12">
        <f t="shared" si="32"/>
        <v>8.0099999999999909</v>
      </c>
      <c r="X121" s="51">
        <f t="shared" si="33"/>
        <v>36.365399999999958</v>
      </c>
      <c r="Y121" s="51"/>
      <c r="Z121" s="65">
        <f t="shared" si="34"/>
        <v>6.317180000000242</v>
      </c>
      <c r="AA121" s="12">
        <f>VLOOKUP(B121,Лист3!$A$2:$C$175,3,FALSE)</f>
        <v>673.07899999999995</v>
      </c>
      <c r="AB121" s="12">
        <f t="shared" si="35"/>
        <v>7.9999999999245119E-3</v>
      </c>
      <c r="AC121" s="51">
        <f t="shared" si="36"/>
        <v>3.6319999999657286E-2</v>
      </c>
      <c r="AD121" s="51"/>
      <c r="AE121" s="65">
        <f t="shared" si="37"/>
        <v>6.3534999999998991</v>
      </c>
      <c r="AF121" s="12">
        <f>VLOOKUP(A121,Лист4!$A$2:$F$175,6,FALSE)</f>
        <v>673.08500000000004</v>
      </c>
      <c r="AG121" s="12">
        <f t="shared" si="38"/>
        <v>6.0000000000854925E-3</v>
      </c>
      <c r="AH121" s="51">
        <f t="shared" si="39"/>
        <v>2.7240000000388138E-2</v>
      </c>
      <c r="AI121" s="51"/>
      <c r="AJ121" s="65">
        <f t="shared" si="40"/>
        <v>6.3807400000002872</v>
      </c>
      <c r="AK121" s="12">
        <f>VLOOKUP(A121,Лист6!$A$2:$F$175,6,FALSE)</f>
        <v>732.01599999999996</v>
      </c>
      <c r="AL121" s="12">
        <f t="shared" si="41"/>
        <v>58.930999999999926</v>
      </c>
      <c r="AM121" s="51">
        <f t="shared" si="42"/>
        <v>267.54673999999966</v>
      </c>
      <c r="AN121" s="51"/>
      <c r="AO121" s="65">
        <f t="shared" si="43"/>
        <v>273.92747999999995</v>
      </c>
    </row>
    <row r="122" spans="1:41" ht="15.75" thickBot="1">
      <c r="A122" s="6">
        <v>344474</v>
      </c>
      <c r="B122" s="6" t="s">
        <v>122</v>
      </c>
      <c r="C122" s="7">
        <v>7151.78</v>
      </c>
      <c r="D122" s="6">
        <v>107</v>
      </c>
      <c r="E122" s="8">
        <v>6510.098</v>
      </c>
      <c r="F122" s="8">
        <f>G122/4.18</f>
        <v>806.05980861244018</v>
      </c>
      <c r="G122" s="50">
        <v>3369.33</v>
      </c>
      <c r="H122" s="47">
        <v>8706.0540000000001</v>
      </c>
      <c r="I122" s="12">
        <f t="shared" si="44"/>
        <v>2195.9560000000001</v>
      </c>
      <c r="J122" s="51">
        <f t="shared" si="45"/>
        <v>9179.0960799999993</v>
      </c>
      <c r="K122" s="59">
        <v>9337.0210000000006</v>
      </c>
      <c r="L122" s="12">
        <f t="shared" si="46"/>
        <v>630.96700000000055</v>
      </c>
      <c r="M122" s="51">
        <f t="shared" si="47"/>
        <v>2864.5901800000024</v>
      </c>
      <c r="N122" s="51">
        <f t="shared" si="48"/>
        <v>15413.016260000002</v>
      </c>
      <c r="O122" s="51">
        <f>C122-P122+N122</f>
        <v>23086.24626</v>
      </c>
      <c r="P122" s="65">
        <v>-521.45000000000005</v>
      </c>
      <c r="Q122" s="12">
        <v>9865.0810000000001</v>
      </c>
      <c r="R122" s="12">
        <f t="shared" si="29"/>
        <v>528.05999999999949</v>
      </c>
      <c r="S122" s="51">
        <f t="shared" si="30"/>
        <v>2397.3923999999979</v>
      </c>
      <c r="T122" s="51"/>
      <c r="U122" s="65">
        <f t="shared" si="31"/>
        <v>1875.9423999999979</v>
      </c>
      <c r="V122" s="12">
        <v>10572.097</v>
      </c>
      <c r="W122" s="12">
        <f t="shared" si="32"/>
        <v>707.01599999999962</v>
      </c>
      <c r="X122" s="51">
        <f t="shared" si="33"/>
        <v>3209.8526399999982</v>
      </c>
      <c r="Y122" s="51">
        <v>2604</v>
      </c>
      <c r="Z122" s="65">
        <f t="shared" si="34"/>
        <v>2481.7950399999963</v>
      </c>
      <c r="AA122" s="12">
        <v>11241.03</v>
      </c>
      <c r="AB122" s="12">
        <f t="shared" si="35"/>
        <v>668.9330000000009</v>
      </c>
      <c r="AC122" s="51">
        <f t="shared" si="36"/>
        <v>3036.9558200000042</v>
      </c>
      <c r="AD122" s="51">
        <v>6784</v>
      </c>
      <c r="AE122" s="65">
        <f t="shared" si="37"/>
        <v>-1265.2491399999999</v>
      </c>
      <c r="AF122" s="12">
        <f>VLOOKUP(A122,Лист4!$A$2:$F$175,6,FALSE)</f>
        <v>11619.079</v>
      </c>
      <c r="AG122" s="12">
        <f t="shared" si="38"/>
        <v>378.04899999999907</v>
      </c>
      <c r="AH122" s="51">
        <f t="shared" si="39"/>
        <v>1716.3424599999958</v>
      </c>
      <c r="AI122" s="51">
        <v>1864</v>
      </c>
      <c r="AJ122" s="65">
        <f t="shared" si="40"/>
        <v>-1412.9066800000041</v>
      </c>
      <c r="AK122" s="12">
        <f>VLOOKUP(A122,Лист6!$A$2:$F$175,6,FALSE)</f>
        <v>11896.061</v>
      </c>
      <c r="AL122" s="12">
        <f t="shared" si="41"/>
        <v>276.98199999999997</v>
      </c>
      <c r="AM122" s="51">
        <f t="shared" si="42"/>
        <v>1257.4982799999998</v>
      </c>
      <c r="AN122" s="51">
        <v>1366</v>
      </c>
      <c r="AO122" s="65">
        <f t="shared" si="43"/>
        <v>-1521.4084000000043</v>
      </c>
    </row>
    <row r="123" spans="1:41" ht="15.75" thickBot="1">
      <c r="A123" s="6">
        <v>344456</v>
      </c>
      <c r="B123" s="6" t="s">
        <v>123</v>
      </c>
      <c r="C123" s="7">
        <v>-81.92</v>
      </c>
      <c r="D123" s="6">
        <v>155</v>
      </c>
      <c r="E123" s="8">
        <v>4683.09</v>
      </c>
      <c r="F123" s="8">
        <f t="shared" ref="F123:F127" si="61">G123/4.18</f>
        <v>4.3062200956937802E-2</v>
      </c>
      <c r="G123" s="50">
        <v>0.18</v>
      </c>
      <c r="H123" s="47">
        <v>5011.0190000000002</v>
      </c>
      <c r="I123" s="12">
        <f t="shared" si="44"/>
        <v>327.92900000000009</v>
      </c>
      <c r="J123" s="51">
        <f t="shared" si="45"/>
        <v>1370.7432200000003</v>
      </c>
      <c r="K123" s="59">
        <v>6909.085</v>
      </c>
      <c r="L123" s="12">
        <f t="shared" si="46"/>
        <v>1898.0659999999998</v>
      </c>
      <c r="M123" s="51">
        <f t="shared" si="47"/>
        <v>8617.2196399999993</v>
      </c>
      <c r="N123" s="51">
        <f t="shared" si="48"/>
        <v>9988.1428599999999</v>
      </c>
      <c r="O123" s="51">
        <f>C123-P123+N123</f>
        <v>2500.0028599999996</v>
      </c>
      <c r="P123" s="65">
        <v>7406.22</v>
      </c>
      <c r="Q123" s="12">
        <v>7605.0780000000004</v>
      </c>
      <c r="R123" s="12">
        <f t="shared" si="29"/>
        <v>695.99300000000039</v>
      </c>
      <c r="S123" s="51">
        <f t="shared" si="30"/>
        <v>3159.8082200000017</v>
      </c>
      <c r="T123" s="51"/>
      <c r="U123" s="65">
        <f t="shared" si="31"/>
        <v>10566.028220000002</v>
      </c>
      <c r="V123" s="12">
        <v>7704.0749999999998</v>
      </c>
      <c r="W123" s="12">
        <f t="shared" si="32"/>
        <v>98.996999999999389</v>
      </c>
      <c r="X123" s="51">
        <f t="shared" si="33"/>
        <v>449.44637999999725</v>
      </c>
      <c r="Y123" s="51"/>
      <c r="Z123" s="65">
        <f t="shared" si="34"/>
        <v>11015.4746</v>
      </c>
      <c r="AA123" s="12">
        <f>VLOOKUP(B123,Лист3!$A$2:$C$175,3,FALSE)</f>
        <v>7705.0469999999996</v>
      </c>
      <c r="AB123" s="12">
        <f t="shared" si="35"/>
        <v>0.97199999999975262</v>
      </c>
      <c r="AC123" s="51">
        <f t="shared" si="36"/>
        <v>4.4128799999988768</v>
      </c>
      <c r="AD123" s="51"/>
      <c r="AE123" s="65">
        <f t="shared" si="37"/>
        <v>11019.887479999998</v>
      </c>
      <c r="AF123" s="12">
        <f>VLOOKUP(A123,Лист4!$A$2:$F$175,6,FALSE)</f>
        <v>7705.049</v>
      </c>
      <c r="AG123" s="12">
        <f t="shared" si="38"/>
        <v>2.0000000004074536E-3</v>
      </c>
      <c r="AH123" s="51">
        <f t="shared" si="39"/>
        <v>9.0800000018498393E-3</v>
      </c>
      <c r="AI123" s="51"/>
      <c r="AJ123" s="65">
        <f t="shared" si="40"/>
        <v>11019.896559999999</v>
      </c>
      <c r="AK123" s="12">
        <f>VLOOKUP(A123,Лист6!$A$2:$F$175,6,FALSE)</f>
        <v>7719.0810000000001</v>
      </c>
      <c r="AL123" s="12">
        <f t="shared" si="41"/>
        <v>14.032000000000153</v>
      </c>
      <c r="AM123" s="51">
        <f t="shared" si="42"/>
        <v>63.705280000000691</v>
      </c>
      <c r="AN123" s="51">
        <v>5992.8</v>
      </c>
      <c r="AO123" s="65">
        <f t="shared" si="43"/>
        <v>5090.8018399999992</v>
      </c>
    </row>
    <row r="124" spans="1:41" ht="15.75" thickBot="1">
      <c r="A124" s="6">
        <v>343515</v>
      </c>
      <c r="B124" s="6" t="s">
        <v>124</v>
      </c>
      <c r="C124" s="7">
        <v>760.75</v>
      </c>
      <c r="D124" s="6">
        <v>33</v>
      </c>
      <c r="E124" s="8">
        <v>665.01199999999994</v>
      </c>
      <c r="F124" s="8">
        <f t="shared" si="61"/>
        <v>1.0095693779904307</v>
      </c>
      <c r="G124" s="50">
        <v>4.22</v>
      </c>
      <c r="H124" s="47">
        <v>709.06700000000001</v>
      </c>
      <c r="I124" s="12">
        <f t="shared" si="44"/>
        <v>44.055000000000064</v>
      </c>
      <c r="J124" s="51">
        <f t="shared" si="45"/>
        <v>184.14990000000026</v>
      </c>
      <c r="K124" s="59">
        <v>766.03</v>
      </c>
      <c r="L124" s="12">
        <f t="shared" si="46"/>
        <v>56.962999999999965</v>
      </c>
      <c r="M124" s="51">
        <f t="shared" si="47"/>
        <v>258.61201999999986</v>
      </c>
      <c r="N124" s="51">
        <f t="shared" si="48"/>
        <v>446.98192000000012</v>
      </c>
      <c r="O124" s="51">
        <v>1000</v>
      </c>
      <c r="P124" s="65">
        <v>207.66</v>
      </c>
      <c r="Q124" s="12">
        <v>770.01900000000001</v>
      </c>
      <c r="R124" s="12">
        <f t="shared" si="29"/>
        <v>3.9890000000000327</v>
      </c>
      <c r="S124" s="51">
        <f t="shared" si="30"/>
        <v>18.11006000000015</v>
      </c>
      <c r="T124" s="51"/>
      <c r="U124" s="65">
        <f t="shared" si="31"/>
        <v>225.77006000000014</v>
      </c>
      <c r="V124" s="12">
        <v>792.029</v>
      </c>
      <c r="W124" s="12">
        <f t="shared" si="32"/>
        <v>22.009999999999991</v>
      </c>
      <c r="X124" s="51">
        <f t="shared" si="33"/>
        <v>99.925399999999954</v>
      </c>
      <c r="Y124" s="51"/>
      <c r="Z124" s="65">
        <f t="shared" si="34"/>
        <v>325.69546000000008</v>
      </c>
      <c r="AA124" s="12">
        <f>VLOOKUP(B124,Лист3!$A$2:$C$175,3,FALSE)</f>
        <v>866.08399999999995</v>
      </c>
      <c r="AB124" s="12">
        <f t="shared" si="35"/>
        <v>74.05499999999995</v>
      </c>
      <c r="AC124" s="51">
        <f t="shared" si="36"/>
        <v>336.20969999999977</v>
      </c>
      <c r="AD124" s="51"/>
      <c r="AE124" s="65">
        <f t="shared" si="37"/>
        <v>661.9051599999998</v>
      </c>
      <c r="AF124" s="12">
        <f>VLOOKUP(A124,Лист4!$A$2:$F$175,6,FALSE)</f>
        <v>873.03099999999995</v>
      </c>
      <c r="AG124" s="12">
        <f t="shared" si="38"/>
        <v>6.9470000000000027</v>
      </c>
      <c r="AH124" s="51">
        <f t="shared" si="39"/>
        <v>31.539380000000012</v>
      </c>
      <c r="AI124" s="51"/>
      <c r="AJ124" s="65">
        <f t="shared" si="40"/>
        <v>693.44453999999985</v>
      </c>
      <c r="AK124" s="12">
        <f>VLOOKUP(A124,Лист6!$A$2:$F$175,6,FALSE)</f>
        <v>885.024</v>
      </c>
      <c r="AL124" s="12">
        <f t="shared" si="41"/>
        <v>11.993000000000052</v>
      </c>
      <c r="AM124" s="51">
        <f t="shared" si="42"/>
        <v>54.448220000000234</v>
      </c>
      <c r="AN124" s="51"/>
      <c r="AO124" s="65">
        <f t="shared" si="43"/>
        <v>747.89276000000007</v>
      </c>
    </row>
    <row r="125" spans="1:41" ht="32.25" customHeight="1" thickBot="1">
      <c r="A125" s="6">
        <v>351661</v>
      </c>
      <c r="B125" s="6" t="s">
        <v>125</v>
      </c>
      <c r="C125" s="7">
        <v>225.82</v>
      </c>
      <c r="D125" s="6">
        <v>177</v>
      </c>
      <c r="E125" s="8">
        <v>349.09699999999998</v>
      </c>
      <c r="F125" s="8">
        <f t="shared" si="61"/>
        <v>286.06937799043061</v>
      </c>
      <c r="G125" s="50">
        <v>1195.77</v>
      </c>
      <c r="H125" s="47">
        <v>437.04399999999998</v>
      </c>
      <c r="I125" s="12">
        <f t="shared" si="44"/>
        <v>87.947000000000003</v>
      </c>
      <c r="J125" s="51">
        <f t="shared" si="45"/>
        <v>367.61845999999997</v>
      </c>
      <c r="K125" s="59">
        <v>632.06299999999999</v>
      </c>
      <c r="L125" s="12">
        <f t="shared" si="46"/>
        <v>195.01900000000001</v>
      </c>
      <c r="M125" s="51">
        <f t="shared" si="47"/>
        <v>885.38625999999999</v>
      </c>
      <c r="N125" s="51">
        <f t="shared" si="48"/>
        <v>2448.7747199999999</v>
      </c>
      <c r="O125" s="51">
        <f>C125-P125+N125</f>
        <v>2371.9947199999997</v>
      </c>
      <c r="P125" s="65">
        <v>302.60000000000002</v>
      </c>
      <c r="Q125" s="12">
        <v>632.06299999999999</v>
      </c>
      <c r="R125" s="12">
        <f t="shared" si="29"/>
        <v>0</v>
      </c>
      <c r="S125" s="51">
        <f t="shared" si="30"/>
        <v>0</v>
      </c>
      <c r="T125" s="51"/>
      <c r="U125" s="65">
        <f t="shared" si="31"/>
        <v>302.60000000000002</v>
      </c>
      <c r="V125" s="12">
        <v>632.06299999999999</v>
      </c>
      <c r="W125" s="12">
        <f t="shared" si="32"/>
        <v>0</v>
      </c>
      <c r="X125" s="51">
        <f t="shared" si="33"/>
        <v>0</v>
      </c>
      <c r="Y125" s="51"/>
      <c r="Z125" s="65">
        <f t="shared" si="34"/>
        <v>302.60000000000002</v>
      </c>
      <c r="AA125" s="12">
        <v>632.06299999999999</v>
      </c>
      <c r="AB125" s="12">
        <f t="shared" si="35"/>
        <v>0</v>
      </c>
      <c r="AC125" s="51">
        <f t="shared" si="36"/>
        <v>0</v>
      </c>
      <c r="AD125" s="51"/>
      <c r="AE125" s="65">
        <f t="shared" si="37"/>
        <v>302.60000000000002</v>
      </c>
      <c r="AF125" s="12">
        <f>VLOOKUP(A125,Лист4!$A$2:$F$175,6,FALSE)</f>
        <v>632.06299999999999</v>
      </c>
      <c r="AG125" s="12">
        <f t="shared" si="38"/>
        <v>0</v>
      </c>
      <c r="AH125" s="51">
        <f t="shared" si="39"/>
        <v>0</v>
      </c>
      <c r="AI125" s="51">
        <v>302.60000000000002</v>
      </c>
      <c r="AJ125" s="65">
        <f t="shared" si="40"/>
        <v>0</v>
      </c>
      <c r="AK125" s="12">
        <f>VLOOKUP(A125,Лист6!$A$2:$F$175,6,FALSE)</f>
        <v>634.02</v>
      </c>
      <c r="AL125" s="12">
        <f t="shared" si="41"/>
        <v>1.9569999999999936</v>
      </c>
      <c r="AM125" s="51">
        <f t="shared" si="42"/>
        <v>8.8847799999999708</v>
      </c>
      <c r="AN125" s="51"/>
      <c r="AO125" s="65">
        <f t="shared" si="43"/>
        <v>8.8847799999999708</v>
      </c>
    </row>
    <row r="126" spans="1:41" ht="15.75" thickBot="1">
      <c r="A126" s="6">
        <v>349615</v>
      </c>
      <c r="B126" s="6" t="s">
        <v>126</v>
      </c>
      <c r="C126" s="7">
        <v>0</v>
      </c>
      <c r="D126" s="6">
        <v>193</v>
      </c>
      <c r="E126" s="8">
        <v>893.00699999999995</v>
      </c>
      <c r="F126" s="8">
        <f t="shared" si="61"/>
        <v>0</v>
      </c>
      <c r="G126" s="50">
        <v>0</v>
      </c>
      <c r="H126" s="47">
        <v>893.00699999999995</v>
      </c>
      <c r="I126" s="12">
        <f t="shared" si="44"/>
        <v>0</v>
      </c>
      <c r="J126" s="51">
        <f t="shared" si="45"/>
        <v>0</v>
      </c>
      <c r="K126" s="59">
        <v>893.00699999999995</v>
      </c>
      <c r="L126" s="12">
        <f t="shared" si="46"/>
        <v>0</v>
      </c>
      <c r="M126" s="51">
        <f t="shared" si="47"/>
        <v>0</v>
      </c>
      <c r="N126" s="51">
        <f t="shared" si="48"/>
        <v>0</v>
      </c>
      <c r="O126" s="51">
        <v>0</v>
      </c>
      <c r="P126" s="65">
        <f t="shared" si="49"/>
        <v>0</v>
      </c>
      <c r="Q126" s="12">
        <v>893.00699999999995</v>
      </c>
      <c r="R126" s="12">
        <f t="shared" si="29"/>
        <v>0</v>
      </c>
      <c r="S126" s="51">
        <f t="shared" si="30"/>
        <v>0</v>
      </c>
      <c r="T126" s="51"/>
      <c r="U126" s="65">
        <f t="shared" si="31"/>
        <v>0</v>
      </c>
      <c r="V126" s="12">
        <v>893.00699999999995</v>
      </c>
      <c r="W126" s="12">
        <f t="shared" si="32"/>
        <v>0</v>
      </c>
      <c r="X126" s="51">
        <f t="shared" si="33"/>
        <v>0</v>
      </c>
      <c r="Y126" s="51"/>
      <c r="Z126" s="65">
        <f t="shared" si="34"/>
        <v>0</v>
      </c>
      <c r="AA126" s="12">
        <f>VLOOKUP(B126,Лист3!$A$2:$C$175,3,FALSE)</f>
        <v>893.00699999999995</v>
      </c>
      <c r="AB126" s="12">
        <f t="shared" si="35"/>
        <v>0</v>
      </c>
      <c r="AC126" s="51">
        <f t="shared" si="36"/>
        <v>0</v>
      </c>
      <c r="AD126" s="51"/>
      <c r="AE126" s="65">
        <f t="shared" si="37"/>
        <v>0</v>
      </c>
      <c r="AF126" s="12">
        <f>VLOOKUP(A126,Лист4!$A$2:$F$175,6,FALSE)</f>
        <v>893.00699999999995</v>
      </c>
      <c r="AG126" s="12">
        <f t="shared" si="38"/>
        <v>0</v>
      </c>
      <c r="AH126" s="51">
        <f t="shared" si="39"/>
        <v>0</v>
      </c>
      <c r="AI126" s="51"/>
      <c r="AJ126" s="65">
        <f t="shared" si="40"/>
        <v>0</v>
      </c>
      <c r="AK126" s="12">
        <f>VLOOKUP(A126,Лист6!$A$2:$F$175,6,FALSE)</f>
        <v>893.00699999999995</v>
      </c>
      <c r="AL126" s="12">
        <f t="shared" si="41"/>
        <v>0</v>
      </c>
      <c r="AM126" s="51">
        <f t="shared" si="42"/>
        <v>0</v>
      </c>
      <c r="AN126" s="51"/>
      <c r="AO126" s="65">
        <f t="shared" si="43"/>
        <v>0</v>
      </c>
    </row>
    <row r="127" spans="1:41" ht="15.75" thickBot="1">
      <c r="A127" s="20">
        <v>354836</v>
      </c>
      <c r="B127" s="21" t="s">
        <v>127</v>
      </c>
      <c r="C127" s="22">
        <v>25.25</v>
      </c>
      <c r="D127" s="21">
        <v>184</v>
      </c>
      <c r="E127" s="8">
        <v>6.04</v>
      </c>
      <c r="F127" s="8">
        <f t="shared" si="61"/>
        <v>0</v>
      </c>
      <c r="G127" s="50">
        <v>0</v>
      </c>
      <c r="H127" s="47">
        <v>22.036000000000001</v>
      </c>
      <c r="I127" s="12">
        <f t="shared" si="44"/>
        <v>15.996000000000002</v>
      </c>
      <c r="J127" s="51">
        <f t="shared" si="45"/>
        <v>66.863280000000003</v>
      </c>
      <c r="K127" s="59">
        <v>100.072</v>
      </c>
      <c r="L127" s="12">
        <f t="shared" si="46"/>
        <v>78.036000000000001</v>
      </c>
      <c r="M127" s="51">
        <f t="shared" si="47"/>
        <v>354.28343999999998</v>
      </c>
      <c r="N127" s="51">
        <f t="shared" si="48"/>
        <v>421.14671999999996</v>
      </c>
      <c r="O127" s="51">
        <v>300</v>
      </c>
      <c r="P127" s="65">
        <v>146.41</v>
      </c>
      <c r="Q127" s="12">
        <v>100.075</v>
      </c>
      <c r="R127" s="12">
        <f t="shared" si="29"/>
        <v>3.0000000000001137E-3</v>
      </c>
      <c r="S127" s="51">
        <f t="shared" si="30"/>
        <v>1.3620000000000517E-2</v>
      </c>
      <c r="T127" s="51"/>
      <c r="U127" s="65">
        <f t="shared" si="31"/>
        <v>146.42362</v>
      </c>
      <c r="V127" s="12">
        <v>100.09</v>
      </c>
      <c r="W127" s="12">
        <f t="shared" si="32"/>
        <v>1.5000000000000568E-2</v>
      </c>
      <c r="X127" s="51">
        <f t="shared" si="33"/>
        <v>6.8100000000002575E-2</v>
      </c>
      <c r="Y127" s="51">
        <v>147</v>
      </c>
      <c r="Z127" s="65">
        <f t="shared" si="34"/>
        <v>-0.50827999999998497</v>
      </c>
      <c r="AA127" s="12">
        <f>VLOOKUP(B127,Лист3!$A$2:$C$175,3,FALSE)</f>
        <v>114.01600000000001</v>
      </c>
      <c r="AB127" s="12">
        <f t="shared" si="35"/>
        <v>13.926000000000002</v>
      </c>
      <c r="AC127" s="51">
        <f t="shared" si="36"/>
        <v>63.224040000000009</v>
      </c>
      <c r="AD127" s="51"/>
      <c r="AE127" s="65">
        <f t="shared" si="37"/>
        <v>62.715760000000024</v>
      </c>
      <c r="AF127" s="12">
        <f>VLOOKUP(A127,Лист4!$A$2:$F$175,6,FALSE)</f>
        <v>117.05500000000001</v>
      </c>
      <c r="AG127" s="12">
        <f t="shared" si="38"/>
        <v>3.0390000000000015</v>
      </c>
      <c r="AH127" s="51">
        <f t="shared" si="39"/>
        <v>13.797060000000007</v>
      </c>
      <c r="AI127" s="51"/>
      <c r="AJ127" s="65">
        <f t="shared" si="40"/>
        <v>76.512820000000033</v>
      </c>
      <c r="AK127" s="12">
        <f>VLOOKUP(A127,Лист6!$A$2:$F$175,6,FALSE)</f>
        <v>121.096</v>
      </c>
      <c r="AL127" s="12">
        <f t="shared" si="41"/>
        <v>4.0409999999999968</v>
      </c>
      <c r="AM127" s="51">
        <f t="shared" si="42"/>
        <v>18.346139999999984</v>
      </c>
      <c r="AN127" s="51"/>
      <c r="AO127" s="65">
        <f t="shared" si="43"/>
        <v>94.858960000000025</v>
      </c>
    </row>
    <row r="128" spans="1:41" ht="18.75" customHeight="1" thickBot="1">
      <c r="A128" s="9">
        <v>359309</v>
      </c>
      <c r="B128" s="10" t="s">
        <v>128</v>
      </c>
      <c r="C128" s="11"/>
      <c r="D128" s="9">
        <v>168</v>
      </c>
      <c r="E128" s="8"/>
      <c r="F128" s="8"/>
      <c r="G128" s="50"/>
      <c r="H128" s="47"/>
      <c r="I128" s="12">
        <f t="shared" si="44"/>
        <v>0</v>
      </c>
      <c r="J128" s="51">
        <f t="shared" si="45"/>
        <v>0</v>
      </c>
      <c r="K128" s="59">
        <v>20.093</v>
      </c>
      <c r="L128" s="12">
        <f t="shared" si="46"/>
        <v>20.093</v>
      </c>
      <c r="M128" s="51">
        <f t="shared" si="47"/>
        <v>91.222220000000007</v>
      </c>
      <c r="N128" s="51">
        <f t="shared" si="48"/>
        <v>91.222220000000007</v>
      </c>
      <c r="O128" s="51">
        <v>0</v>
      </c>
      <c r="P128" s="65">
        <f t="shared" si="49"/>
        <v>91.222220000000007</v>
      </c>
      <c r="Q128" s="12">
        <v>20.093</v>
      </c>
      <c r="R128" s="12">
        <f t="shared" si="29"/>
        <v>0</v>
      </c>
      <c r="S128" s="51">
        <f t="shared" si="30"/>
        <v>0</v>
      </c>
      <c r="T128" s="51"/>
      <c r="U128" s="65">
        <f t="shared" si="31"/>
        <v>91.222220000000007</v>
      </c>
      <c r="V128" s="12">
        <v>20.093</v>
      </c>
      <c r="W128" s="12">
        <f t="shared" si="32"/>
        <v>0</v>
      </c>
      <c r="X128" s="51">
        <f t="shared" si="33"/>
        <v>0</v>
      </c>
      <c r="Y128" s="51"/>
      <c r="Z128" s="65">
        <f t="shared" si="34"/>
        <v>91.222220000000007</v>
      </c>
      <c r="AA128" s="12">
        <f>VLOOKUP(B128,Лист3!$A$2:$C$175,3,FALSE)</f>
        <v>20.093</v>
      </c>
      <c r="AB128" s="12">
        <f t="shared" si="35"/>
        <v>0</v>
      </c>
      <c r="AC128" s="51">
        <f t="shared" si="36"/>
        <v>0</v>
      </c>
      <c r="AD128" s="51"/>
      <c r="AE128" s="65">
        <f t="shared" si="37"/>
        <v>91.222220000000007</v>
      </c>
      <c r="AF128" s="12">
        <f>VLOOKUP(A128,Лист4!$A$2:$F$175,6,FALSE)</f>
        <v>21.032</v>
      </c>
      <c r="AG128" s="12">
        <f t="shared" si="38"/>
        <v>0.93900000000000006</v>
      </c>
      <c r="AH128" s="51">
        <f t="shared" si="39"/>
        <v>4.2630600000000003</v>
      </c>
      <c r="AI128" s="51"/>
      <c r="AJ128" s="65">
        <f t="shared" si="40"/>
        <v>95.485280000000003</v>
      </c>
      <c r="AK128" s="12">
        <f>VLOOKUP(A128,Лист6!$A$2:$F$175,6,FALSE)</f>
        <v>21.079000000000001</v>
      </c>
      <c r="AL128" s="12">
        <f t="shared" si="41"/>
        <v>4.7000000000000597E-2</v>
      </c>
      <c r="AM128" s="51">
        <f t="shared" si="42"/>
        <v>0.21338000000000271</v>
      </c>
      <c r="AN128" s="51"/>
      <c r="AO128" s="65">
        <f t="shared" si="43"/>
        <v>95.698660000000004</v>
      </c>
    </row>
    <row r="129" spans="1:41" ht="15.75" thickBot="1">
      <c r="A129" s="6">
        <v>352388</v>
      </c>
      <c r="B129" s="6" t="s">
        <v>129</v>
      </c>
      <c r="C129" s="7">
        <v>982.43</v>
      </c>
      <c r="D129" s="6">
        <v>262</v>
      </c>
      <c r="E129" s="8">
        <v>699.00900000000001</v>
      </c>
      <c r="F129" s="8">
        <f>G129/4.18</f>
        <v>463.9784688995216</v>
      </c>
      <c r="G129" s="50">
        <v>1939.43</v>
      </c>
      <c r="H129" s="47">
        <v>1571.0350000000001</v>
      </c>
      <c r="I129" s="12">
        <f t="shared" si="44"/>
        <v>872.02600000000007</v>
      </c>
      <c r="J129" s="51">
        <f t="shared" si="45"/>
        <v>3645.0686799999999</v>
      </c>
      <c r="K129" s="59">
        <v>3440.0149999999999</v>
      </c>
      <c r="L129" s="12">
        <f t="shared" si="46"/>
        <v>1868.9799999999998</v>
      </c>
      <c r="M129" s="51">
        <f t="shared" si="47"/>
        <v>8485.1691999999985</v>
      </c>
      <c r="N129" s="51">
        <f t="shared" si="48"/>
        <v>14069.667879999997</v>
      </c>
      <c r="O129" s="51">
        <f>C129-P129+N129</f>
        <v>11813.667879999997</v>
      </c>
      <c r="P129" s="65">
        <v>3238.43</v>
      </c>
      <c r="Q129" s="12">
        <v>4342.0929999999998</v>
      </c>
      <c r="R129" s="12">
        <f t="shared" si="29"/>
        <v>902.07799999999997</v>
      </c>
      <c r="S129" s="51">
        <f t="shared" si="30"/>
        <v>4095.4341199999999</v>
      </c>
      <c r="T129" s="51">
        <v>3238.43</v>
      </c>
      <c r="U129" s="65">
        <f t="shared" si="31"/>
        <v>4095.4341200000003</v>
      </c>
      <c r="V129" s="12">
        <v>5097.0829999999996</v>
      </c>
      <c r="W129" s="12">
        <f t="shared" si="32"/>
        <v>754.98999999999978</v>
      </c>
      <c r="X129" s="51">
        <f t="shared" si="33"/>
        <v>3427.6545999999989</v>
      </c>
      <c r="Y129" s="51"/>
      <c r="Z129" s="65">
        <f t="shared" si="34"/>
        <v>7523.0887199999997</v>
      </c>
      <c r="AA129" s="12">
        <f>VLOOKUP(B129,Лист3!$A$2:$C$175,3,FALSE)</f>
        <v>5852.0590000000002</v>
      </c>
      <c r="AB129" s="12">
        <f t="shared" si="35"/>
        <v>754.97600000000057</v>
      </c>
      <c r="AC129" s="51">
        <f t="shared" si="36"/>
        <v>3427.5910400000025</v>
      </c>
      <c r="AD129" s="51">
        <v>7600</v>
      </c>
      <c r="AE129" s="65">
        <f t="shared" si="37"/>
        <v>3350.6797600000027</v>
      </c>
      <c r="AF129" s="12">
        <f>VLOOKUP(A129,Лист4!$A$2:$F$175,6,FALSE)</f>
        <v>6614.0640000000003</v>
      </c>
      <c r="AG129" s="12">
        <f t="shared" si="38"/>
        <v>762.00500000000011</v>
      </c>
      <c r="AH129" s="51">
        <f t="shared" si="39"/>
        <v>3459.5027000000005</v>
      </c>
      <c r="AI129" s="51">
        <v>3350.68</v>
      </c>
      <c r="AJ129" s="65">
        <f t="shared" si="40"/>
        <v>3459.5024600000038</v>
      </c>
      <c r="AK129" s="12">
        <f>VLOOKUP(A129,Лист6!$A$2:$F$175,6,FALSE)</f>
        <v>7425.0020000000004</v>
      </c>
      <c r="AL129" s="12">
        <f t="shared" si="41"/>
        <v>810.9380000000001</v>
      </c>
      <c r="AM129" s="51">
        <f t="shared" si="42"/>
        <v>3681.6585200000004</v>
      </c>
      <c r="AN129" s="51"/>
      <c r="AO129" s="65">
        <f t="shared" si="43"/>
        <v>7141.1609800000042</v>
      </c>
    </row>
    <row r="130" spans="1:41" ht="30.75" thickBot="1">
      <c r="A130" s="6">
        <v>347660</v>
      </c>
      <c r="B130" s="6" t="s">
        <v>130</v>
      </c>
      <c r="C130" s="7">
        <v>8.7100000000000009</v>
      </c>
      <c r="D130" s="19" t="s">
        <v>131</v>
      </c>
      <c r="E130" s="8">
        <v>2.0840000000000001</v>
      </c>
      <c r="F130" s="8">
        <v>0</v>
      </c>
      <c r="G130" s="50">
        <v>0</v>
      </c>
      <c r="H130" s="47">
        <v>3.0859999999999999</v>
      </c>
      <c r="I130" s="12">
        <f t="shared" si="44"/>
        <v>1.0019999999999998</v>
      </c>
      <c r="J130" s="51">
        <f t="shared" si="45"/>
        <v>4.1883599999999985</v>
      </c>
      <c r="K130" s="59">
        <v>1079.04</v>
      </c>
      <c r="L130" s="12">
        <f t="shared" si="46"/>
        <v>1075.954</v>
      </c>
      <c r="M130" s="51">
        <f t="shared" si="47"/>
        <v>4884.8311599999997</v>
      </c>
      <c r="N130" s="51">
        <f t="shared" si="48"/>
        <v>4889.0195199999998</v>
      </c>
      <c r="O130" s="51">
        <v>1000</v>
      </c>
      <c r="P130" s="65">
        <v>3897.77</v>
      </c>
      <c r="Q130" s="12">
        <v>1546.095</v>
      </c>
      <c r="R130" s="12">
        <f t="shared" si="29"/>
        <v>467.05500000000006</v>
      </c>
      <c r="S130" s="51">
        <f t="shared" si="30"/>
        <v>2120.4297000000001</v>
      </c>
      <c r="T130" s="51">
        <v>4500</v>
      </c>
      <c r="U130" s="65">
        <f t="shared" si="31"/>
        <v>1518.1997000000001</v>
      </c>
      <c r="V130" s="12">
        <v>1733.068</v>
      </c>
      <c r="W130" s="12">
        <f t="shared" si="32"/>
        <v>186.97299999999996</v>
      </c>
      <c r="X130" s="51">
        <f t="shared" si="33"/>
        <v>848.85741999999982</v>
      </c>
      <c r="Y130" s="51">
        <v>0</v>
      </c>
      <c r="Z130" s="65">
        <f t="shared" si="34"/>
        <v>2367.0571199999999</v>
      </c>
      <c r="AA130" s="12">
        <v>2481.0059999999999</v>
      </c>
      <c r="AB130" s="12">
        <f t="shared" si="35"/>
        <v>747.93799999999987</v>
      </c>
      <c r="AC130" s="51">
        <f t="shared" si="36"/>
        <v>3395.6385199999995</v>
      </c>
      <c r="AD130" s="51"/>
      <c r="AE130" s="65">
        <f t="shared" si="37"/>
        <v>5762.6956399999999</v>
      </c>
      <c r="AF130" s="12">
        <f>VLOOKUP(A130,Лист4!$A$2:$F$175,6,FALSE)</f>
        <v>3145.0259999999998</v>
      </c>
      <c r="AG130" s="12">
        <f t="shared" si="38"/>
        <v>664.02</v>
      </c>
      <c r="AH130" s="51">
        <f t="shared" si="39"/>
        <v>3014.6507999999999</v>
      </c>
      <c r="AI130" s="51"/>
      <c r="AJ130" s="65">
        <f t="shared" si="40"/>
        <v>8777.3464399999993</v>
      </c>
      <c r="AK130" s="12">
        <f>VLOOKUP(A130,Лист6!$A$2:$F$175,6,FALSE)</f>
        <v>4048.047</v>
      </c>
      <c r="AL130" s="12">
        <f t="shared" si="41"/>
        <v>903.02100000000019</v>
      </c>
      <c r="AM130" s="51">
        <f t="shared" si="42"/>
        <v>4099.7153400000007</v>
      </c>
      <c r="AN130" s="51"/>
      <c r="AO130" s="65">
        <f t="shared" si="43"/>
        <v>12877.06178</v>
      </c>
    </row>
    <row r="131" spans="1:41" ht="60.75" thickBot="1">
      <c r="A131" s="6">
        <v>347474</v>
      </c>
      <c r="B131" s="6" t="s">
        <v>132</v>
      </c>
      <c r="C131" s="7">
        <v>15.99</v>
      </c>
      <c r="D131" s="19" t="s">
        <v>133</v>
      </c>
      <c r="E131" s="8">
        <v>317.03500000000003</v>
      </c>
      <c r="F131" s="8">
        <f t="shared" ref="F131:F134" si="62">G131/4.18</f>
        <v>0</v>
      </c>
      <c r="G131" s="50">
        <v>0</v>
      </c>
      <c r="H131" s="47">
        <v>607.07799999999997</v>
      </c>
      <c r="I131" s="12">
        <f t="shared" si="44"/>
        <v>290.04299999999995</v>
      </c>
      <c r="J131" s="51">
        <f t="shared" si="45"/>
        <v>1212.3797399999996</v>
      </c>
      <c r="K131" s="59">
        <v>5095.0349999999999</v>
      </c>
      <c r="L131" s="12">
        <f t="shared" si="46"/>
        <v>4487.9570000000003</v>
      </c>
      <c r="M131" s="51">
        <f t="shared" si="47"/>
        <v>20375.324780000003</v>
      </c>
      <c r="N131" s="51">
        <f t="shared" si="48"/>
        <v>21587.704520000003</v>
      </c>
      <c r="O131" s="51">
        <v>3000</v>
      </c>
      <c r="P131" s="65">
        <v>18603.7</v>
      </c>
      <c r="Q131" s="12">
        <v>6029.0810000000001</v>
      </c>
      <c r="R131" s="12">
        <f t="shared" si="29"/>
        <v>934.04600000000028</v>
      </c>
      <c r="S131" s="51">
        <f t="shared" si="30"/>
        <v>4240.5688400000017</v>
      </c>
      <c r="T131" s="51">
        <v>20400</v>
      </c>
      <c r="U131" s="65">
        <f t="shared" si="31"/>
        <v>2444.2688400000043</v>
      </c>
      <c r="V131" s="12">
        <v>6534.0749999999998</v>
      </c>
      <c r="W131" s="12">
        <f t="shared" si="32"/>
        <v>504.99399999999969</v>
      </c>
      <c r="X131" s="51">
        <f t="shared" si="33"/>
        <v>2292.6727599999986</v>
      </c>
      <c r="Y131" s="51"/>
      <c r="Z131" s="65">
        <f t="shared" si="34"/>
        <v>4736.9416000000028</v>
      </c>
      <c r="AA131" s="12">
        <v>6969.0110000000004</v>
      </c>
      <c r="AB131" s="12">
        <f t="shared" si="35"/>
        <v>434.9360000000006</v>
      </c>
      <c r="AC131" s="51">
        <f t="shared" si="36"/>
        <v>1974.6094400000027</v>
      </c>
      <c r="AD131" s="51">
        <v>0</v>
      </c>
      <c r="AE131" s="65">
        <f t="shared" si="37"/>
        <v>6711.5510400000057</v>
      </c>
      <c r="AF131" s="12">
        <f>VLOOKUP(A131,Лист4!$A$2:$F$175,6,FALSE)</f>
        <v>8237.07</v>
      </c>
      <c r="AG131" s="12">
        <f t="shared" si="38"/>
        <v>1268.0589999999993</v>
      </c>
      <c r="AH131" s="51">
        <f t="shared" si="39"/>
        <v>5756.9878599999965</v>
      </c>
      <c r="AI131" s="51"/>
      <c r="AJ131" s="65">
        <f t="shared" si="40"/>
        <v>12468.538900000003</v>
      </c>
      <c r="AK131" s="12">
        <f>VLOOKUP(A131,Лист6!$A$2:$F$175,6,FALSE)</f>
        <v>9720.0409999999993</v>
      </c>
      <c r="AL131" s="12">
        <f t="shared" si="41"/>
        <v>1482.9709999999995</v>
      </c>
      <c r="AM131" s="51">
        <f t="shared" si="42"/>
        <v>6732.6883399999979</v>
      </c>
      <c r="AN131" s="51"/>
      <c r="AO131" s="65">
        <f t="shared" si="43"/>
        <v>19201.22724</v>
      </c>
    </row>
    <row r="132" spans="1:41" ht="15.75" thickBot="1">
      <c r="A132" s="6">
        <v>349650</v>
      </c>
      <c r="B132" s="6" t="s">
        <v>134</v>
      </c>
      <c r="C132" s="7">
        <v>2420.5100000000002</v>
      </c>
      <c r="D132" s="6">
        <v>203</v>
      </c>
      <c r="E132" s="8">
        <v>585.08399999999995</v>
      </c>
      <c r="F132" s="8">
        <f t="shared" si="62"/>
        <v>5.0741626794258377</v>
      </c>
      <c r="G132" s="50">
        <v>21.21</v>
      </c>
      <c r="H132" s="47">
        <v>651.09900000000005</v>
      </c>
      <c r="I132" s="12">
        <f t="shared" si="44"/>
        <v>66.0150000000001</v>
      </c>
      <c r="J132" s="51">
        <f t="shared" si="45"/>
        <v>275.9427000000004</v>
      </c>
      <c r="K132" s="59">
        <v>733.053</v>
      </c>
      <c r="L132" s="12">
        <f t="shared" si="46"/>
        <v>81.953999999999951</v>
      </c>
      <c r="M132" s="51">
        <f t="shared" si="47"/>
        <v>372.07115999999979</v>
      </c>
      <c r="N132" s="51">
        <f t="shared" si="48"/>
        <v>669.22386000000017</v>
      </c>
      <c r="O132" s="51">
        <f>C132-P132+N132</f>
        <v>2500.0038600000003</v>
      </c>
      <c r="P132" s="65">
        <v>589.73</v>
      </c>
      <c r="Q132" s="12">
        <v>739.08699999999999</v>
      </c>
      <c r="R132" s="12">
        <f t="shared" si="29"/>
        <v>6.0339999999999918</v>
      </c>
      <c r="S132" s="51">
        <f t="shared" si="30"/>
        <v>27.394359999999963</v>
      </c>
      <c r="T132" s="51"/>
      <c r="U132" s="65">
        <f t="shared" si="31"/>
        <v>617.12436000000002</v>
      </c>
      <c r="V132" s="12">
        <v>745.03099999999995</v>
      </c>
      <c r="W132" s="12">
        <f t="shared" si="32"/>
        <v>5.94399999999996</v>
      </c>
      <c r="X132" s="51">
        <f t="shared" si="33"/>
        <v>26.985759999999818</v>
      </c>
      <c r="Y132" s="51">
        <v>0</v>
      </c>
      <c r="Z132" s="65">
        <f t="shared" si="34"/>
        <v>644.11011999999982</v>
      </c>
      <c r="AA132" s="12">
        <f>VLOOKUP(B132,Лист3!$A$2:$C$175,3,FALSE)</f>
        <v>751.02599999999995</v>
      </c>
      <c r="AB132" s="12">
        <f t="shared" si="35"/>
        <v>5.9950000000000045</v>
      </c>
      <c r="AC132" s="51">
        <f t="shared" si="36"/>
        <v>27.217300000000019</v>
      </c>
      <c r="AD132" s="51"/>
      <c r="AE132" s="65">
        <f t="shared" si="37"/>
        <v>671.32741999999985</v>
      </c>
      <c r="AF132" s="12">
        <f>VLOOKUP(A132,Лист4!$A$2:$F$175,6,FALSE)</f>
        <v>756.00599999999997</v>
      </c>
      <c r="AG132" s="12">
        <f t="shared" si="38"/>
        <v>4.9800000000000182</v>
      </c>
      <c r="AH132" s="51">
        <f t="shared" si="39"/>
        <v>22.609200000000083</v>
      </c>
      <c r="AI132" s="51"/>
      <c r="AJ132" s="65">
        <f t="shared" si="40"/>
        <v>693.93661999999995</v>
      </c>
      <c r="AK132" s="12">
        <f>VLOOKUP(A132,Лист6!$A$2:$F$175,6,FALSE)</f>
        <v>762.03099999999995</v>
      </c>
      <c r="AL132" s="12">
        <f t="shared" si="41"/>
        <v>6.0249999999999773</v>
      </c>
      <c r="AM132" s="51">
        <f t="shared" si="42"/>
        <v>27.353499999999897</v>
      </c>
      <c r="AN132" s="51"/>
      <c r="AO132" s="65">
        <f t="shared" si="43"/>
        <v>721.29011999999989</v>
      </c>
    </row>
    <row r="133" spans="1:41" ht="15.75" thickBot="1">
      <c r="A133" s="6">
        <v>344535</v>
      </c>
      <c r="B133" s="6" t="s">
        <v>135</v>
      </c>
      <c r="C133" s="7">
        <v>2343.38</v>
      </c>
      <c r="D133" s="6">
        <v>81</v>
      </c>
      <c r="E133" s="8">
        <v>2448.0909999999999</v>
      </c>
      <c r="F133" s="8">
        <f t="shared" si="62"/>
        <v>318.0502392344498</v>
      </c>
      <c r="G133" s="50">
        <v>1329.45</v>
      </c>
      <c r="H133" s="47">
        <v>3653.0120000000002</v>
      </c>
      <c r="I133" s="12">
        <f t="shared" si="44"/>
        <v>1204.9210000000003</v>
      </c>
      <c r="J133" s="51">
        <f t="shared" si="45"/>
        <v>5036.5697800000007</v>
      </c>
      <c r="K133" s="59">
        <v>4787.0140000000001</v>
      </c>
      <c r="L133" s="12">
        <f t="shared" si="46"/>
        <v>1134.002</v>
      </c>
      <c r="M133" s="51">
        <f t="shared" si="47"/>
        <v>5148.3690799999995</v>
      </c>
      <c r="N133" s="51">
        <f t="shared" si="48"/>
        <v>11514.388859999999</v>
      </c>
      <c r="O133" s="51">
        <f>C133-P133+N133</f>
        <v>12736.99886</v>
      </c>
      <c r="P133" s="65">
        <v>1120.77</v>
      </c>
      <c r="Q133" s="12">
        <v>5082.0810000000001</v>
      </c>
      <c r="R133" s="12">
        <f t="shared" si="29"/>
        <v>295.06700000000001</v>
      </c>
      <c r="S133" s="51">
        <f t="shared" si="30"/>
        <v>1339.60418</v>
      </c>
      <c r="T133" s="51"/>
      <c r="U133" s="65">
        <f t="shared" si="31"/>
        <v>2460.3741799999998</v>
      </c>
      <c r="V133" s="12">
        <v>5521.0950000000003</v>
      </c>
      <c r="W133" s="12">
        <f t="shared" si="32"/>
        <v>439.01400000000012</v>
      </c>
      <c r="X133" s="51">
        <f t="shared" si="33"/>
        <v>1993.1235600000007</v>
      </c>
      <c r="Y133" s="51">
        <v>2534</v>
      </c>
      <c r="Z133" s="65">
        <f t="shared" si="34"/>
        <v>1919.4977400000007</v>
      </c>
      <c r="AA133" s="12">
        <f>VLOOKUP(B133,Лист3!$A$2:$C$175,3,FALSE)</f>
        <v>6020.0439999999999</v>
      </c>
      <c r="AB133" s="12">
        <f t="shared" si="35"/>
        <v>498.94899999999961</v>
      </c>
      <c r="AC133" s="51">
        <f t="shared" si="36"/>
        <v>2265.2284599999984</v>
      </c>
      <c r="AD133" s="51">
        <v>1994</v>
      </c>
      <c r="AE133" s="65">
        <f t="shared" si="37"/>
        <v>2190.7261999999992</v>
      </c>
      <c r="AF133" s="12">
        <f>VLOOKUP(A133,Лист4!$A$2:$F$175,6,FALSE)</f>
        <v>6572.0050000000001</v>
      </c>
      <c r="AG133" s="12">
        <f t="shared" si="38"/>
        <v>551.96100000000024</v>
      </c>
      <c r="AH133" s="51">
        <f t="shared" si="39"/>
        <v>2505.9029400000013</v>
      </c>
      <c r="AI133" s="51"/>
      <c r="AJ133" s="65">
        <f t="shared" si="40"/>
        <v>4696.6291400000009</v>
      </c>
      <c r="AK133" s="12">
        <f>VLOOKUP(A133,Лист6!$A$2:$F$175,6,FALSE)</f>
        <v>6849.0360000000001</v>
      </c>
      <c r="AL133" s="12">
        <f t="shared" si="41"/>
        <v>277.03099999999995</v>
      </c>
      <c r="AM133" s="51">
        <f t="shared" si="42"/>
        <v>1257.7207399999998</v>
      </c>
      <c r="AN133" s="51">
        <v>4771.13</v>
      </c>
      <c r="AO133" s="65">
        <f t="shared" si="43"/>
        <v>1183.2198800000006</v>
      </c>
    </row>
    <row r="134" spans="1:41" ht="15.75" thickBot="1">
      <c r="A134" s="6">
        <v>342948</v>
      </c>
      <c r="B134" s="6" t="s">
        <v>136</v>
      </c>
      <c r="C134" s="7"/>
      <c r="D134" s="6">
        <v>70</v>
      </c>
      <c r="E134" s="8">
        <v>0</v>
      </c>
      <c r="F134" s="8">
        <f t="shared" si="62"/>
        <v>0</v>
      </c>
      <c r="G134" s="50"/>
      <c r="H134" s="47">
        <v>0</v>
      </c>
      <c r="I134" s="12">
        <f t="shared" si="44"/>
        <v>0</v>
      </c>
      <c r="J134" s="51">
        <f t="shared" si="45"/>
        <v>0</v>
      </c>
      <c r="K134" s="59">
        <v>0</v>
      </c>
      <c r="L134" s="12">
        <f t="shared" si="46"/>
        <v>0</v>
      </c>
      <c r="M134" s="51">
        <f t="shared" si="47"/>
        <v>0</v>
      </c>
      <c r="N134" s="51">
        <f t="shared" si="48"/>
        <v>0</v>
      </c>
      <c r="O134" s="51">
        <v>0</v>
      </c>
      <c r="P134" s="65">
        <f t="shared" si="49"/>
        <v>0</v>
      </c>
      <c r="Q134" s="12">
        <v>0</v>
      </c>
      <c r="R134" s="12">
        <f t="shared" si="29"/>
        <v>0</v>
      </c>
      <c r="S134" s="51">
        <f t="shared" si="30"/>
        <v>0</v>
      </c>
      <c r="T134" s="51"/>
      <c r="U134" s="65">
        <f t="shared" ref="U134:U181" si="63">P134+S134-T134</f>
        <v>0</v>
      </c>
      <c r="V134" s="12">
        <v>0</v>
      </c>
      <c r="W134" s="12">
        <f t="shared" ref="W134:W181" si="64">V134-Q134</f>
        <v>0</v>
      </c>
      <c r="X134" s="51">
        <f t="shared" ref="X134:X181" si="65">W134*4.54</f>
        <v>0</v>
      </c>
      <c r="Y134" s="51"/>
      <c r="Z134" s="65">
        <f t="shared" ref="Z134:Z181" si="66">U134+X134-Y134</f>
        <v>0</v>
      </c>
      <c r="AA134" s="12">
        <f>VLOOKUP(B134,Лист3!$A$2:$C$175,3,FALSE)</f>
        <v>0</v>
      </c>
      <c r="AB134" s="12">
        <f t="shared" ref="AB134:AB148" si="67">AA134-V134</f>
        <v>0</v>
      </c>
      <c r="AC134" s="51">
        <f t="shared" ref="AC134:AC148" si="68">AB134*4.54</f>
        <v>0</v>
      </c>
      <c r="AD134" s="51"/>
      <c r="AE134" s="65">
        <f t="shared" ref="AE134:AE181" si="69">Z134+AC134-AD134</f>
        <v>0</v>
      </c>
      <c r="AF134" s="12">
        <f>VLOOKUP(A134,Лист4!$A$2:$F$175,6,FALSE)</f>
        <v>0</v>
      </c>
      <c r="AG134" s="12">
        <f t="shared" ref="AG134:AG148" si="70">AF134-AA134</f>
        <v>0</v>
      </c>
      <c r="AH134" s="51">
        <f t="shared" ref="AH134:AH148" si="71">AG134*4.54</f>
        <v>0</v>
      </c>
      <c r="AI134" s="51"/>
      <c r="AJ134" s="65">
        <f t="shared" ref="AJ134:AJ181" si="72">AE134+AH134-AI134</f>
        <v>0</v>
      </c>
      <c r="AK134" s="12">
        <f>VLOOKUP(A134,Лист6!$A$2:$F$175,6,FALSE)</f>
        <v>0</v>
      </c>
      <c r="AL134" s="12">
        <f t="shared" ref="AL134:AL148" si="73">AK134-AF134</f>
        <v>0</v>
      </c>
      <c r="AM134" s="51">
        <f t="shared" ref="AM134:AM148" si="74">AL134*4.54</f>
        <v>0</v>
      </c>
      <c r="AN134" s="51"/>
      <c r="AO134" s="65">
        <f t="shared" ref="AO134:AO181" si="75">AJ134+AM134-AN134</f>
        <v>0</v>
      </c>
    </row>
    <row r="135" spans="1:41" ht="15.75" thickBot="1">
      <c r="A135" s="6">
        <v>357963</v>
      </c>
      <c r="B135" s="6" t="s">
        <v>137</v>
      </c>
      <c r="C135" s="7"/>
      <c r="D135" s="6">
        <v>233</v>
      </c>
      <c r="E135" s="12"/>
      <c r="F135" s="13"/>
      <c r="G135" s="51"/>
      <c r="H135" s="47">
        <v>1139.0820000000001</v>
      </c>
      <c r="I135" s="12">
        <f t="shared" si="44"/>
        <v>1139.0820000000001</v>
      </c>
      <c r="J135" s="51">
        <f t="shared" si="45"/>
        <v>4761.36276</v>
      </c>
      <c r="K135" s="59">
        <v>3166.0920000000001</v>
      </c>
      <c r="L135" s="12">
        <f t="shared" si="46"/>
        <v>2027.01</v>
      </c>
      <c r="M135" s="51">
        <f t="shared" si="47"/>
        <v>9202.6254000000008</v>
      </c>
      <c r="N135" s="51">
        <f t="shared" si="48"/>
        <v>13963.988160000001</v>
      </c>
      <c r="O135" s="51">
        <v>0</v>
      </c>
      <c r="P135" s="65">
        <f t="shared" si="49"/>
        <v>13963.988160000001</v>
      </c>
      <c r="Q135" s="12">
        <v>3447.0169999999998</v>
      </c>
      <c r="R135" s="12">
        <f t="shared" ref="R135:R181" si="76">Q135-K135</f>
        <v>280.92499999999973</v>
      </c>
      <c r="S135" s="51">
        <f t="shared" ref="S135:S181" si="77">R135*4.54</f>
        <v>1275.3994999999989</v>
      </c>
      <c r="T135" s="51"/>
      <c r="U135" s="65">
        <f t="shared" si="63"/>
        <v>15239.38766</v>
      </c>
      <c r="V135" s="12">
        <v>4507.0709999999999</v>
      </c>
      <c r="W135" s="12">
        <f t="shared" si="64"/>
        <v>1060.0540000000001</v>
      </c>
      <c r="X135" s="51">
        <f t="shared" si="65"/>
        <v>4812.64516</v>
      </c>
      <c r="Y135" s="51"/>
      <c r="Z135" s="65">
        <f t="shared" si="66"/>
        <v>20052.03282</v>
      </c>
      <c r="AA135" s="12">
        <f>VLOOKUP(B135,Лист3!$A$2:$C$175,3,FALSE)</f>
        <v>5062.067</v>
      </c>
      <c r="AB135" s="12">
        <f t="shared" si="67"/>
        <v>554.99600000000009</v>
      </c>
      <c r="AC135" s="51">
        <f t="shared" si="68"/>
        <v>2519.6818400000006</v>
      </c>
      <c r="AD135" s="51"/>
      <c r="AE135" s="65">
        <f t="shared" si="69"/>
        <v>22571.714660000001</v>
      </c>
      <c r="AF135" s="12">
        <f>VLOOKUP(A135,Лист4!$A$2:$F$175,6,FALSE)</f>
        <v>6502.0559999999996</v>
      </c>
      <c r="AG135" s="12">
        <f t="shared" si="70"/>
        <v>1439.9889999999996</v>
      </c>
      <c r="AH135" s="51">
        <f t="shared" si="71"/>
        <v>6537.5500599999978</v>
      </c>
      <c r="AI135" s="51"/>
      <c r="AJ135" s="65">
        <f t="shared" si="72"/>
        <v>29109.264719999999</v>
      </c>
      <c r="AK135" s="12">
        <f>VLOOKUP(A135,Лист6!$A$2:$F$175,6,FALSE)</f>
        <v>7588.02</v>
      </c>
      <c r="AL135" s="12">
        <f t="shared" si="73"/>
        <v>1085.9640000000009</v>
      </c>
      <c r="AM135" s="51">
        <f t="shared" si="74"/>
        <v>4930.2765600000039</v>
      </c>
      <c r="AN135" s="51"/>
      <c r="AO135" s="65">
        <f t="shared" si="75"/>
        <v>34039.541280000005</v>
      </c>
    </row>
    <row r="136" spans="1:41" ht="15.75" thickBot="1">
      <c r="A136" s="6">
        <v>352392</v>
      </c>
      <c r="B136" s="6" t="s">
        <v>138</v>
      </c>
      <c r="C136" s="7">
        <v>33.6</v>
      </c>
      <c r="D136" s="6">
        <v>141</v>
      </c>
      <c r="E136" s="8">
        <v>8.0410000000000004</v>
      </c>
      <c r="F136" s="8">
        <v>0</v>
      </c>
      <c r="G136" s="50">
        <v>0</v>
      </c>
      <c r="H136" s="47">
        <v>91.063000000000002</v>
      </c>
      <c r="I136" s="12">
        <f t="shared" ref="I136:I181" si="78">H136-E136</f>
        <v>83.022000000000006</v>
      </c>
      <c r="J136" s="51">
        <f t="shared" ref="J136:J181" si="79">I136*4.18</f>
        <v>347.03196000000003</v>
      </c>
      <c r="K136" s="59">
        <v>138.09800000000001</v>
      </c>
      <c r="L136" s="12">
        <f t="shared" ref="L136:L181" si="80">K136-H136</f>
        <v>47.035000000000011</v>
      </c>
      <c r="M136" s="51">
        <f t="shared" ref="M136:M181" si="81">L136*4.54</f>
        <v>213.53890000000004</v>
      </c>
      <c r="N136" s="51">
        <f t="shared" ref="N136:N181" si="82">G136+J136+M136</f>
        <v>560.57086000000004</v>
      </c>
      <c r="O136" s="51">
        <v>0</v>
      </c>
      <c r="P136" s="65">
        <f t="shared" ref="P136:P181" si="83">C136+N136-O136</f>
        <v>594.17086000000006</v>
      </c>
      <c r="Q136" s="12">
        <v>138.09800000000001</v>
      </c>
      <c r="R136" s="12">
        <f t="shared" si="76"/>
        <v>0</v>
      </c>
      <c r="S136" s="51">
        <f t="shared" si="77"/>
        <v>0</v>
      </c>
      <c r="T136" s="51"/>
      <c r="U136" s="65">
        <f t="shared" si="63"/>
        <v>594.17086000000006</v>
      </c>
      <c r="V136" s="12">
        <v>138.09800000000001</v>
      </c>
      <c r="W136" s="12">
        <f t="shared" si="64"/>
        <v>0</v>
      </c>
      <c r="X136" s="51">
        <f t="shared" si="65"/>
        <v>0</v>
      </c>
      <c r="Y136" s="51">
        <v>600</v>
      </c>
      <c r="Z136" s="65">
        <f t="shared" si="66"/>
        <v>-5.8291399999999385</v>
      </c>
      <c r="AA136" s="12">
        <f>VLOOKUP(B136,Лист3!$A$2:$C$175,3,FALSE)</f>
        <v>138.09800000000001</v>
      </c>
      <c r="AB136" s="12">
        <f t="shared" si="67"/>
        <v>0</v>
      </c>
      <c r="AC136" s="51">
        <f t="shared" si="68"/>
        <v>0</v>
      </c>
      <c r="AD136" s="51"/>
      <c r="AE136" s="65">
        <f t="shared" si="69"/>
        <v>-5.8291399999999385</v>
      </c>
      <c r="AF136" s="12">
        <f>VLOOKUP(A136,Лист4!$A$2:$F$175,6,FALSE)</f>
        <v>138.09800000000001</v>
      </c>
      <c r="AG136" s="12">
        <f t="shared" si="70"/>
        <v>0</v>
      </c>
      <c r="AH136" s="51">
        <f t="shared" si="71"/>
        <v>0</v>
      </c>
      <c r="AI136" s="51"/>
      <c r="AJ136" s="65">
        <f t="shared" si="72"/>
        <v>-5.8291399999999385</v>
      </c>
      <c r="AK136" s="12">
        <f>VLOOKUP(A136,Лист6!$A$2:$F$175,6,FALSE)</f>
        <v>147.01300000000001</v>
      </c>
      <c r="AL136" s="12">
        <f t="shared" si="73"/>
        <v>8.914999999999992</v>
      </c>
      <c r="AM136" s="51">
        <f t="shared" si="74"/>
        <v>40.474099999999964</v>
      </c>
      <c r="AN136" s="51"/>
      <c r="AO136" s="65">
        <f t="shared" si="75"/>
        <v>34.644960000000026</v>
      </c>
    </row>
    <row r="137" spans="1:41" ht="15.75" thickBot="1">
      <c r="A137" s="6">
        <v>344853</v>
      </c>
      <c r="B137" s="6" t="s">
        <v>139</v>
      </c>
      <c r="C137" s="7">
        <v>62.02</v>
      </c>
      <c r="D137" s="6">
        <v>280</v>
      </c>
      <c r="E137" s="8">
        <v>87.058000000000007</v>
      </c>
      <c r="F137" s="8">
        <f>G137/4.18</f>
        <v>0</v>
      </c>
      <c r="G137" s="50">
        <v>0</v>
      </c>
      <c r="H137" s="47">
        <v>116.07299999999999</v>
      </c>
      <c r="I137" s="12">
        <f t="shared" si="78"/>
        <v>29.014999999999986</v>
      </c>
      <c r="J137" s="51">
        <f t="shared" si="79"/>
        <v>121.28269999999993</v>
      </c>
      <c r="K137" s="59">
        <v>280.03899999999999</v>
      </c>
      <c r="L137" s="12">
        <f t="shared" si="80"/>
        <v>163.96600000000001</v>
      </c>
      <c r="M137" s="51">
        <f t="shared" si="81"/>
        <v>744.40564000000006</v>
      </c>
      <c r="N137" s="51">
        <f t="shared" si="82"/>
        <v>865.68834000000004</v>
      </c>
      <c r="O137" s="51">
        <v>1300</v>
      </c>
      <c r="P137" s="65">
        <v>-372.3</v>
      </c>
      <c r="Q137" s="12">
        <v>285.084</v>
      </c>
      <c r="R137" s="12">
        <f t="shared" si="76"/>
        <v>5.0450000000000159</v>
      </c>
      <c r="S137" s="51">
        <f t="shared" si="77"/>
        <v>22.904300000000074</v>
      </c>
      <c r="T137" s="51"/>
      <c r="U137" s="65">
        <f t="shared" si="63"/>
        <v>-349.39569999999992</v>
      </c>
      <c r="V137" s="12">
        <v>308.03100000000001</v>
      </c>
      <c r="W137" s="12">
        <f t="shared" si="64"/>
        <v>22.947000000000003</v>
      </c>
      <c r="X137" s="51">
        <f t="shared" si="65"/>
        <v>104.17938000000001</v>
      </c>
      <c r="Y137" s="51"/>
      <c r="Z137" s="65">
        <f t="shared" si="66"/>
        <v>-245.21631999999991</v>
      </c>
      <c r="AA137" s="12">
        <f>VLOOKUP(B137,Лист3!$A$2:$C$175,3,FALSE)</f>
        <v>339.04899999999998</v>
      </c>
      <c r="AB137" s="12">
        <f t="shared" si="67"/>
        <v>31.017999999999972</v>
      </c>
      <c r="AC137" s="51">
        <f t="shared" si="68"/>
        <v>140.82171999999989</v>
      </c>
      <c r="AD137" s="51">
        <v>1000</v>
      </c>
      <c r="AE137" s="65">
        <f t="shared" si="69"/>
        <v>-1104.3946000000001</v>
      </c>
      <c r="AF137" s="12">
        <f>VLOOKUP(A137,Лист4!$A$2:$F$175,6,FALSE)</f>
        <v>368.017</v>
      </c>
      <c r="AG137" s="12">
        <f t="shared" si="70"/>
        <v>28.968000000000018</v>
      </c>
      <c r="AH137" s="51">
        <f t="shared" si="71"/>
        <v>131.51472000000007</v>
      </c>
      <c r="AI137" s="51"/>
      <c r="AJ137" s="65">
        <f t="shared" si="72"/>
        <v>-972.87987999999996</v>
      </c>
      <c r="AK137" s="12">
        <f>VLOOKUP(A137,Лист6!$A$2:$F$175,6,FALSE)</f>
        <v>407.01799999999997</v>
      </c>
      <c r="AL137" s="12">
        <f t="shared" si="73"/>
        <v>39.000999999999976</v>
      </c>
      <c r="AM137" s="51">
        <f t="shared" si="74"/>
        <v>177.06453999999988</v>
      </c>
      <c r="AN137" s="51">
        <v>1000</v>
      </c>
      <c r="AO137" s="65">
        <f t="shared" si="75"/>
        <v>-1795.8153400000001</v>
      </c>
    </row>
    <row r="138" spans="1:41" ht="15.75" thickBot="1">
      <c r="A138" s="6">
        <v>357964</v>
      </c>
      <c r="B138" s="6" t="s">
        <v>140</v>
      </c>
      <c r="C138" s="7"/>
      <c r="D138" s="6">
        <v>271</v>
      </c>
      <c r="E138" s="12"/>
      <c r="F138" s="13"/>
      <c r="G138" s="51"/>
      <c r="H138" s="47">
        <v>27.073</v>
      </c>
      <c r="I138" s="12">
        <f t="shared" si="78"/>
        <v>27.073</v>
      </c>
      <c r="J138" s="51">
        <f t="shared" si="79"/>
        <v>113.16513999999999</v>
      </c>
      <c r="K138" s="59">
        <v>166.08799999999999</v>
      </c>
      <c r="L138" s="12">
        <f t="shared" si="80"/>
        <v>139.01499999999999</v>
      </c>
      <c r="M138" s="51">
        <f t="shared" si="81"/>
        <v>631.1280999999999</v>
      </c>
      <c r="N138" s="51">
        <f t="shared" si="82"/>
        <v>744.29323999999986</v>
      </c>
      <c r="O138" s="51">
        <v>1000</v>
      </c>
      <c r="P138" s="65">
        <v>-255.7</v>
      </c>
      <c r="Q138" s="12">
        <v>166.08799999999999</v>
      </c>
      <c r="R138" s="12">
        <f t="shared" si="76"/>
        <v>0</v>
      </c>
      <c r="S138" s="51">
        <f t="shared" si="77"/>
        <v>0</v>
      </c>
      <c r="T138" s="51"/>
      <c r="U138" s="65">
        <f t="shared" si="63"/>
        <v>-255.7</v>
      </c>
      <c r="V138" s="12">
        <v>166.08799999999999</v>
      </c>
      <c r="W138" s="12">
        <f t="shared" si="64"/>
        <v>0</v>
      </c>
      <c r="X138" s="51">
        <f t="shared" si="65"/>
        <v>0</v>
      </c>
      <c r="Y138" s="51"/>
      <c r="Z138" s="65">
        <f t="shared" si="66"/>
        <v>-255.7</v>
      </c>
      <c r="AA138" s="12">
        <f>VLOOKUP(B138,Лист3!$A$2:$C$175,3,FALSE)</f>
        <v>166.08799999999999</v>
      </c>
      <c r="AB138" s="12">
        <f t="shared" si="67"/>
        <v>0</v>
      </c>
      <c r="AC138" s="51">
        <f t="shared" si="68"/>
        <v>0</v>
      </c>
      <c r="AD138" s="51"/>
      <c r="AE138" s="65">
        <f t="shared" si="69"/>
        <v>-255.7</v>
      </c>
      <c r="AF138" s="12">
        <f>VLOOKUP(A138,Лист4!$A$2:$F$175,6,FALSE)</f>
        <v>175.018</v>
      </c>
      <c r="AG138" s="12">
        <f t="shared" si="70"/>
        <v>8.9300000000000068</v>
      </c>
      <c r="AH138" s="51">
        <f t="shared" si="71"/>
        <v>40.54220000000003</v>
      </c>
      <c r="AI138" s="51"/>
      <c r="AJ138" s="65">
        <f t="shared" si="72"/>
        <v>-215.15779999999995</v>
      </c>
      <c r="AK138" s="12">
        <f>VLOOKUP(A138,Лист6!$A$2:$F$175,6,FALSE)</f>
        <v>804.08</v>
      </c>
      <c r="AL138" s="12">
        <f t="shared" si="73"/>
        <v>629.06200000000001</v>
      </c>
      <c r="AM138" s="51">
        <f t="shared" si="74"/>
        <v>2855.94148</v>
      </c>
      <c r="AN138" s="51"/>
      <c r="AO138" s="65">
        <f t="shared" si="75"/>
        <v>2640.78368</v>
      </c>
    </row>
    <row r="139" spans="1:41" ht="15.75" thickBot="1">
      <c r="A139" s="23">
        <v>359289</v>
      </c>
      <c r="B139" s="24" t="s">
        <v>141</v>
      </c>
      <c r="C139" s="25"/>
      <c r="D139" s="26">
        <v>312</v>
      </c>
      <c r="E139" s="8"/>
      <c r="F139" s="8"/>
      <c r="G139" s="50"/>
      <c r="H139" s="47"/>
      <c r="I139" s="12">
        <f t="shared" si="78"/>
        <v>0</v>
      </c>
      <c r="J139" s="51">
        <f t="shared" si="79"/>
        <v>0</v>
      </c>
      <c r="K139" s="59">
        <v>0</v>
      </c>
      <c r="L139" s="12">
        <f t="shared" si="80"/>
        <v>0</v>
      </c>
      <c r="M139" s="51">
        <f t="shared" si="81"/>
        <v>0</v>
      </c>
      <c r="N139" s="51">
        <f t="shared" si="82"/>
        <v>0</v>
      </c>
      <c r="O139" s="51">
        <v>0</v>
      </c>
      <c r="P139" s="65">
        <f t="shared" si="83"/>
        <v>0</v>
      </c>
      <c r="Q139" s="12">
        <v>0</v>
      </c>
      <c r="R139" s="12">
        <f t="shared" si="76"/>
        <v>0</v>
      </c>
      <c r="S139" s="51">
        <f t="shared" si="77"/>
        <v>0</v>
      </c>
      <c r="T139" s="51"/>
      <c r="U139" s="65">
        <f t="shared" si="63"/>
        <v>0</v>
      </c>
      <c r="V139" s="12">
        <v>0</v>
      </c>
      <c r="W139" s="12">
        <f t="shared" si="64"/>
        <v>0</v>
      </c>
      <c r="X139" s="51">
        <f t="shared" si="65"/>
        <v>0</v>
      </c>
      <c r="Y139" s="51"/>
      <c r="Z139" s="65">
        <f t="shared" si="66"/>
        <v>0</v>
      </c>
      <c r="AA139" s="12">
        <f>VLOOKUP(B139,Лист3!$A$2:$C$175,3,FALSE)</f>
        <v>0</v>
      </c>
      <c r="AB139" s="12">
        <f t="shared" si="67"/>
        <v>0</v>
      </c>
      <c r="AC139" s="51">
        <f t="shared" si="68"/>
        <v>0</v>
      </c>
      <c r="AD139" s="51"/>
      <c r="AE139" s="65">
        <f t="shared" si="69"/>
        <v>0</v>
      </c>
      <c r="AF139" s="12">
        <f>VLOOKUP(A139,Лист4!$A$2:$F$175,6,FALSE)</f>
        <v>0</v>
      </c>
      <c r="AG139" s="12">
        <f t="shared" si="70"/>
        <v>0</v>
      </c>
      <c r="AH139" s="51">
        <f t="shared" si="71"/>
        <v>0</v>
      </c>
      <c r="AI139" s="51"/>
      <c r="AJ139" s="65">
        <f t="shared" si="72"/>
        <v>0</v>
      </c>
      <c r="AK139" s="12">
        <f>VLOOKUP(A139,Лист6!$A$2:$F$175,6,FALSE)</f>
        <v>0</v>
      </c>
      <c r="AL139" s="12">
        <f t="shared" si="73"/>
        <v>0</v>
      </c>
      <c r="AM139" s="51">
        <f t="shared" si="74"/>
        <v>0</v>
      </c>
      <c r="AN139" s="51"/>
      <c r="AO139" s="65">
        <f t="shared" si="75"/>
        <v>0</v>
      </c>
    </row>
    <row r="140" spans="1:41" ht="15.75" thickBot="1">
      <c r="A140" s="6">
        <v>349641</v>
      </c>
      <c r="B140" s="6" t="s">
        <v>142</v>
      </c>
      <c r="C140" s="7">
        <v>-140.87</v>
      </c>
      <c r="D140" s="6">
        <v>135</v>
      </c>
      <c r="E140" s="8">
        <v>206.06299999999999</v>
      </c>
      <c r="F140" s="8">
        <f>G140/4.18</f>
        <v>0</v>
      </c>
      <c r="G140" s="50">
        <v>0</v>
      </c>
      <c r="H140" s="47">
        <v>417.00099999999998</v>
      </c>
      <c r="I140" s="12">
        <f t="shared" si="78"/>
        <v>210.93799999999999</v>
      </c>
      <c r="J140" s="51">
        <f t="shared" si="79"/>
        <v>881.72083999999984</v>
      </c>
      <c r="K140" s="59">
        <v>703.07899999999995</v>
      </c>
      <c r="L140" s="12">
        <f t="shared" si="80"/>
        <v>286.07799999999997</v>
      </c>
      <c r="M140" s="51">
        <f t="shared" si="81"/>
        <v>1298.7941199999998</v>
      </c>
      <c r="N140" s="51">
        <f t="shared" si="82"/>
        <v>2180.5149599999995</v>
      </c>
      <c r="O140" s="51">
        <v>7700</v>
      </c>
      <c r="P140" s="65">
        <v>-5660.35</v>
      </c>
      <c r="Q140" s="12">
        <v>753.02700000000004</v>
      </c>
      <c r="R140" s="12">
        <f t="shared" si="76"/>
        <v>49.948000000000093</v>
      </c>
      <c r="S140" s="51">
        <f t="shared" si="77"/>
        <v>226.76392000000041</v>
      </c>
      <c r="T140" s="51"/>
      <c r="U140" s="65">
        <f t="shared" si="63"/>
        <v>-5433.58608</v>
      </c>
      <c r="V140" s="12">
        <v>753.072</v>
      </c>
      <c r="W140" s="12">
        <f t="shared" si="64"/>
        <v>4.4999999999959073E-2</v>
      </c>
      <c r="X140" s="51">
        <f t="shared" si="65"/>
        <v>0.20429999999981419</v>
      </c>
      <c r="Y140" s="51"/>
      <c r="Z140" s="65">
        <f t="shared" si="66"/>
        <v>-5433.3817800000006</v>
      </c>
      <c r="AA140" s="12">
        <f>VLOOKUP(B140,Лист3!$A$2:$C$175,3,FALSE)</f>
        <v>754.02800000000002</v>
      </c>
      <c r="AB140" s="12">
        <f t="shared" si="67"/>
        <v>0.95600000000001728</v>
      </c>
      <c r="AC140" s="51">
        <f t="shared" si="68"/>
        <v>4.3402400000000787</v>
      </c>
      <c r="AD140" s="51"/>
      <c r="AE140" s="65">
        <f t="shared" si="69"/>
        <v>-5429.0415400000002</v>
      </c>
      <c r="AF140" s="12">
        <f>VLOOKUP(A140,Лист4!$A$2:$F$175,6,FALSE)</f>
        <v>775.05499999999995</v>
      </c>
      <c r="AG140" s="12">
        <f t="shared" si="70"/>
        <v>21.02699999999993</v>
      </c>
      <c r="AH140" s="51">
        <f t="shared" si="71"/>
        <v>95.462579999999676</v>
      </c>
      <c r="AI140" s="51"/>
      <c r="AJ140" s="65">
        <f t="shared" si="72"/>
        <v>-5333.5789600000007</v>
      </c>
      <c r="AK140" s="12">
        <f>VLOOKUP(A140,Лист6!$A$2:$F$175,6,FALSE)</f>
        <v>837.01499999999999</v>
      </c>
      <c r="AL140" s="12">
        <f t="shared" si="73"/>
        <v>61.960000000000036</v>
      </c>
      <c r="AM140" s="51">
        <f t="shared" si="74"/>
        <v>281.29840000000019</v>
      </c>
      <c r="AN140" s="51"/>
      <c r="AO140" s="65">
        <f t="shared" si="75"/>
        <v>-5052.2805600000002</v>
      </c>
    </row>
    <row r="141" spans="1:41" ht="15.75" thickBot="1">
      <c r="A141" s="9">
        <v>359292</v>
      </c>
      <c r="B141" s="10" t="s">
        <v>143</v>
      </c>
      <c r="C141" s="11"/>
      <c r="D141" s="9">
        <v>224</v>
      </c>
      <c r="E141" s="8"/>
      <c r="F141" s="8"/>
      <c r="G141" s="50"/>
      <c r="H141" s="47"/>
      <c r="I141" s="12">
        <f t="shared" si="78"/>
        <v>0</v>
      </c>
      <c r="J141" s="51">
        <f t="shared" si="79"/>
        <v>0</v>
      </c>
      <c r="K141" s="59">
        <v>6.0119999999999996</v>
      </c>
      <c r="L141" s="12">
        <f t="shared" si="80"/>
        <v>6.0119999999999996</v>
      </c>
      <c r="M141" s="51">
        <f t="shared" si="81"/>
        <v>27.294479999999997</v>
      </c>
      <c r="N141" s="51">
        <f t="shared" si="82"/>
        <v>27.294479999999997</v>
      </c>
      <c r="O141" s="51">
        <v>0</v>
      </c>
      <c r="P141" s="65">
        <f t="shared" si="83"/>
        <v>27.294479999999997</v>
      </c>
      <c r="Q141" s="12">
        <v>6.0750000000000002</v>
      </c>
      <c r="R141" s="12">
        <f t="shared" si="76"/>
        <v>6.3000000000000611E-2</v>
      </c>
      <c r="S141" s="51">
        <f t="shared" si="77"/>
        <v>0.28602000000000277</v>
      </c>
      <c r="T141" s="51"/>
      <c r="U141" s="65">
        <f t="shared" si="63"/>
        <v>27.580500000000001</v>
      </c>
      <c r="V141" s="12">
        <v>9.0109999999999992</v>
      </c>
      <c r="W141" s="12">
        <f t="shared" si="64"/>
        <v>2.9359999999999991</v>
      </c>
      <c r="X141" s="51">
        <f t="shared" si="65"/>
        <v>13.329439999999996</v>
      </c>
      <c r="Y141" s="51"/>
      <c r="Z141" s="65">
        <f t="shared" si="66"/>
        <v>40.909939999999999</v>
      </c>
      <c r="AA141" s="12">
        <f>VLOOKUP(B141,Лист3!$A$2:$C$175,3,FALSE)</f>
        <v>32.029000000000003</v>
      </c>
      <c r="AB141" s="12">
        <f t="shared" si="67"/>
        <v>23.018000000000004</v>
      </c>
      <c r="AC141" s="51">
        <f t="shared" si="68"/>
        <v>104.50172000000002</v>
      </c>
      <c r="AD141" s="51">
        <v>1000</v>
      </c>
      <c r="AE141" s="65">
        <f t="shared" si="69"/>
        <v>-854.58834000000002</v>
      </c>
      <c r="AF141" s="12">
        <f>VLOOKUP(A141,Лист4!$A$2:$F$175,6,FALSE)</f>
        <v>33.036999999999999</v>
      </c>
      <c r="AG141" s="12">
        <f t="shared" si="70"/>
        <v>1.0079999999999956</v>
      </c>
      <c r="AH141" s="51">
        <f t="shared" si="71"/>
        <v>4.5763199999999795</v>
      </c>
      <c r="AI141" s="51"/>
      <c r="AJ141" s="65">
        <f t="shared" si="72"/>
        <v>-850.01202000000001</v>
      </c>
      <c r="AK141" s="12">
        <f>VLOOKUP(A141,Лист6!$A$2:$F$175,6,FALSE)</f>
        <v>37.07</v>
      </c>
      <c r="AL141" s="12">
        <f t="shared" si="73"/>
        <v>4.0330000000000013</v>
      </c>
      <c r="AM141" s="51">
        <f t="shared" si="74"/>
        <v>18.309820000000006</v>
      </c>
      <c r="AN141" s="51"/>
      <c r="AO141" s="65">
        <f t="shared" si="75"/>
        <v>-831.70219999999995</v>
      </c>
    </row>
    <row r="142" spans="1:41" ht="15.75" thickBot="1">
      <c r="A142" s="6">
        <v>343538</v>
      </c>
      <c r="B142" s="6" t="s">
        <v>144</v>
      </c>
      <c r="C142" s="7">
        <v>431.27</v>
      </c>
      <c r="D142" s="6">
        <v>252</v>
      </c>
      <c r="E142" s="8">
        <v>1258.098</v>
      </c>
      <c r="F142" s="8">
        <f>G142/4.18</f>
        <v>203.0622009569378</v>
      </c>
      <c r="G142" s="50">
        <v>848.8</v>
      </c>
      <c r="H142" s="47">
        <v>1633.0630000000001</v>
      </c>
      <c r="I142" s="12">
        <f t="shared" si="78"/>
        <v>374.96500000000015</v>
      </c>
      <c r="J142" s="51">
        <f t="shared" si="79"/>
        <v>1567.3537000000006</v>
      </c>
      <c r="K142" s="59">
        <v>1980.0940000000001</v>
      </c>
      <c r="L142" s="12">
        <f t="shared" si="80"/>
        <v>347.03099999999995</v>
      </c>
      <c r="M142" s="51">
        <f t="shared" si="81"/>
        <v>1575.5207399999997</v>
      </c>
      <c r="N142" s="51">
        <f t="shared" si="82"/>
        <v>3991.6744400000007</v>
      </c>
      <c r="O142" s="51">
        <f>C142-P142+N142</f>
        <v>7019.1544400000002</v>
      </c>
      <c r="P142" s="65">
        <v>-2596.21</v>
      </c>
      <c r="Q142" s="12">
        <v>2048.0940000000001</v>
      </c>
      <c r="R142" s="12">
        <f t="shared" si="76"/>
        <v>68</v>
      </c>
      <c r="S142" s="51">
        <f t="shared" si="77"/>
        <v>308.72000000000003</v>
      </c>
      <c r="T142" s="51">
        <v>240</v>
      </c>
      <c r="U142" s="65">
        <f t="shared" si="63"/>
        <v>-2527.4899999999998</v>
      </c>
      <c r="V142" s="12">
        <v>2119.0390000000002</v>
      </c>
      <c r="W142" s="12">
        <f t="shared" si="64"/>
        <v>70.945000000000164</v>
      </c>
      <c r="X142" s="51">
        <f t="shared" si="65"/>
        <v>322.09030000000075</v>
      </c>
      <c r="Y142" s="51">
        <v>226.8</v>
      </c>
      <c r="Z142" s="65">
        <f t="shared" si="66"/>
        <v>-2432.1996999999992</v>
      </c>
      <c r="AA142" s="12">
        <f>VLOOKUP(B142,Лист3!$A$2:$C$175,3,FALSE)</f>
        <v>2165.058</v>
      </c>
      <c r="AB142" s="12">
        <f t="shared" si="67"/>
        <v>46.018999999999778</v>
      </c>
      <c r="AC142" s="51">
        <f t="shared" si="68"/>
        <v>208.92625999999899</v>
      </c>
      <c r="AD142" s="51">
        <v>313.36</v>
      </c>
      <c r="AE142" s="65">
        <f t="shared" si="69"/>
        <v>-2536.6334400000005</v>
      </c>
      <c r="AF142" s="12">
        <f>VLOOKUP(A142,Лист4!$A$2:$F$175,6,FALSE)</f>
        <v>2304.069</v>
      </c>
      <c r="AG142" s="12">
        <f t="shared" si="70"/>
        <v>139.01099999999997</v>
      </c>
      <c r="AH142" s="51">
        <f t="shared" si="71"/>
        <v>631.10993999999982</v>
      </c>
      <c r="AI142" s="51">
        <v>245.16</v>
      </c>
      <c r="AJ142" s="65">
        <f t="shared" si="72"/>
        <v>-2150.6835000000005</v>
      </c>
      <c r="AK142" s="12">
        <f>VLOOKUP(A142,Лист6!$A$2:$F$175,6,FALSE)</f>
        <v>2452.0790000000002</v>
      </c>
      <c r="AL142" s="12">
        <f t="shared" si="73"/>
        <v>148.01000000000022</v>
      </c>
      <c r="AM142" s="51">
        <f t="shared" si="74"/>
        <v>671.96540000000095</v>
      </c>
      <c r="AN142" s="51"/>
      <c r="AO142" s="65">
        <f t="shared" si="75"/>
        <v>-1478.7180999999996</v>
      </c>
    </row>
    <row r="143" spans="1:41" ht="15.75" thickBot="1">
      <c r="A143" s="6">
        <v>344542</v>
      </c>
      <c r="B143" s="6" t="s">
        <v>145</v>
      </c>
      <c r="C143" s="7">
        <v>956.99</v>
      </c>
      <c r="D143" s="6">
        <v>19</v>
      </c>
      <c r="E143" s="8">
        <v>1910.0889999999999</v>
      </c>
      <c r="F143" s="8">
        <f>G143/4.18</f>
        <v>354.08373205741628</v>
      </c>
      <c r="G143" s="50">
        <v>1480.07</v>
      </c>
      <c r="H143" s="47">
        <v>3174.0929999999998</v>
      </c>
      <c r="I143" s="12">
        <f t="shared" si="78"/>
        <v>1264.0039999999999</v>
      </c>
      <c r="J143" s="51">
        <f t="shared" si="79"/>
        <v>5283.5367199999991</v>
      </c>
      <c r="K143" s="59">
        <v>4455.0709999999999</v>
      </c>
      <c r="L143" s="12">
        <f t="shared" si="80"/>
        <v>1280.9780000000001</v>
      </c>
      <c r="M143" s="51">
        <f t="shared" si="81"/>
        <v>5815.64012</v>
      </c>
      <c r="N143" s="51">
        <f t="shared" si="82"/>
        <v>12579.24684</v>
      </c>
      <c r="O143" s="51">
        <f>C143-P143+N143</f>
        <v>12999.99684</v>
      </c>
      <c r="P143" s="65">
        <v>536.24</v>
      </c>
      <c r="Q143" s="12">
        <v>4687.0680000000002</v>
      </c>
      <c r="R143" s="12">
        <f t="shared" si="76"/>
        <v>231.9970000000003</v>
      </c>
      <c r="S143" s="51">
        <f t="shared" si="77"/>
        <v>1053.2663800000014</v>
      </c>
      <c r="T143" s="51"/>
      <c r="U143" s="65">
        <f t="shared" si="63"/>
        <v>1589.5063800000014</v>
      </c>
      <c r="V143" s="12">
        <v>5085.0940000000001</v>
      </c>
      <c r="W143" s="12">
        <f t="shared" si="64"/>
        <v>398.02599999999984</v>
      </c>
      <c r="X143" s="51">
        <f t="shared" si="65"/>
        <v>1807.0380399999992</v>
      </c>
      <c r="Y143" s="51"/>
      <c r="Z143" s="65">
        <f t="shared" si="66"/>
        <v>3396.5444200000006</v>
      </c>
      <c r="AA143" s="12">
        <f>VLOOKUP(B143,Лист3!$A$2:$C$175,3,FALSE)</f>
        <v>5339.0510000000004</v>
      </c>
      <c r="AB143" s="12">
        <f t="shared" si="67"/>
        <v>253.95700000000033</v>
      </c>
      <c r="AC143" s="51">
        <f t="shared" si="68"/>
        <v>1152.9647800000016</v>
      </c>
      <c r="AD143" s="51"/>
      <c r="AE143" s="65">
        <f t="shared" si="69"/>
        <v>4549.5092000000022</v>
      </c>
      <c r="AF143" s="12">
        <f>VLOOKUP(A143,Лист4!$A$2:$F$175,6,FALSE)</f>
        <v>5514.0749999999998</v>
      </c>
      <c r="AG143" s="12">
        <f t="shared" si="70"/>
        <v>175.02399999999943</v>
      </c>
      <c r="AH143" s="51">
        <f t="shared" si="71"/>
        <v>794.60895999999741</v>
      </c>
      <c r="AI143" s="51"/>
      <c r="AJ143" s="65">
        <f t="shared" si="72"/>
        <v>5344.11816</v>
      </c>
      <c r="AK143" s="12">
        <f>VLOOKUP(A143,Лист6!$A$2:$F$175,6,FALSE)</f>
        <v>5587.067</v>
      </c>
      <c r="AL143" s="12">
        <f t="shared" si="73"/>
        <v>72.992000000000189</v>
      </c>
      <c r="AM143" s="51">
        <f t="shared" si="74"/>
        <v>331.38368000000088</v>
      </c>
      <c r="AN143" s="51"/>
      <c r="AO143" s="65">
        <f t="shared" si="75"/>
        <v>5675.5018400000008</v>
      </c>
    </row>
    <row r="144" spans="1:41" s="97" customFormat="1" ht="15.75" thickBot="1">
      <c r="A144" s="98">
        <v>359329</v>
      </c>
      <c r="B144" s="99" t="s">
        <v>146</v>
      </c>
      <c r="C144" s="100"/>
      <c r="D144" s="98">
        <v>112</v>
      </c>
      <c r="E144" s="90"/>
      <c r="F144" s="90"/>
      <c r="G144" s="91"/>
      <c r="H144" s="92"/>
      <c r="I144" s="93">
        <f t="shared" si="78"/>
        <v>0</v>
      </c>
      <c r="J144" s="94">
        <f t="shared" si="79"/>
        <v>0</v>
      </c>
      <c r="K144" s="95">
        <v>184.095</v>
      </c>
      <c r="L144" s="93">
        <f t="shared" si="80"/>
        <v>184.095</v>
      </c>
      <c r="M144" s="94">
        <f t="shared" si="81"/>
        <v>835.79129999999998</v>
      </c>
      <c r="N144" s="94">
        <f t="shared" si="82"/>
        <v>835.79129999999998</v>
      </c>
      <c r="O144" s="94">
        <v>0</v>
      </c>
      <c r="P144" s="96">
        <f t="shared" si="83"/>
        <v>835.79129999999998</v>
      </c>
      <c r="Q144" s="93">
        <v>234.07599999999999</v>
      </c>
      <c r="R144" s="93">
        <f t="shared" si="76"/>
        <v>49.980999999999995</v>
      </c>
      <c r="S144" s="94">
        <f t="shared" si="77"/>
        <v>226.91373999999999</v>
      </c>
      <c r="T144" s="94">
        <v>1062.7</v>
      </c>
      <c r="U144" s="65">
        <f t="shared" si="63"/>
        <v>5.0400000000081491E-3</v>
      </c>
      <c r="V144" s="93">
        <v>324.04899999999998</v>
      </c>
      <c r="W144" s="93">
        <f t="shared" si="64"/>
        <v>89.972999999999985</v>
      </c>
      <c r="X144" s="94">
        <f t="shared" si="65"/>
        <v>408.47741999999994</v>
      </c>
      <c r="Y144" s="94"/>
      <c r="Z144" s="65">
        <f t="shared" si="66"/>
        <v>408.48245999999995</v>
      </c>
      <c r="AA144" s="93">
        <f>VLOOKUP(B144,Лист3!$A$2:$C$175,3,FALSE)</f>
        <v>370.03399999999999</v>
      </c>
      <c r="AB144" s="93">
        <f t="shared" si="67"/>
        <v>45.985000000000014</v>
      </c>
      <c r="AC144" s="94">
        <f t="shared" si="68"/>
        <v>208.77190000000007</v>
      </c>
      <c r="AD144" s="94">
        <f>408.48+208.77</f>
        <v>617.25</v>
      </c>
      <c r="AE144" s="65">
        <f t="shared" si="69"/>
        <v>4.3600000000196815E-3</v>
      </c>
      <c r="AF144" s="12">
        <f>VLOOKUP(A144,Лист4!$A$2:$F$175,6,FALSE)</f>
        <v>505.03</v>
      </c>
      <c r="AG144" s="93">
        <f t="shared" si="70"/>
        <v>134.99599999999998</v>
      </c>
      <c r="AH144" s="94">
        <f t="shared" si="71"/>
        <v>612.8818399999999</v>
      </c>
      <c r="AI144" s="94">
        <v>208.77</v>
      </c>
      <c r="AJ144" s="65">
        <f t="shared" si="72"/>
        <v>404.11619999999994</v>
      </c>
      <c r="AK144" s="12">
        <f>VLOOKUP(A144,Лист6!$A$2:$F$175,6,FALSE)</f>
        <v>665.01</v>
      </c>
      <c r="AL144" s="93">
        <f t="shared" si="73"/>
        <v>159.98000000000002</v>
      </c>
      <c r="AM144" s="94">
        <f t="shared" si="74"/>
        <v>726.30920000000003</v>
      </c>
      <c r="AN144" s="94">
        <v>1339.21</v>
      </c>
      <c r="AO144" s="65">
        <f t="shared" si="75"/>
        <v>-208.78459999999995</v>
      </c>
    </row>
    <row r="145" spans="1:41" ht="15.75" thickBot="1">
      <c r="A145" s="6">
        <v>347412</v>
      </c>
      <c r="B145" s="6" t="s">
        <v>147</v>
      </c>
      <c r="C145" s="7"/>
      <c r="D145" s="6">
        <v>48</v>
      </c>
      <c r="E145" s="8">
        <v>0</v>
      </c>
      <c r="F145" s="8">
        <f>G145/4.18</f>
        <v>0</v>
      </c>
      <c r="G145" s="50">
        <v>0</v>
      </c>
      <c r="H145" s="47">
        <v>0</v>
      </c>
      <c r="I145" s="12">
        <f t="shared" si="78"/>
        <v>0</v>
      </c>
      <c r="J145" s="51">
        <f t="shared" si="79"/>
        <v>0</v>
      </c>
      <c r="K145" s="59">
        <v>0</v>
      </c>
      <c r="L145" s="12">
        <f t="shared" si="80"/>
        <v>0</v>
      </c>
      <c r="M145" s="51">
        <f t="shared" si="81"/>
        <v>0</v>
      </c>
      <c r="N145" s="51">
        <f t="shared" si="82"/>
        <v>0</v>
      </c>
      <c r="O145" s="51">
        <v>0</v>
      </c>
      <c r="P145" s="65">
        <f t="shared" si="83"/>
        <v>0</v>
      </c>
      <c r="Q145" s="12">
        <v>0</v>
      </c>
      <c r="R145" s="12">
        <f t="shared" si="76"/>
        <v>0</v>
      </c>
      <c r="S145" s="51">
        <f t="shared" si="77"/>
        <v>0</v>
      </c>
      <c r="T145" s="51"/>
      <c r="U145" s="65">
        <f t="shared" si="63"/>
        <v>0</v>
      </c>
      <c r="V145" s="12">
        <v>0</v>
      </c>
      <c r="W145" s="12">
        <f t="shared" si="64"/>
        <v>0</v>
      </c>
      <c r="X145" s="51">
        <f t="shared" si="65"/>
        <v>0</v>
      </c>
      <c r="Y145" s="51"/>
      <c r="Z145" s="65">
        <f t="shared" si="66"/>
        <v>0</v>
      </c>
      <c r="AA145" s="12">
        <f>VLOOKUP(B145,Лист3!$A$2:$C$175,3,FALSE)</f>
        <v>0</v>
      </c>
      <c r="AB145" s="12">
        <f t="shared" si="67"/>
        <v>0</v>
      </c>
      <c r="AC145" s="51">
        <f t="shared" si="68"/>
        <v>0</v>
      </c>
      <c r="AD145" s="51"/>
      <c r="AE145" s="65">
        <f t="shared" si="69"/>
        <v>0</v>
      </c>
      <c r="AF145" s="12">
        <f>VLOOKUP(A145,Лист4!$A$2:$F$175,6,FALSE)</f>
        <v>0</v>
      </c>
      <c r="AG145" s="12">
        <f t="shared" si="70"/>
        <v>0</v>
      </c>
      <c r="AH145" s="51">
        <f t="shared" si="71"/>
        <v>0</v>
      </c>
      <c r="AI145" s="51"/>
      <c r="AJ145" s="65">
        <f t="shared" si="72"/>
        <v>0</v>
      </c>
      <c r="AK145" s="12">
        <f>VLOOKUP(A145,Лист6!$A$2:$F$175,6,FALSE)</f>
        <v>0</v>
      </c>
      <c r="AL145" s="12">
        <f t="shared" si="73"/>
        <v>0</v>
      </c>
      <c r="AM145" s="51">
        <f t="shared" si="74"/>
        <v>0</v>
      </c>
      <c r="AN145" s="51"/>
      <c r="AO145" s="65">
        <f t="shared" si="75"/>
        <v>0</v>
      </c>
    </row>
    <row r="146" spans="1:41" ht="15.75" thickBot="1">
      <c r="A146" s="6">
        <v>343510</v>
      </c>
      <c r="B146" s="6" t="s">
        <v>148</v>
      </c>
      <c r="C146" s="7">
        <v>15224.35</v>
      </c>
      <c r="D146" s="6">
        <v>248</v>
      </c>
      <c r="E146" s="8">
        <v>4994.049</v>
      </c>
      <c r="F146" s="8">
        <f>G146/4.18</f>
        <v>1178.0311004784689</v>
      </c>
      <c r="G146" s="50">
        <v>4924.17</v>
      </c>
      <c r="H146" s="47">
        <v>7285.06</v>
      </c>
      <c r="I146" s="12">
        <f t="shared" si="78"/>
        <v>2291.0110000000004</v>
      </c>
      <c r="J146" s="51">
        <f t="shared" si="79"/>
        <v>9576.4259800000018</v>
      </c>
      <c r="K146" s="59">
        <v>10789.022999999999</v>
      </c>
      <c r="L146" s="12">
        <f t="shared" si="80"/>
        <v>3503.9629999999988</v>
      </c>
      <c r="M146" s="51">
        <f t="shared" si="81"/>
        <v>15907.992019999994</v>
      </c>
      <c r="N146" s="51">
        <f t="shared" si="82"/>
        <v>30408.587999999996</v>
      </c>
      <c r="O146" s="51">
        <v>36140</v>
      </c>
      <c r="P146" s="65">
        <v>9492.9500000000007</v>
      </c>
      <c r="Q146" s="12">
        <v>12265.034</v>
      </c>
      <c r="R146" s="12">
        <f t="shared" si="76"/>
        <v>1476.0110000000004</v>
      </c>
      <c r="S146" s="51">
        <f t="shared" si="77"/>
        <v>6701.0899400000017</v>
      </c>
      <c r="T146" s="51"/>
      <c r="U146" s="65">
        <f t="shared" si="63"/>
        <v>16194.039940000002</v>
      </c>
      <c r="V146" s="12">
        <v>13046.094999999999</v>
      </c>
      <c r="W146" s="12">
        <f t="shared" si="64"/>
        <v>781.06099999999969</v>
      </c>
      <c r="X146" s="51">
        <f t="shared" si="65"/>
        <v>3546.0169399999986</v>
      </c>
      <c r="Y146" s="51">
        <v>18983</v>
      </c>
      <c r="Z146" s="65">
        <f t="shared" si="66"/>
        <v>757.05688000000009</v>
      </c>
      <c r="AA146" s="12">
        <v>13903.045</v>
      </c>
      <c r="AB146" s="12">
        <f t="shared" si="67"/>
        <v>856.95000000000073</v>
      </c>
      <c r="AC146" s="51">
        <f t="shared" si="68"/>
        <v>3890.5530000000035</v>
      </c>
      <c r="AD146" s="51"/>
      <c r="AE146" s="65">
        <f t="shared" si="69"/>
        <v>4647.6098800000036</v>
      </c>
      <c r="AF146" s="12">
        <f>VLOOKUP(A146,Лист4!$A$2:$F$175,6,FALSE)</f>
        <v>14467.073</v>
      </c>
      <c r="AG146" s="12">
        <f t="shared" si="70"/>
        <v>564.02800000000025</v>
      </c>
      <c r="AH146" s="51">
        <f t="shared" si="71"/>
        <v>2560.687120000001</v>
      </c>
      <c r="AI146" s="51">
        <v>7437.2</v>
      </c>
      <c r="AJ146" s="65">
        <f t="shared" si="72"/>
        <v>-228.9029999999957</v>
      </c>
      <c r="AK146" s="12">
        <f>VLOOKUP(A146,Лист6!$A$2:$F$175,6,FALSE)</f>
        <v>15144.022000000001</v>
      </c>
      <c r="AL146" s="12">
        <f t="shared" si="73"/>
        <v>676.94900000000052</v>
      </c>
      <c r="AM146" s="51">
        <f t="shared" si="74"/>
        <v>3073.3484600000024</v>
      </c>
      <c r="AN146" s="51"/>
      <c r="AO146" s="65">
        <f t="shared" si="75"/>
        <v>2844.4454600000067</v>
      </c>
    </row>
    <row r="147" spans="1:41" ht="15.75" thickBot="1">
      <c r="A147" s="9">
        <v>357785</v>
      </c>
      <c r="B147" s="6" t="s">
        <v>149</v>
      </c>
      <c r="C147" s="7"/>
      <c r="D147" s="6">
        <v>171</v>
      </c>
      <c r="E147" s="8"/>
      <c r="F147" s="8"/>
      <c r="G147" s="50"/>
      <c r="H147" s="47">
        <v>115.071</v>
      </c>
      <c r="I147" s="12">
        <f t="shared" si="78"/>
        <v>115.071</v>
      </c>
      <c r="J147" s="51">
        <f t="shared" si="79"/>
        <v>480.99677999999994</v>
      </c>
      <c r="K147" s="59">
        <v>463.03500000000003</v>
      </c>
      <c r="L147" s="12">
        <f t="shared" si="80"/>
        <v>347.96400000000006</v>
      </c>
      <c r="M147" s="51">
        <f t="shared" si="81"/>
        <v>1579.7565600000003</v>
      </c>
      <c r="N147" s="51">
        <f t="shared" si="82"/>
        <v>2060.7533400000002</v>
      </c>
      <c r="O147" s="51">
        <f>C147-P147+N147</f>
        <v>2000.0033400000002</v>
      </c>
      <c r="P147" s="65">
        <v>60.75</v>
      </c>
      <c r="Q147" s="12">
        <v>510.00799999999998</v>
      </c>
      <c r="R147" s="12">
        <f t="shared" si="76"/>
        <v>46.972999999999956</v>
      </c>
      <c r="S147" s="51">
        <f t="shared" si="77"/>
        <v>213.2574199999998</v>
      </c>
      <c r="T147" s="51"/>
      <c r="U147" s="65">
        <f t="shared" si="63"/>
        <v>274.0074199999998</v>
      </c>
      <c r="V147" s="12">
        <v>548.03</v>
      </c>
      <c r="W147" s="12">
        <f t="shared" si="64"/>
        <v>38.021999999999991</v>
      </c>
      <c r="X147" s="51">
        <f t="shared" si="65"/>
        <v>172.61987999999997</v>
      </c>
      <c r="Y147" s="51"/>
      <c r="Z147" s="65">
        <f t="shared" si="66"/>
        <v>446.62729999999976</v>
      </c>
      <c r="AA147" s="12">
        <f>VLOOKUP(B147,Лист3!$A$2:$C$175,3,FALSE)</f>
        <v>749.08600000000001</v>
      </c>
      <c r="AB147" s="12">
        <f t="shared" si="67"/>
        <v>201.05600000000004</v>
      </c>
      <c r="AC147" s="51">
        <f t="shared" si="68"/>
        <v>912.79424000000017</v>
      </c>
      <c r="AD147" s="51"/>
      <c r="AE147" s="65">
        <f t="shared" si="69"/>
        <v>1359.4215399999998</v>
      </c>
      <c r="AF147" s="12">
        <f>VLOOKUP(A147,Лист4!$A$2:$F$175,6,FALSE)</f>
        <v>855.077</v>
      </c>
      <c r="AG147" s="12">
        <f t="shared" si="70"/>
        <v>105.99099999999999</v>
      </c>
      <c r="AH147" s="51">
        <f t="shared" si="71"/>
        <v>481.19913999999994</v>
      </c>
      <c r="AI147" s="51"/>
      <c r="AJ147" s="65">
        <f t="shared" si="72"/>
        <v>1840.6206799999998</v>
      </c>
      <c r="AK147" s="12">
        <f>VLOOKUP(A147,Лист6!$A$2:$F$175,6,FALSE)</f>
        <v>926.05499999999995</v>
      </c>
      <c r="AL147" s="12">
        <f t="shared" si="73"/>
        <v>70.977999999999952</v>
      </c>
      <c r="AM147" s="51">
        <f t="shared" si="74"/>
        <v>322.24011999999976</v>
      </c>
      <c r="AN147" s="51"/>
      <c r="AO147" s="65">
        <f t="shared" si="75"/>
        <v>2162.8607999999995</v>
      </c>
    </row>
    <row r="148" spans="1:41" ht="15.75" thickBot="1">
      <c r="A148" s="6">
        <v>349626</v>
      </c>
      <c r="B148" s="6" t="s">
        <v>150</v>
      </c>
      <c r="C148" s="7">
        <v>-112.94</v>
      </c>
      <c r="D148" s="6">
        <v>276</v>
      </c>
      <c r="E148" s="8">
        <v>21.033999999999999</v>
      </c>
      <c r="F148" s="8">
        <f t="shared" ref="F148:F150" si="84">G148/4.18</f>
        <v>0</v>
      </c>
      <c r="G148" s="50">
        <v>0</v>
      </c>
      <c r="H148" s="47">
        <v>26.045000000000002</v>
      </c>
      <c r="I148" s="12">
        <f t="shared" si="78"/>
        <v>5.0110000000000028</v>
      </c>
      <c r="J148" s="51">
        <f t="shared" si="79"/>
        <v>20.945980000000009</v>
      </c>
      <c r="K148" s="59">
        <v>31.004000000000001</v>
      </c>
      <c r="L148" s="12">
        <f t="shared" si="80"/>
        <v>4.9589999999999996</v>
      </c>
      <c r="M148" s="51">
        <f t="shared" si="81"/>
        <v>22.513859999999998</v>
      </c>
      <c r="N148" s="51">
        <f t="shared" si="82"/>
        <v>43.459840000000007</v>
      </c>
      <c r="O148" s="51">
        <v>0</v>
      </c>
      <c r="P148" s="65">
        <f t="shared" si="83"/>
        <v>-69.480159999999984</v>
      </c>
      <c r="Q148" s="12">
        <v>31.004000000000001</v>
      </c>
      <c r="R148" s="12">
        <f t="shared" si="76"/>
        <v>0</v>
      </c>
      <c r="S148" s="51">
        <f t="shared" si="77"/>
        <v>0</v>
      </c>
      <c r="T148" s="51"/>
      <c r="U148" s="65">
        <f t="shared" si="63"/>
        <v>-69.480159999999984</v>
      </c>
      <c r="V148" s="12">
        <v>31.004000000000001</v>
      </c>
      <c r="W148" s="12">
        <f t="shared" si="64"/>
        <v>0</v>
      </c>
      <c r="X148" s="51">
        <f t="shared" si="65"/>
        <v>0</v>
      </c>
      <c r="Y148" s="51"/>
      <c r="Z148" s="65">
        <f t="shared" si="66"/>
        <v>-69.480159999999984</v>
      </c>
      <c r="AA148" s="12">
        <f>VLOOKUP(B148,Лист3!$A$2:$C$175,3,FALSE)</f>
        <v>31.004000000000001</v>
      </c>
      <c r="AB148" s="12">
        <f t="shared" si="67"/>
        <v>0</v>
      </c>
      <c r="AC148" s="51">
        <f t="shared" si="68"/>
        <v>0</v>
      </c>
      <c r="AD148" s="51"/>
      <c r="AE148" s="65">
        <f t="shared" si="69"/>
        <v>-69.480159999999984</v>
      </c>
      <c r="AF148" s="12">
        <f>VLOOKUP(A148,Лист4!$A$2:$F$175,6,FALSE)</f>
        <v>31.004000000000001</v>
      </c>
      <c r="AG148" s="12">
        <f t="shared" si="70"/>
        <v>0</v>
      </c>
      <c r="AH148" s="51">
        <f t="shared" si="71"/>
        <v>0</v>
      </c>
      <c r="AI148" s="51"/>
      <c r="AJ148" s="65">
        <f t="shared" si="72"/>
        <v>-69.480159999999984</v>
      </c>
      <c r="AK148" s="12">
        <f>VLOOKUP(A148,Лист6!$A$2:$F$175,6,FALSE)</f>
        <v>31.024000000000001</v>
      </c>
      <c r="AL148" s="12">
        <f t="shared" si="73"/>
        <v>1.9999999999999574E-2</v>
      </c>
      <c r="AM148" s="51">
        <f t="shared" si="74"/>
        <v>9.0799999999998063E-2</v>
      </c>
      <c r="AN148" s="51"/>
      <c r="AO148" s="65">
        <f t="shared" si="75"/>
        <v>-69.389359999999982</v>
      </c>
    </row>
    <row r="149" spans="1:41" ht="15.75" thickBot="1">
      <c r="A149" s="6"/>
      <c r="B149" s="6" t="s">
        <v>228</v>
      </c>
      <c r="C149" s="7"/>
      <c r="D149" s="6">
        <v>105</v>
      </c>
      <c r="E149" s="8"/>
      <c r="F149" s="8"/>
      <c r="G149" s="50"/>
      <c r="H149" s="47"/>
      <c r="I149" s="12"/>
      <c r="J149" s="51"/>
      <c r="K149" s="59"/>
      <c r="L149" s="12"/>
      <c r="M149" s="51"/>
      <c r="N149" s="51"/>
      <c r="O149" s="51"/>
      <c r="P149" s="65"/>
      <c r="Q149" s="12"/>
      <c r="R149" s="12"/>
      <c r="S149" s="51"/>
      <c r="T149" s="51"/>
      <c r="U149" s="65"/>
      <c r="V149" s="12"/>
      <c r="W149" s="12"/>
      <c r="X149" s="51"/>
      <c r="Y149" s="51">
        <v>1000</v>
      </c>
      <c r="Z149" s="65">
        <f t="shared" si="66"/>
        <v>-1000</v>
      </c>
      <c r="AA149" s="12">
        <v>0</v>
      </c>
      <c r="AB149" s="12"/>
      <c r="AC149" s="51"/>
      <c r="AD149" s="51"/>
      <c r="AE149" s="65">
        <f t="shared" si="69"/>
        <v>-1000</v>
      </c>
      <c r="AF149" s="12"/>
      <c r="AG149" s="12"/>
      <c r="AH149" s="51"/>
      <c r="AI149" s="51"/>
      <c r="AJ149" s="65">
        <f t="shared" si="72"/>
        <v>-1000</v>
      </c>
      <c r="AK149" s="12"/>
      <c r="AL149" s="12"/>
      <c r="AM149" s="51"/>
      <c r="AN149" s="51"/>
      <c r="AO149" s="65">
        <f t="shared" si="75"/>
        <v>-1000</v>
      </c>
    </row>
    <row r="150" spans="1:41" ht="30.75" thickBot="1">
      <c r="A150" s="6">
        <v>354314</v>
      </c>
      <c r="B150" s="6" t="s">
        <v>151</v>
      </c>
      <c r="C150" s="7"/>
      <c r="D150" s="6">
        <v>191</v>
      </c>
      <c r="E150" s="8">
        <v>0</v>
      </c>
      <c r="F150" s="8">
        <f t="shared" si="84"/>
        <v>0</v>
      </c>
      <c r="G150" s="50">
        <v>0</v>
      </c>
      <c r="H150" s="47">
        <v>2.024</v>
      </c>
      <c r="I150" s="12">
        <f t="shared" si="78"/>
        <v>2.024</v>
      </c>
      <c r="J150" s="51">
        <f t="shared" si="79"/>
        <v>8.4603199999999994</v>
      </c>
      <c r="K150" s="59">
        <v>203.05799999999999</v>
      </c>
      <c r="L150" s="12">
        <f t="shared" si="80"/>
        <v>201.03399999999999</v>
      </c>
      <c r="M150" s="51">
        <f t="shared" si="81"/>
        <v>912.69435999999996</v>
      </c>
      <c r="N150" s="51">
        <f t="shared" si="82"/>
        <v>921.15467999999998</v>
      </c>
      <c r="O150" s="51">
        <v>0</v>
      </c>
      <c r="P150" s="65">
        <f t="shared" si="83"/>
        <v>921.15467999999998</v>
      </c>
      <c r="Q150" s="12">
        <v>203.05799999999999</v>
      </c>
      <c r="R150" s="12">
        <f t="shared" si="76"/>
        <v>0</v>
      </c>
      <c r="S150" s="51">
        <f t="shared" si="77"/>
        <v>0</v>
      </c>
      <c r="T150" s="51"/>
      <c r="U150" s="65">
        <f t="shared" si="63"/>
        <v>921.15467999999998</v>
      </c>
      <c r="V150" s="12">
        <v>203.06200000000001</v>
      </c>
      <c r="W150" s="12">
        <f t="shared" si="64"/>
        <v>4.0000000000190994E-3</v>
      </c>
      <c r="X150" s="51">
        <f t="shared" si="65"/>
        <v>1.8160000000086711E-2</v>
      </c>
      <c r="Y150" s="51">
        <v>1000</v>
      </c>
      <c r="Z150" s="65">
        <f t="shared" si="66"/>
        <v>-78.827159999999935</v>
      </c>
      <c r="AA150" s="12">
        <f>VLOOKUP(B150,Лист3!$A$2:$C$175,3,FALSE)</f>
        <v>249.096</v>
      </c>
      <c r="AB150" s="12">
        <f t="shared" ref="AB150:AB181" si="85">AA150-V150</f>
        <v>46.033999999999992</v>
      </c>
      <c r="AC150" s="51">
        <f t="shared" ref="AC150:AC181" si="86">AB150*4.54</f>
        <v>208.99435999999997</v>
      </c>
      <c r="AD150" s="51"/>
      <c r="AE150" s="65">
        <f t="shared" si="69"/>
        <v>130.16720000000004</v>
      </c>
      <c r="AF150" s="12">
        <f>VLOOKUP(A150,Лист4!$A$2:$F$175,6,FALSE)</f>
        <v>253.01</v>
      </c>
      <c r="AG150" s="12">
        <f t="shared" ref="AG150:AG181" si="87">AF150-AA150</f>
        <v>3.9139999999999873</v>
      </c>
      <c r="AH150" s="51">
        <f t="shared" ref="AH150:AH181" si="88">AG150*4.54</f>
        <v>17.769559999999942</v>
      </c>
      <c r="AI150" s="51"/>
      <c r="AJ150" s="65">
        <f t="shared" si="72"/>
        <v>147.93675999999999</v>
      </c>
      <c r="AK150" s="12">
        <f>VLOOKUP(A150,Лист6!$A$2:$F$175,6,FALSE)</f>
        <v>261.041</v>
      </c>
      <c r="AL150" s="12">
        <f t="shared" ref="AL150:AL181" si="89">AK150-AF150</f>
        <v>8.0310000000000059</v>
      </c>
      <c r="AM150" s="51">
        <f t="shared" ref="AM150:AM181" si="90">AL150*4.54</f>
        <v>36.46074000000003</v>
      </c>
      <c r="AN150" s="51"/>
      <c r="AO150" s="65">
        <f t="shared" si="75"/>
        <v>184.39750000000004</v>
      </c>
    </row>
    <row r="151" spans="1:41" ht="15.75" thickBot="1">
      <c r="A151" s="6">
        <v>358477</v>
      </c>
      <c r="B151" s="6" t="s">
        <v>152</v>
      </c>
      <c r="C151" s="7"/>
      <c r="D151" s="6">
        <v>313</v>
      </c>
      <c r="E151" s="8"/>
      <c r="F151" s="8"/>
      <c r="G151" s="50"/>
      <c r="H151" s="47">
        <v>333.09199999999998</v>
      </c>
      <c r="I151" s="12">
        <f t="shared" si="78"/>
        <v>333.09199999999998</v>
      </c>
      <c r="J151" s="51">
        <f t="shared" si="79"/>
        <v>1392.3245599999998</v>
      </c>
      <c r="K151" s="59">
        <v>1151.0920000000001</v>
      </c>
      <c r="L151" s="12">
        <f t="shared" si="80"/>
        <v>818.00000000000011</v>
      </c>
      <c r="M151" s="51">
        <f t="shared" si="81"/>
        <v>3713.7200000000007</v>
      </c>
      <c r="N151" s="51">
        <f t="shared" si="82"/>
        <v>5106.0445600000003</v>
      </c>
      <c r="O151" s="51">
        <f>C151-P151+N151</f>
        <v>3500.0045600000003</v>
      </c>
      <c r="P151" s="65">
        <v>1606.04</v>
      </c>
      <c r="Q151" s="12">
        <v>2290.0100000000002</v>
      </c>
      <c r="R151" s="12">
        <f t="shared" si="76"/>
        <v>1138.9180000000001</v>
      </c>
      <c r="S151" s="51">
        <f t="shared" si="77"/>
        <v>5170.6877200000008</v>
      </c>
      <c r="T151" s="51">
        <v>3901</v>
      </c>
      <c r="U151" s="65">
        <f t="shared" si="63"/>
        <v>2875.7277200000008</v>
      </c>
      <c r="V151" s="12">
        <v>4826.0020000000004</v>
      </c>
      <c r="W151" s="12">
        <f t="shared" si="64"/>
        <v>2535.9920000000002</v>
      </c>
      <c r="X151" s="51">
        <f t="shared" si="65"/>
        <v>11513.403680000001</v>
      </c>
      <c r="Y151" s="51">
        <v>3066</v>
      </c>
      <c r="Z151" s="65">
        <f t="shared" si="66"/>
        <v>11323.131400000002</v>
      </c>
      <c r="AA151" s="12">
        <f>VLOOKUP(B151,Лист3!$A$2:$C$175,3,FALSE)</f>
        <v>6890.067</v>
      </c>
      <c r="AB151" s="12">
        <f t="shared" si="85"/>
        <v>2064.0649999999996</v>
      </c>
      <c r="AC151" s="51">
        <f t="shared" si="86"/>
        <v>9370.8550999999989</v>
      </c>
      <c r="AD151" s="51">
        <v>10000</v>
      </c>
      <c r="AE151" s="65">
        <f t="shared" si="69"/>
        <v>10693.986499999999</v>
      </c>
      <c r="AF151" s="12">
        <f>VLOOKUP(A151,Лист4!$A$2:$F$175,6,FALSE)</f>
        <v>8333.0460000000003</v>
      </c>
      <c r="AG151" s="12">
        <f t="shared" si="87"/>
        <v>1442.9790000000003</v>
      </c>
      <c r="AH151" s="51">
        <f t="shared" si="88"/>
        <v>6551.1246600000013</v>
      </c>
      <c r="AI151" s="51"/>
      <c r="AJ151" s="65">
        <f t="shared" si="72"/>
        <v>17245.11116</v>
      </c>
      <c r="AK151" s="12">
        <f>VLOOKUP(A151,Лист6!$A$2:$F$175,6,FALSE)</f>
        <v>9504.0450000000001</v>
      </c>
      <c r="AL151" s="12">
        <f t="shared" si="89"/>
        <v>1170.9989999999998</v>
      </c>
      <c r="AM151" s="51">
        <f t="shared" si="90"/>
        <v>5316.3354599999993</v>
      </c>
      <c r="AN151" s="51">
        <v>8500</v>
      </c>
      <c r="AO151" s="65">
        <f t="shared" si="75"/>
        <v>14061.446619999999</v>
      </c>
    </row>
    <row r="152" spans="1:41" ht="30.75" thickBot="1">
      <c r="A152" s="6">
        <v>354319</v>
      </c>
      <c r="B152" s="27" t="s">
        <v>153</v>
      </c>
      <c r="C152" s="7">
        <v>4853.37</v>
      </c>
      <c r="D152" s="19" t="s">
        <v>154</v>
      </c>
      <c r="E152" s="8">
        <v>1161.0940000000001</v>
      </c>
      <c r="F152" s="8">
        <f t="shared" ref="F152:F156" si="91">G152/4.18</f>
        <v>0</v>
      </c>
      <c r="G152" s="50">
        <v>0</v>
      </c>
      <c r="H152" s="47">
        <v>1297.098</v>
      </c>
      <c r="I152" s="12">
        <f t="shared" si="78"/>
        <v>136.00399999999991</v>
      </c>
      <c r="J152" s="51">
        <f t="shared" si="79"/>
        <v>568.49671999999953</v>
      </c>
      <c r="K152" s="59">
        <v>3513.0520000000001</v>
      </c>
      <c r="L152" s="12">
        <f t="shared" si="80"/>
        <v>2215.9540000000002</v>
      </c>
      <c r="M152" s="51">
        <f t="shared" si="81"/>
        <v>10060.43116</v>
      </c>
      <c r="N152" s="51">
        <f t="shared" si="82"/>
        <v>10628.927879999999</v>
      </c>
      <c r="O152" s="51">
        <f>C152-P152+N152</f>
        <v>4999.9978799999999</v>
      </c>
      <c r="P152" s="65">
        <v>10482.299999999999</v>
      </c>
      <c r="Q152" s="12">
        <v>3513.0520000000001</v>
      </c>
      <c r="R152" s="12">
        <f t="shared" si="76"/>
        <v>0</v>
      </c>
      <c r="S152" s="51">
        <f t="shared" si="77"/>
        <v>0</v>
      </c>
      <c r="T152" s="51"/>
      <c r="U152" s="65">
        <f t="shared" si="63"/>
        <v>10482.299999999999</v>
      </c>
      <c r="V152" s="12">
        <v>3513.0520000000001</v>
      </c>
      <c r="W152" s="12">
        <f t="shared" si="64"/>
        <v>0</v>
      </c>
      <c r="X152" s="51">
        <f t="shared" si="65"/>
        <v>0</v>
      </c>
      <c r="Y152" s="51">
        <v>10500</v>
      </c>
      <c r="Z152" s="65">
        <f t="shared" si="66"/>
        <v>-17.700000000000728</v>
      </c>
      <c r="AA152" s="12">
        <f>VLOOKUP(B152,Лист3!$A$2:$C$175,3,FALSE)</f>
        <v>3965.0410000000002</v>
      </c>
      <c r="AB152" s="12">
        <f t="shared" si="85"/>
        <v>451.98900000000003</v>
      </c>
      <c r="AC152" s="51">
        <f t="shared" si="86"/>
        <v>2052.03006</v>
      </c>
      <c r="AD152" s="51">
        <v>9204.26</v>
      </c>
      <c r="AE152" s="65">
        <f t="shared" si="69"/>
        <v>-7169.9299400000009</v>
      </c>
      <c r="AF152" s="12">
        <f>VLOOKUP(A152,Лист4!$A$2:$F$175,6,FALSE)</f>
        <v>3965.0410000000002</v>
      </c>
      <c r="AG152" s="12">
        <f t="shared" si="87"/>
        <v>0</v>
      </c>
      <c r="AH152" s="51">
        <f t="shared" si="88"/>
        <v>0</v>
      </c>
      <c r="AI152" s="51"/>
      <c r="AJ152" s="65">
        <f t="shared" si="72"/>
        <v>-7169.9299400000009</v>
      </c>
      <c r="AK152" s="12">
        <f>VLOOKUP(A152,Лист6!$A$2:$F$175,6,FALSE)</f>
        <v>3970.038</v>
      </c>
      <c r="AL152" s="12">
        <f t="shared" si="89"/>
        <v>4.9969999999998436</v>
      </c>
      <c r="AM152" s="51">
        <f t="shared" si="90"/>
        <v>22.686379999999289</v>
      </c>
      <c r="AN152" s="51"/>
      <c r="AO152" s="65">
        <f t="shared" si="75"/>
        <v>-7147.2435600000017</v>
      </c>
    </row>
    <row r="153" spans="1:41" ht="15.75" thickBot="1">
      <c r="A153" s="6">
        <v>342929</v>
      </c>
      <c r="B153" s="6" t="s">
        <v>155</v>
      </c>
      <c r="C153" s="7">
        <v>8785.7999999999993</v>
      </c>
      <c r="D153" s="6">
        <v>281</v>
      </c>
      <c r="E153" s="8">
        <v>12911</v>
      </c>
      <c r="F153" s="8">
        <f t="shared" si="91"/>
        <v>1945.9928229665072</v>
      </c>
      <c r="G153" s="50">
        <v>8134.25</v>
      </c>
      <c r="H153" s="47">
        <v>17102.016</v>
      </c>
      <c r="I153" s="12">
        <f t="shared" si="78"/>
        <v>4191.0159999999996</v>
      </c>
      <c r="J153" s="51">
        <f t="shared" si="79"/>
        <v>17518.446879999996</v>
      </c>
      <c r="K153" s="59">
        <v>20084.065999999999</v>
      </c>
      <c r="L153" s="12">
        <f t="shared" si="80"/>
        <v>2982.0499999999993</v>
      </c>
      <c r="M153" s="51">
        <f t="shared" si="81"/>
        <v>13538.506999999996</v>
      </c>
      <c r="N153" s="51">
        <f t="shared" si="82"/>
        <v>39191.203879999994</v>
      </c>
      <c r="O153" s="51">
        <f>C153-P153+N153</f>
        <v>42216.47387999999</v>
      </c>
      <c r="P153" s="65">
        <v>5760.53</v>
      </c>
      <c r="Q153" s="12">
        <v>21611.018</v>
      </c>
      <c r="R153" s="12">
        <f t="shared" si="76"/>
        <v>1526.9520000000011</v>
      </c>
      <c r="S153" s="51">
        <f t="shared" si="77"/>
        <v>6932.3620800000053</v>
      </c>
      <c r="T153" s="51">
        <v>5863.49</v>
      </c>
      <c r="U153" s="65">
        <f t="shared" si="63"/>
        <v>6829.4020800000053</v>
      </c>
      <c r="V153" s="12">
        <v>23625.079000000002</v>
      </c>
      <c r="W153" s="12">
        <f t="shared" si="64"/>
        <v>2014.0610000000015</v>
      </c>
      <c r="X153" s="51">
        <f t="shared" si="65"/>
        <v>9143.8369400000065</v>
      </c>
      <c r="Y153" s="51">
        <v>6978.17</v>
      </c>
      <c r="Z153" s="65">
        <f t="shared" si="66"/>
        <v>8995.0690200000117</v>
      </c>
      <c r="AA153" s="12">
        <v>25156.01</v>
      </c>
      <c r="AB153" s="12">
        <f t="shared" si="85"/>
        <v>1530.9309999999969</v>
      </c>
      <c r="AC153" s="51">
        <f t="shared" si="86"/>
        <v>6950.4267399999862</v>
      </c>
      <c r="AD153" s="51"/>
      <c r="AE153" s="65">
        <f t="shared" si="69"/>
        <v>15945.495759999998</v>
      </c>
      <c r="AF153" s="12">
        <f>VLOOKUP(A153,Лист4!$A$2:$F$175,6,FALSE)</f>
        <v>26395.030999999999</v>
      </c>
      <c r="AG153" s="12">
        <f t="shared" si="87"/>
        <v>1239.0210000000006</v>
      </c>
      <c r="AH153" s="51">
        <f t="shared" si="88"/>
        <v>5625.155340000003</v>
      </c>
      <c r="AI153" s="51">
        <v>6996.3</v>
      </c>
      <c r="AJ153" s="65">
        <f t="shared" si="72"/>
        <v>14574.351100000003</v>
      </c>
      <c r="AK153" s="12">
        <f>VLOOKUP(A153,Лист6!$A$2:$F$175,6,FALSE)</f>
        <v>27236.041000000001</v>
      </c>
      <c r="AL153" s="12">
        <f t="shared" si="89"/>
        <v>841.01000000000204</v>
      </c>
      <c r="AM153" s="51">
        <f t="shared" si="90"/>
        <v>3818.1854000000094</v>
      </c>
      <c r="AN153" s="51">
        <v>5662.33</v>
      </c>
      <c r="AO153" s="65">
        <f t="shared" si="75"/>
        <v>12730.206500000013</v>
      </c>
    </row>
    <row r="154" spans="1:41" ht="15.75" thickBot="1">
      <c r="A154" s="6">
        <v>347319</v>
      </c>
      <c r="B154" s="6" t="s">
        <v>156</v>
      </c>
      <c r="C154" s="7"/>
      <c r="D154" s="6">
        <v>46</v>
      </c>
      <c r="E154" s="8">
        <v>0</v>
      </c>
      <c r="F154" s="8">
        <f t="shared" si="91"/>
        <v>0</v>
      </c>
      <c r="G154" s="50">
        <v>0</v>
      </c>
      <c r="H154" s="47">
        <v>0</v>
      </c>
      <c r="I154" s="12">
        <f t="shared" si="78"/>
        <v>0</v>
      </c>
      <c r="J154" s="51">
        <f t="shared" si="79"/>
        <v>0</v>
      </c>
      <c r="K154" s="59">
        <v>0</v>
      </c>
      <c r="L154" s="12">
        <f t="shared" si="80"/>
        <v>0</v>
      </c>
      <c r="M154" s="51">
        <f t="shared" si="81"/>
        <v>0</v>
      </c>
      <c r="N154" s="51">
        <f t="shared" si="82"/>
        <v>0</v>
      </c>
      <c r="O154" s="51">
        <v>0</v>
      </c>
      <c r="P154" s="65">
        <f t="shared" si="83"/>
        <v>0</v>
      </c>
      <c r="Q154" s="12">
        <v>0</v>
      </c>
      <c r="R154" s="12">
        <f t="shared" si="76"/>
        <v>0</v>
      </c>
      <c r="S154" s="51">
        <f t="shared" si="77"/>
        <v>0</v>
      </c>
      <c r="T154" s="51"/>
      <c r="U154" s="65">
        <f t="shared" si="63"/>
        <v>0</v>
      </c>
      <c r="V154" s="12">
        <v>0</v>
      </c>
      <c r="W154" s="12">
        <f t="shared" si="64"/>
        <v>0</v>
      </c>
      <c r="X154" s="51">
        <f t="shared" si="65"/>
        <v>0</v>
      </c>
      <c r="Y154" s="51"/>
      <c r="Z154" s="65">
        <f t="shared" si="66"/>
        <v>0</v>
      </c>
      <c r="AA154" s="12">
        <f>VLOOKUP(B154,Лист3!$A$2:$C$175,3,FALSE)</f>
        <v>0</v>
      </c>
      <c r="AB154" s="12">
        <f t="shared" si="85"/>
        <v>0</v>
      </c>
      <c r="AC154" s="51">
        <f t="shared" si="86"/>
        <v>0</v>
      </c>
      <c r="AD154" s="51"/>
      <c r="AE154" s="65">
        <f t="shared" si="69"/>
        <v>0</v>
      </c>
      <c r="AF154" s="12">
        <f>VLOOKUP(A154,Лист4!$A$2:$F$175,6,FALSE)</f>
        <v>0</v>
      </c>
      <c r="AG154" s="12">
        <f t="shared" si="87"/>
        <v>0</v>
      </c>
      <c r="AH154" s="51">
        <f t="shared" si="88"/>
        <v>0</v>
      </c>
      <c r="AI154" s="51"/>
      <c r="AJ154" s="65">
        <f t="shared" si="72"/>
        <v>0</v>
      </c>
      <c r="AK154" s="12">
        <f>VLOOKUP(A154,Лист6!$A$2:$F$175,6,FALSE)</f>
        <v>0</v>
      </c>
      <c r="AL154" s="12">
        <f t="shared" si="89"/>
        <v>0</v>
      </c>
      <c r="AM154" s="51">
        <f t="shared" si="90"/>
        <v>0</v>
      </c>
      <c r="AN154" s="51"/>
      <c r="AO154" s="65">
        <f t="shared" si="75"/>
        <v>0</v>
      </c>
    </row>
    <row r="155" spans="1:41" ht="15.75" thickBot="1">
      <c r="A155" s="6">
        <v>351663</v>
      </c>
      <c r="B155" s="6" t="s">
        <v>156</v>
      </c>
      <c r="C155" s="7"/>
      <c r="D155" s="6">
        <v>79</v>
      </c>
      <c r="E155" s="8">
        <v>0</v>
      </c>
      <c r="F155" s="8">
        <f t="shared" si="91"/>
        <v>0</v>
      </c>
      <c r="G155" s="50">
        <v>0</v>
      </c>
      <c r="H155" s="47">
        <v>0</v>
      </c>
      <c r="I155" s="12">
        <f t="shared" si="78"/>
        <v>0</v>
      </c>
      <c r="J155" s="51">
        <f t="shared" si="79"/>
        <v>0</v>
      </c>
      <c r="K155" s="59">
        <v>0</v>
      </c>
      <c r="L155" s="12">
        <f t="shared" si="80"/>
        <v>0</v>
      </c>
      <c r="M155" s="51">
        <f t="shared" si="81"/>
        <v>0</v>
      </c>
      <c r="N155" s="51">
        <f t="shared" si="82"/>
        <v>0</v>
      </c>
      <c r="O155" s="51">
        <v>0</v>
      </c>
      <c r="P155" s="65">
        <f t="shared" si="83"/>
        <v>0</v>
      </c>
      <c r="Q155" s="12">
        <v>0</v>
      </c>
      <c r="R155" s="12">
        <f t="shared" si="76"/>
        <v>0</v>
      </c>
      <c r="S155" s="51">
        <f t="shared" si="77"/>
        <v>0</v>
      </c>
      <c r="T155" s="51"/>
      <c r="U155" s="65">
        <f t="shared" si="63"/>
        <v>0</v>
      </c>
      <c r="V155" s="12">
        <v>0</v>
      </c>
      <c r="W155" s="12">
        <f t="shared" si="64"/>
        <v>0</v>
      </c>
      <c r="X155" s="51">
        <f t="shared" si="65"/>
        <v>0</v>
      </c>
      <c r="Y155" s="51"/>
      <c r="Z155" s="65">
        <f t="shared" si="66"/>
        <v>0</v>
      </c>
      <c r="AA155" s="12">
        <f>VLOOKUP(B155,Лист3!$A$2:$C$175,3,FALSE)</f>
        <v>0</v>
      </c>
      <c r="AB155" s="12">
        <f t="shared" si="85"/>
        <v>0</v>
      </c>
      <c r="AC155" s="51">
        <f t="shared" si="86"/>
        <v>0</v>
      </c>
      <c r="AD155" s="51"/>
      <c r="AE155" s="65">
        <f t="shared" si="69"/>
        <v>0</v>
      </c>
      <c r="AF155" s="12">
        <f>VLOOKUP(A155,Лист4!$A$2:$F$175,6,FALSE)</f>
        <v>0</v>
      </c>
      <c r="AG155" s="12">
        <f t="shared" si="87"/>
        <v>0</v>
      </c>
      <c r="AH155" s="51">
        <f t="shared" si="88"/>
        <v>0</v>
      </c>
      <c r="AI155" s="51"/>
      <c r="AJ155" s="65">
        <f t="shared" si="72"/>
        <v>0</v>
      </c>
      <c r="AK155" s="12">
        <f>VLOOKUP(A155,Лист6!$A$2:$F$175,6,FALSE)</f>
        <v>0</v>
      </c>
      <c r="AL155" s="12">
        <f t="shared" si="89"/>
        <v>0</v>
      </c>
      <c r="AM155" s="51">
        <f t="shared" si="90"/>
        <v>0</v>
      </c>
      <c r="AN155" s="51"/>
      <c r="AO155" s="65">
        <f t="shared" si="75"/>
        <v>0</v>
      </c>
    </row>
    <row r="156" spans="1:41" ht="15.75" thickBot="1">
      <c r="A156" s="6">
        <v>347411</v>
      </c>
      <c r="B156" s="6" t="s">
        <v>156</v>
      </c>
      <c r="C156" s="7"/>
      <c r="D156" s="6">
        <v>173</v>
      </c>
      <c r="E156" s="8">
        <v>0</v>
      </c>
      <c r="F156" s="8">
        <f t="shared" si="91"/>
        <v>0</v>
      </c>
      <c r="G156" s="50">
        <v>0</v>
      </c>
      <c r="H156" s="47">
        <v>0</v>
      </c>
      <c r="I156" s="12">
        <f t="shared" si="78"/>
        <v>0</v>
      </c>
      <c r="J156" s="51">
        <f t="shared" si="79"/>
        <v>0</v>
      </c>
      <c r="K156" s="59">
        <v>0</v>
      </c>
      <c r="L156" s="12">
        <f t="shared" si="80"/>
        <v>0</v>
      </c>
      <c r="M156" s="51">
        <f t="shared" si="81"/>
        <v>0</v>
      </c>
      <c r="N156" s="51">
        <f t="shared" si="82"/>
        <v>0</v>
      </c>
      <c r="O156" s="51">
        <v>0</v>
      </c>
      <c r="P156" s="65">
        <f t="shared" si="83"/>
        <v>0</v>
      </c>
      <c r="Q156" s="12">
        <v>0</v>
      </c>
      <c r="R156" s="12">
        <f t="shared" si="76"/>
        <v>0</v>
      </c>
      <c r="S156" s="51">
        <f t="shared" si="77"/>
        <v>0</v>
      </c>
      <c r="T156" s="51"/>
      <c r="U156" s="65">
        <f t="shared" si="63"/>
        <v>0</v>
      </c>
      <c r="V156" s="12">
        <v>0</v>
      </c>
      <c r="W156" s="12">
        <f t="shared" si="64"/>
        <v>0</v>
      </c>
      <c r="X156" s="51">
        <f t="shared" si="65"/>
        <v>0</v>
      </c>
      <c r="Y156" s="51"/>
      <c r="Z156" s="65">
        <f t="shared" si="66"/>
        <v>0</v>
      </c>
      <c r="AA156" s="12">
        <f>VLOOKUP(B156,Лист3!$A$2:$C$175,3,FALSE)</f>
        <v>0</v>
      </c>
      <c r="AB156" s="12">
        <f t="shared" si="85"/>
        <v>0</v>
      </c>
      <c r="AC156" s="51">
        <f t="shared" si="86"/>
        <v>0</v>
      </c>
      <c r="AD156" s="51"/>
      <c r="AE156" s="65">
        <f t="shared" si="69"/>
        <v>0</v>
      </c>
      <c r="AF156" s="12">
        <f>VLOOKUP(A156,Лист4!$A$2:$F$175,6,FALSE)</f>
        <v>0</v>
      </c>
      <c r="AG156" s="12">
        <f t="shared" si="87"/>
        <v>0</v>
      </c>
      <c r="AH156" s="51">
        <f t="shared" si="88"/>
        <v>0</v>
      </c>
      <c r="AI156" s="51"/>
      <c r="AJ156" s="65">
        <f t="shared" si="72"/>
        <v>0</v>
      </c>
      <c r="AK156" s="12">
        <f>VLOOKUP(A156,Лист6!$A$2:$F$175,6,FALSE)</f>
        <v>0</v>
      </c>
      <c r="AL156" s="12">
        <f t="shared" si="89"/>
        <v>0</v>
      </c>
      <c r="AM156" s="51">
        <f t="shared" si="90"/>
        <v>0</v>
      </c>
      <c r="AN156" s="51"/>
      <c r="AO156" s="65">
        <f t="shared" si="75"/>
        <v>0</v>
      </c>
    </row>
    <row r="157" spans="1:41" ht="15.75" thickBot="1">
      <c r="A157" s="9">
        <v>358451</v>
      </c>
      <c r="B157" s="10" t="s">
        <v>157</v>
      </c>
      <c r="C157" s="11"/>
      <c r="D157" s="9">
        <v>263.26400000000001</v>
      </c>
      <c r="E157" s="8"/>
      <c r="F157" s="8"/>
      <c r="G157" s="50"/>
      <c r="H157" s="47">
        <v>34.018000000000001</v>
      </c>
      <c r="I157" s="12">
        <f t="shared" si="78"/>
        <v>34.018000000000001</v>
      </c>
      <c r="J157" s="51">
        <f t="shared" si="79"/>
        <v>142.19523999999998</v>
      </c>
      <c r="K157" s="59">
        <v>1024.058</v>
      </c>
      <c r="L157" s="12">
        <f t="shared" si="80"/>
        <v>990.04</v>
      </c>
      <c r="M157" s="51">
        <f t="shared" si="81"/>
        <v>4494.7816000000003</v>
      </c>
      <c r="N157" s="51">
        <f t="shared" si="82"/>
        <v>4636.9768400000003</v>
      </c>
      <c r="O157" s="51">
        <f>C157-P157+N157</f>
        <v>4645.21684</v>
      </c>
      <c r="P157" s="65">
        <v>-8.24</v>
      </c>
      <c r="Q157" s="12">
        <v>1120.001</v>
      </c>
      <c r="R157" s="12">
        <f t="shared" si="76"/>
        <v>95.942999999999984</v>
      </c>
      <c r="S157" s="51">
        <f t="shared" si="77"/>
        <v>435.58121999999992</v>
      </c>
      <c r="T157" s="51"/>
      <c r="U157" s="65">
        <f t="shared" si="63"/>
        <v>427.34121999999991</v>
      </c>
      <c r="V157" s="12">
        <v>1154.0219999999999</v>
      </c>
      <c r="W157" s="12">
        <f t="shared" si="64"/>
        <v>34.020999999999958</v>
      </c>
      <c r="X157" s="51">
        <f t="shared" si="65"/>
        <v>154.45533999999981</v>
      </c>
      <c r="Y157" s="51">
        <v>401.04</v>
      </c>
      <c r="Z157" s="65">
        <f t="shared" si="66"/>
        <v>180.75655999999975</v>
      </c>
      <c r="AA157" s="12">
        <f>VLOOKUP(B157,Лист3!$A$2:$C$175,3,FALSE)</f>
        <v>1540.0840000000001</v>
      </c>
      <c r="AB157" s="12">
        <f t="shared" si="85"/>
        <v>386.06200000000013</v>
      </c>
      <c r="AC157" s="51">
        <f t="shared" si="86"/>
        <v>1752.7214800000006</v>
      </c>
      <c r="AD157" s="51">
        <v>180.76</v>
      </c>
      <c r="AE157" s="65">
        <f t="shared" si="69"/>
        <v>1752.7180400000004</v>
      </c>
      <c r="AF157" s="12">
        <f>VLOOKUP(A157,Лист4!$A$2:$F$175,6,FALSE)</f>
        <v>1791.0160000000001</v>
      </c>
      <c r="AG157" s="12">
        <f t="shared" si="87"/>
        <v>250.93200000000002</v>
      </c>
      <c r="AH157" s="51">
        <f t="shared" si="88"/>
        <v>1139.23128</v>
      </c>
      <c r="AI157" s="51">
        <v>1752.72</v>
      </c>
      <c r="AJ157" s="65">
        <f t="shared" si="72"/>
        <v>1139.2293200000006</v>
      </c>
      <c r="AK157" s="12">
        <f>VLOOKUP(A157,Лист6!$A$2:$F$175,6,FALSE)</f>
        <v>2042.018</v>
      </c>
      <c r="AL157" s="12">
        <f t="shared" si="89"/>
        <v>251.00199999999995</v>
      </c>
      <c r="AM157" s="51">
        <f t="shared" si="90"/>
        <v>1139.5490799999998</v>
      </c>
      <c r="AN157" s="51"/>
      <c r="AO157" s="65">
        <f t="shared" si="75"/>
        <v>2278.7784000000001</v>
      </c>
    </row>
    <row r="158" spans="1:41" ht="15.75" thickBot="1">
      <c r="A158" s="6">
        <v>344533</v>
      </c>
      <c r="B158" s="6" t="s">
        <v>158</v>
      </c>
      <c r="C158" s="7">
        <v>-295.58999999999997</v>
      </c>
      <c r="D158" s="6">
        <v>45</v>
      </c>
      <c r="E158" s="8">
        <v>1020.07</v>
      </c>
      <c r="F158" s="8">
        <f t="shared" ref="F158:F168" si="92">G158/4.18</f>
        <v>1.0071770334928229</v>
      </c>
      <c r="G158" s="50">
        <v>4.21</v>
      </c>
      <c r="H158" s="47">
        <v>1370.0509999999999</v>
      </c>
      <c r="I158" s="12">
        <f t="shared" si="78"/>
        <v>349.98099999999988</v>
      </c>
      <c r="J158" s="51">
        <f t="shared" si="79"/>
        <v>1462.9205799999993</v>
      </c>
      <c r="K158" s="59">
        <v>1662.011</v>
      </c>
      <c r="L158" s="12">
        <f t="shared" si="80"/>
        <v>291.96000000000004</v>
      </c>
      <c r="M158" s="51">
        <f t="shared" si="81"/>
        <v>1325.4984000000002</v>
      </c>
      <c r="N158" s="51">
        <f t="shared" si="82"/>
        <v>2792.6289799999995</v>
      </c>
      <c r="O158" s="51">
        <v>1400</v>
      </c>
      <c r="P158" s="65">
        <v>1097.01</v>
      </c>
      <c r="Q158" s="12">
        <v>1680.096</v>
      </c>
      <c r="R158" s="12">
        <f t="shared" si="76"/>
        <v>18.085000000000036</v>
      </c>
      <c r="S158" s="51">
        <f t="shared" si="77"/>
        <v>82.105900000000162</v>
      </c>
      <c r="T158" s="51"/>
      <c r="U158" s="65">
        <f t="shared" si="63"/>
        <v>1179.1159000000002</v>
      </c>
      <c r="V158" s="12">
        <v>1709.0719999999999</v>
      </c>
      <c r="W158" s="12">
        <f t="shared" si="64"/>
        <v>28.975999999999885</v>
      </c>
      <c r="X158" s="51">
        <f t="shared" si="65"/>
        <v>131.55103999999949</v>
      </c>
      <c r="Y158" s="51">
        <v>0</v>
      </c>
      <c r="Z158" s="65">
        <f t="shared" si="66"/>
        <v>1310.6669399999996</v>
      </c>
      <c r="AA158" s="12">
        <f>VLOOKUP(B158,Лист3!$A$2:$C$175,3,FALSE)</f>
        <v>1762.085</v>
      </c>
      <c r="AB158" s="12">
        <f t="shared" si="85"/>
        <v>53.013000000000147</v>
      </c>
      <c r="AC158" s="51">
        <f t="shared" si="86"/>
        <v>240.67902000000066</v>
      </c>
      <c r="AD158" s="51"/>
      <c r="AE158" s="65">
        <f t="shared" si="69"/>
        <v>1551.3459600000003</v>
      </c>
      <c r="AF158" s="12">
        <f>VLOOKUP(A158,Лист4!$A$2:$F$175,6,FALSE)</f>
        <v>1887.0429999999999</v>
      </c>
      <c r="AG158" s="12">
        <f t="shared" si="87"/>
        <v>124.95799999999986</v>
      </c>
      <c r="AH158" s="51">
        <f t="shared" si="88"/>
        <v>567.30931999999939</v>
      </c>
      <c r="AI158" s="51"/>
      <c r="AJ158" s="65">
        <f t="shared" si="72"/>
        <v>2118.6552799999999</v>
      </c>
      <c r="AK158" s="12">
        <f>VLOOKUP(A158,Лист6!$A$2:$F$175,6,FALSE)</f>
        <v>2380.0210000000002</v>
      </c>
      <c r="AL158" s="12">
        <f t="shared" si="89"/>
        <v>492.97800000000029</v>
      </c>
      <c r="AM158" s="51">
        <f t="shared" si="90"/>
        <v>2238.1201200000014</v>
      </c>
      <c r="AN158" s="51"/>
      <c r="AO158" s="65">
        <f t="shared" si="75"/>
        <v>4356.7754000000014</v>
      </c>
    </row>
    <row r="159" spans="1:41" ht="15.75" thickBot="1">
      <c r="A159" s="6">
        <v>354323</v>
      </c>
      <c r="B159" s="6" t="s">
        <v>159</v>
      </c>
      <c r="C159" s="7">
        <v>1980.67</v>
      </c>
      <c r="D159" s="6">
        <v>268</v>
      </c>
      <c r="E159" s="8">
        <v>2910.0790000000002</v>
      </c>
      <c r="F159" s="8">
        <f t="shared" si="92"/>
        <v>1240.0622009569379</v>
      </c>
      <c r="G159" s="50">
        <v>5183.46</v>
      </c>
      <c r="H159" s="47">
        <v>4305.04</v>
      </c>
      <c r="I159" s="12">
        <f t="shared" si="78"/>
        <v>1394.9609999999998</v>
      </c>
      <c r="J159" s="51">
        <f t="shared" si="79"/>
        <v>5830.9369799999986</v>
      </c>
      <c r="K159" s="59">
        <v>5041.0280000000002</v>
      </c>
      <c r="L159" s="12">
        <f t="shared" si="80"/>
        <v>735.98800000000028</v>
      </c>
      <c r="M159" s="51">
        <f t="shared" si="81"/>
        <v>3341.3855200000012</v>
      </c>
      <c r="N159" s="51">
        <f t="shared" si="82"/>
        <v>14355.782499999999</v>
      </c>
      <c r="O159" s="51">
        <f>C159-P159+N159</f>
        <v>18000.002499999999</v>
      </c>
      <c r="P159" s="65">
        <v>-1663.55</v>
      </c>
      <c r="Q159" s="12">
        <v>5835.0129999999999</v>
      </c>
      <c r="R159" s="12">
        <f t="shared" si="76"/>
        <v>793.98499999999967</v>
      </c>
      <c r="S159" s="51">
        <f t="shared" si="77"/>
        <v>3604.6918999999984</v>
      </c>
      <c r="T159" s="51"/>
      <c r="U159" s="65">
        <f t="shared" si="63"/>
        <v>1941.1418999999985</v>
      </c>
      <c r="V159" s="12">
        <v>5846.0290000000005</v>
      </c>
      <c r="W159" s="12">
        <f t="shared" si="64"/>
        <v>11.016000000000531</v>
      </c>
      <c r="X159" s="51">
        <f t="shared" si="65"/>
        <v>50.012640000002413</v>
      </c>
      <c r="Y159" s="51"/>
      <c r="Z159" s="65">
        <f t="shared" si="66"/>
        <v>1991.1545400000009</v>
      </c>
      <c r="AA159" s="12">
        <f>VLOOKUP(B159,Лист3!$A$2:$C$175,3,FALSE)</f>
        <v>5863.0190000000002</v>
      </c>
      <c r="AB159" s="12">
        <f t="shared" si="85"/>
        <v>16.989999999999782</v>
      </c>
      <c r="AC159" s="51">
        <f t="shared" si="86"/>
        <v>77.134599999999011</v>
      </c>
      <c r="AD159" s="51"/>
      <c r="AE159" s="65">
        <f t="shared" si="69"/>
        <v>2068.2891399999999</v>
      </c>
      <c r="AF159" s="12">
        <f>VLOOKUP(A159,Лист4!$A$2:$F$175,6,FALSE)</f>
        <v>6001</v>
      </c>
      <c r="AG159" s="12">
        <f t="shared" si="87"/>
        <v>137.98099999999977</v>
      </c>
      <c r="AH159" s="51">
        <f t="shared" si="88"/>
        <v>626.43373999999892</v>
      </c>
      <c r="AI159" s="51"/>
      <c r="AJ159" s="65">
        <f t="shared" si="72"/>
        <v>2694.7228799999989</v>
      </c>
      <c r="AK159" s="12">
        <f>VLOOKUP(A159,Лист6!$A$2:$F$175,6,FALSE)</f>
        <v>6122.0550000000003</v>
      </c>
      <c r="AL159" s="12">
        <f t="shared" si="89"/>
        <v>121.05500000000029</v>
      </c>
      <c r="AM159" s="51">
        <f t="shared" si="90"/>
        <v>549.58970000000136</v>
      </c>
      <c r="AN159" s="51"/>
      <c r="AO159" s="65">
        <f t="shared" si="75"/>
        <v>3244.3125800000003</v>
      </c>
    </row>
    <row r="160" spans="1:41" ht="15.75" thickBot="1">
      <c r="A160" s="6">
        <v>342938</v>
      </c>
      <c r="B160" s="6" t="s">
        <v>160</v>
      </c>
      <c r="C160" s="7"/>
      <c r="D160" s="6">
        <v>104</v>
      </c>
      <c r="E160" s="8">
        <v>0</v>
      </c>
      <c r="F160" s="8">
        <f t="shared" si="92"/>
        <v>0</v>
      </c>
      <c r="G160" s="50">
        <v>0</v>
      </c>
      <c r="H160" s="47">
        <v>0</v>
      </c>
      <c r="I160" s="12">
        <f t="shared" si="78"/>
        <v>0</v>
      </c>
      <c r="J160" s="51">
        <f t="shared" si="79"/>
        <v>0</v>
      </c>
      <c r="K160" s="59">
        <v>8.5000000000000006E-2</v>
      </c>
      <c r="L160" s="12">
        <f t="shared" si="80"/>
        <v>8.5000000000000006E-2</v>
      </c>
      <c r="M160" s="51">
        <f t="shared" si="81"/>
        <v>0.38590000000000002</v>
      </c>
      <c r="N160" s="51">
        <f t="shared" si="82"/>
        <v>0.38590000000000002</v>
      </c>
      <c r="O160" s="51">
        <v>0</v>
      </c>
      <c r="P160" s="65">
        <f t="shared" si="83"/>
        <v>0.38590000000000002</v>
      </c>
      <c r="Q160" s="12">
        <v>8.5000000000000006E-2</v>
      </c>
      <c r="R160" s="12">
        <f t="shared" si="76"/>
        <v>0</v>
      </c>
      <c r="S160" s="51">
        <f t="shared" si="77"/>
        <v>0</v>
      </c>
      <c r="T160" s="51"/>
      <c r="U160" s="65">
        <f t="shared" si="63"/>
        <v>0.38590000000000002</v>
      </c>
      <c r="V160" s="12">
        <v>8.5000000000000006E-2</v>
      </c>
      <c r="W160" s="12">
        <f t="shared" si="64"/>
        <v>0</v>
      </c>
      <c r="X160" s="51">
        <f t="shared" si="65"/>
        <v>0</v>
      </c>
      <c r="Y160" s="51"/>
      <c r="Z160" s="65">
        <f t="shared" si="66"/>
        <v>0.38590000000000002</v>
      </c>
      <c r="AA160" s="12">
        <f>VLOOKUP(B160,Лист3!$A$2:$C$175,3,FALSE)</f>
        <v>8.5000000000000006E-2</v>
      </c>
      <c r="AB160" s="12">
        <f t="shared" si="85"/>
        <v>0</v>
      </c>
      <c r="AC160" s="51">
        <f t="shared" si="86"/>
        <v>0</v>
      </c>
      <c r="AD160" s="51"/>
      <c r="AE160" s="65">
        <f t="shared" si="69"/>
        <v>0.38590000000000002</v>
      </c>
      <c r="AF160" s="12">
        <f>VLOOKUP(A160,Лист4!$A$2:$F$175,6,FALSE)</f>
        <v>8.5000000000000006E-2</v>
      </c>
      <c r="AG160" s="12">
        <f t="shared" si="87"/>
        <v>0</v>
      </c>
      <c r="AH160" s="51">
        <f t="shared" si="88"/>
        <v>0</v>
      </c>
      <c r="AI160" s="51"/>
      <c r="AJ160" s="65">
        <f t="shared" si="72"/>
        <v>0.38590000000000002</v>
      </c>
      <c r="AK160" s="12">
        <f>VLOOKUP(A160,Лист6!$A$2:$F$175,6,FALSE)</f>
        <v>8.5000000000000006E-2</v>
      </c>
      <c r="AL160" s="12">
        <f t="shared" si="89"/>
        <v>0</v>
      </c>
      <c r="AM160" s="51">
        <f t="shared" si="90"/>
        <v>0</v>
      </c>
      <c r="AN160" s="51"/>
      <c r="AO160" s="65">
        <f t="shared" si="75"/>
        <v>0.38590000000000002</v>
      </c>
    </row>
    <row r="161" spans="1:41" ht="15.75" thickBot="1">
      <c r="A161" s="6">
        <v>343428</v>
      </c>
      <c r="B161" s="6" t="s">
        <v>161</v>
      </c>
      <c r="C161" s="7">
        <v>5564.94</v>
      </c>
      <c r="D161" s="6">
        <v>29</v>
      </c>
      <c r="E161" s="8">
        <v>5262.0959999999995</v>
      </c>
      <c r="F161" s="8">
        <f t="shared" si="92"/>
        <v>1951.0550239234451</v>
      </c>
      <c r="G161" s="50">
        <v>8155.41</v>
      </c>
      <c r="H161" s="47">
        <v>8920.0660000000007</v>
      </c>
      <c r="I161" s="12">
        <f t="shared" si="78"/>
        <v>3657.9700000000012</v>
      </c>
      <c r="J161" s="51">
        <f t="shared" si="79"/>
        <v>15290.314600000003</v>
      </c>
      <c r="K161" s="59">
        <v>10921.029</v>
      </c>
      <c r="L161" s="12">
        <f t="shared" si="80"/>
        <v>2000.9629999999997</v>
      </c>
      <c r="M161" s="51">
        <f t="shared" si="81"/>
        <v>9084.3720199999989</v>
      </c>
      <c r="N161" s="51">
        <f t="shared" si="82"/>
        <v>32530.09662</v>
      </c>
      <c r="O161" s="51">
        <f>C161-P161+N161</f>
        <v>34025.996619999998</v>
      </c>
      <c r="P161" s="65">
        <v>4069.04</v>
      </c>
      <c r="Q161" s="12">
        <v>11899.043</v>
      </c>
      <c r="R161" s="12">
        <f t="shared" si="76"/>
        <v>978.01399999999921</v>
      </c>
      <c r="S161" s="51">
        <f t="shared" si="77"/>
        <v>4440.1835599999968</v>
      </c>
      <c r="T161" s="51"/>
      <c r="U161" s="65">
        <f t="shared" si="63"/>
        <v>8509.2235599999967</v>
      </c>
      <c r="V161" s="12">
        <v>14290.02</v>
      </c>
      <c r="W161" s="12">
        <f t="shared" si="64"/>
        <v>2390.9770000000008</v>
      </c>
      <c r="X161" s="51">
        <f t="shared" si="65"/>
        <v>10855.035580000003</v>
      </c>
      <c r="Y161" s="51">
        <v>12453</v>
      </c>
      <c r="Z161" s="65">
        <f t="shared" si="66"/>
        <v>6911.2591400000019</v>
      </c>
      <c r="AA161" s="12">
        <f>VLOOKUP(B161,Лист3!$A$2:$C$175,3,FALSE)</f>
        <v>15441.009</v>
      </c>
      <c r="AB161" s="12">
        <f t="shared" si="85"/>
        <v>1150.9889999999996</v>
      </c>
      <c r="AC161" s="51">
        <f t="shared" si="86"/>
        <v>5225.4900599999983</v>
      </c>
      <c r="AD161" s="51">
        <v>5000</v>
      </c>
      <c r="AE161" s="65">
        <f t="shared" si="69"/>
        <v>7136.7492000000002</v>
      </c>
      <c r="AF161" s="12">
        <f>VLOOKUP(A161,Лист4!$A$2:$F$175,6,FALSE)</f>
        <v>16258.039000000001</v>
      </c>
      <c r="AG161" s="12">
        <f t="shared" si="87"/>
        <v>817.03000000000065</v>
      </c>
      <c r="AH161" s="51">
        <f t="shared" si="88"/>
        <v>3709.3162000000029</v>
      </c>
      <c r="AI161" s="51"/>
      <c r="AJ161" s="65">
        <f t="shared" si="72"/>
        <v>10846.065400000003</v>
      </c>
      <c r="AK161" s="12">
        <f>VLOOKUP(A161,Лист6!$A$2:$F$175,6,FALSE)</f>
        <v>17330.038</v>
      </c>
      <c r="AL161" s="12">
        <f t="shared" si="89"/>
        <v>1071.9989999999998</v>
      </c>
      <c r="AM161" s="51">
        <f t="shared" si="90"/>
        <v>4866.8754599999993</v>
      </c>
      <c r="AN161" s="51">
        <v>6000</v>
      </c>
      <c r="AO161" s="65">
        <f t="shared" si="75"/>
        <v>9712.9408600000024</v>
      </c>
    </row>
    <row r="162" spans="1:41" ht="15.75" thickBot="1">
      <c r="A162" s="6">
        <v>342953</v>
      </c>
      <c r="B162" s="6" t="s">
        <v>162</v>
      </c>
      <c r="C162" s="7">
        <v>119.94</v>
      </c>
      <c r="D162" s="6">
        <v>28</v>
      </c>
      <c r="E162" s="8">
        <v>3152.0740000000001</v>
      </c>
      <c r="F162" s="8">
        <f t="shared" si="92"/>
        <v>1.0095693779904307</v>
      </c>
      <c r="G162" s="50">
        <v>4.22</v>
      </c>
      <c r="H162" s="48">
        <v>3570.0509999999999</v>
      </c>
      <c r="I162" s="12">
        <f t="shared" si="78"/>
        <v>417.97699999999986</v>
      </c>
      <c r="J162" s="51">
        <f t="shared" si="79"/>
        <v>1747.1438599999992</v>
      </c>
      <c r="K162" s="59">
        <v>4393.0020000000004</v>
      </c>
      <c r="L162" s="12">
        <f t="shared" si="80"/>
        <v>822.95100000000048</v>
      </c>
      <c r="M162" s="51">
        <f t="shared" si="81"/>
        <v>3736.1975400000024</v>
      </c>
      <c r="N162" s="51">
        <f t="shared" si="82"/>
        <v>5487.5614000000014</v>
      </c>
      <c r="O162" s="51">
        <f>C162-P162+N162</f>
        <v>1875.0014000000015</v>
      </c>
      <c r="P162" s="65">
        <v>3732.5</v>
      </c>
      <c r="Q162" s="12">
        <v>4393.0020000000004</v>
      </c>
      <c r="R162" s="12">
        <f t="shared" si="76"/>
        <v>0</v>
      </c>
      <c r="S162" s="51">
        <f t="shared" si="77"/>
        <v>0</v>
      </c>
      <c r="T162" s="51"/>
      <c r="U162" s="65">
        <f t="shared" si="63"/>
        <v>3732.5</v>
      </c>
      <c r="V162" s="12">
        <v>4393.0020000000004</v>
      </c>
      <c r="W162" s="12">
        <f t="shared" si="64"/>
        <v>0</v>
      </c>
      <c r="X162" s="51">
        <f t="shared" si="65"/>
        <v>0</v>
      </c>
      <c r="Y162" s="51"/>
      <c r="Z162" s="65">
        <f t="shared" si="66"/>
        <v>3732.5</v>
      </c>
      <c r="AA162" s="12">
        <f>VLOOKUP(B162,Лист3!$A$2:$C$175,3,FALSE)</f>
        <v>4393.0950000000003</v>
      </c>
      <c r="AB162" s="12">
        <f t="shared" si="85"/>
        <v>9.2999999999847205E-2</v>
      </c>
      <c r="AC162" s="51">
        <f t="shared" si="86"/>
        <v>0.42221999999930632</v>
      </c>
      <c r="AD162" s="51"/>
      <c r="AE162" s="65">
        <f t="shared" si="69"/>
        <v>3732.9222199999995</v>
      </c>
      <c r="AF162" s="12">
        <f>VLOOKUP(A162,Лист4!$A$2:$F$175,6,FALSE)</f>
        <v>4398.0990000000002</v>
      </c>
      <c r="AG162" s="12">
        <f t="shared" si="87"/>
        <v>5.0039999999999054</v>
      </c>
      <c r="AH162" s="51">
        <f t="shared" si="88"/>
        <v>22.718159999999571</v>
      </c>
      <c r="AI162" s="51"/>
      <c r="AJ162" s="65">
        <f t="shared" si="72"/>
        <v>3755.6403799999989</v>
      </c>
      <c r="AK162" s="12">
        <f>VLOOKUP(A162,Лист6!$A$2:$F$175,6,FALSE)</f>
        <v>4417.0649999999996</v>
      </c>
      <c r="AL162" s="12">
        <f t="shared" si="89"/>
        <v>18.96599999999944</v>
      </c>
      <c r="AM162" s="51">
        <f t="shared" si="90"/>
        <v>86.10563999999745</v>
      </c>
      <c r="AN162" s="51">
        <v>3740</v>
      </c>
      <c r="AO162" s="65">
        <f t="shared" si="75"/>
        <v>101.74601999999641</v>
      </c>
    </row>
    <row r="163" spans="1:41" ht="15.75" thickBot="1">
      <c r="A163" s="6">
        <v>343564</v>
      </c>
      <c r="B163" s="6" t="s">
        <v>163</v>
      </c>
      <c r="C163" s="7"/>
      <c r="D163" s="6">
        <v>27</v>
      </c>
      <c r="E163" s="8">
        <v>0</v>
      </c>
      <c r="F163" s="8">
        <f t="shared" si="92"/>
        <v>0</v>
      </c>
      <c r="G163" s="50">
        <v>0</v>
      </c>
      <c r="H163" s="47">
        <v>0</v>
      </c>
      <c r="I163" s="12">
        <f t="shared" si="78"/>
        <v>0</v>
      </c>
      <c r="J163" s="51">
        <f t="shared" si="79"/>
        <v>0</v>
      </c>
      <c r="K163" s="59">
        <v>0</v>
      </c>
      <c r="L163" s="12">
        <f t="shared" si="80"/>
        <v>0</v>
      </c>
      <c r="M163" s="51">
        <f t="shared" si="81"/>
        <v>0</v>
      </c>
      <c r="N163" s="51">
        <f t="shared" si="82"/>
        <v>0</v>
      </c>
      <c r="O163" s="51">
        <v>0</v>
      </c>
      <c r="P163" s="65">
        <f t="shared" si="83"/>
        <v>0</v>
      </c>
      <c r="Q163" s="12">
        <v>0</v>
      </c>
      <c r="R163" s="12">
        <f t="shared" si="76"/>
        <v>0</v>
      </c>
      <c r="S163" s="51">
        <f t="shared" si="77"/>
        <v>0</v>
      </c>
      <c r="T163" s="51"/>
      <c r="U163" s="65">
        <f t="shared" si="63"/>
        <v>0</v>
      </c>
      <c r="V163" s="12">
        <v>0</v>
      </c>
      <c r="W163" s="12">
        <f t="shared" si="64"/>
        <v>0</v>
      </c>
      <c r="X163" s="51">
        <f t="shared" si="65"/>
        <v>0</v>
      </c>
      <c r="Y163" s="51"/>
      <c r="Z163" s="65">
        <f t="shared" si="66"/>
        <v>0</v>
      </c>
      <c r="AA163" s="12">
        <f>VLOOKUP(B163,Лист3!$A$2:$C$175,3,FALSE)</f>
        <v>0</v>
      </c>
      <c r="AB163" s="12">
        <f t="shared" si="85"/>
        <v>0</v>
      </c>
      <c r="AC163" s="51">
        <f t="shared" si="86"/>
        <v>0</v>
      </c>
      <c r="AD163" s="51"/>
      <c r="AE163" s="65">
        <f t="shared" si="69"/>
        <v>0</v>
      </c>
      <c r="AF163" s="12">
        <f>VLOOKUP(A163,Лист4!$A$2:$F$175,6,FALSE)</f>
        <v>0</v>
      </c>
      <c r="AG163" s="12">
        <f t="shared" si="87"/>
        <v>0</v>
      </c>
      <c r="AH163" s="51">
        <f t="shared" si="88"/>
        <v>0</v>
      </c>
      <c r="AI163" s="51"/>
      <c r="AJ163" s="65">
        <f t="shared" si="72"/>
        <v>0</v>
      </c>
      <c r="AK163" s="12">
        <f>VLOOKUP(A163,Лист6!$A$2:$F$175,6,FALSE)</f>
        <v>0</v>
      </c>
      <c r="AL163" s="12">
        <f t="shared" si="89"/>
        <v>0</v>
      </c>
      <c r="AM163" s="51">
        <f t="shared" si="90"/>
        <v>0</v>
      </c>
      <c r="AN163" s="51"/>
      <c r="AO163" s="65">
        <f t="shared" si="75"/>
        <v>0</v>
      </c>
    </row>
    <row r="164" spans="1:41" ht="15.75" thickBot="1">
      <c r="A164" s="6">
        <v>344481</v>
      </c>
      <c r="B164" s="6" t="s">
        <v>164</v>
      </c>
      <c r="C164" s="7">
        <v>715.49</v>
      </c>
      <c r="D164" s="6">
        <v>61</v>
      </c>
      <c r="E164" s="8">
        <v>409.04700000000003</v>
      </c>
      <c r="F164" s="8">
        <f t="shared" si="92"/>
        <v>14.026315789473685</v>
      </c>
      <c r="G164" s="50">
        <v>58.63</v>
      </c>
      <c r="H164" s="47">
        <v>696.07299999999998</v>
      </c>
      <c r="I164" s="12">
        <f t="shared" si="78"/>
        <v>287.02599999999995</v>
      </c>
      <c r="J164" s="51">
        <f t="shared" si="79"/>
        <v>1199.7686799999997</v>
      </c>
      <c r="K164" s="59">
        <v>2501.038</v>
      </c>
      <c r="L164" s="12">
        <f t="shared" si="80"/>
        <v>1804.9650000000001</v>
      </c>
      <c r="M164" s="51">
        <f t="shared" si="81"/>
        <v>8194.5411000000004</v>
      </c>
      <c r="N164" s="51">
        <f t="shared" si="82"/>
        <v>9452.9397800000006</v>
      </c>
      <c r="O164" s="51">
        <v>3000</v>
      </c>
      <c r="P164" s="65">
        <v>7168.42</v>
      </c>
      <c r="Q164" s="12">
        <v>3372.0709999999999</v>
      </c>
      <c r="R164" s="12">
        <f t="shared" si="76"/>
        <v>871.0329999999999</v>
      </c>
      <c r="S164" s="51">
        <f t="shared" si="77"/>
        <v>3954.4898199999998</v>
      </c>
      <c r="T164" s="51"/>
      <c r="U164" s="65">
        <f t="shared" si="63"/>
        <v>11122.909820000001</v>
      </c>
      <c r="V164" s="12">
        <v>4153.098</v>
      </c>
      <c r="W164" s="12">
        <f t="shared" si="64"/>
        <v>781.02700000000004</v>
      </c>
      <c r="X164" s="51">
        <f t="shared" si="65"/>
        <v>3545.8625800000004</v>
      </c>
      <c r="Y164" s="51">
        <v>9000</v>
      </c>
      <c r="Z164" s="65">
        <f t="shared" si="66"/>
        <v>5668.7724000000017</v>
      </c>
      <c r="AA164" s="12">
        <f>VLOOKUP(B164,Лист3!$A$2:$C$175,3,FALSE)</f>
        <v>4594.058</v>
      </c>
      <c r="AB164" s="12">
        <f t="shared" si="85"/>
        <v>440.96000000000004</v>
      </c>
      <c r="AC164" s="51">
        <f t="shared" si="86"/>
        <v>2001.9584000000002</v>
      </c>
      <c r="AD164" s="51"/>
      <c r="AE164" s="65">
        <f t="shared" si="69"/>
        <v>7670.7308000000021</v>
      </c>
      <c r="AF164" s="12">
        <f>VLOOKUP(A164,Лист4!$A$2:$F$175,6,FALSE)</f>
        <v>4784.0810000000001</v>
      </c>
      <c r="AG164" s="12">
        <f t="shared" si="87"/>
        <v>190.02300000000014</v>
      </c>
      <c r="AH164" s="51">
        <f t="shared" si="88"/>
        <v>862.7044200000006</v>
      </c>
      <c r="AI164" s="51"/>
      <c r="AJ164" s="65">
        <f t="shared" si="72"/>
        <v>8533.435220000003</v>
      </c>
      <c r="AK164" s="12">
        <f>VLOOKUP(A164,Лист6!$A$2:$F$175,6,FALSE)</f>
        <v>5074.0460000000003</v>
      </c>
      <c r="AL164" s="12">
        <f t="shared" si="89"/>
        <v>289.96500000000015</v>
      </c>
      <c r="AM164" s="51">
        <f t="shared" si="90"/>
        <v>1316.4411000000007</v>
      </c>
      <c r="AN164" s="51"/>
      <c r="AO164" s="65">
        <f t="shared" si="75"/>
        <v>9849.876320000003</v>
      </c>
    </row>
    <row r="165" spans="1:41" ht="15.75" thickBot="1">
      <c r="A165" s="6">
        <v>349647</v>
      </c>
      <c r="B165" s="6" t="s">
        <v>165</v>
      </c>
      <c r="C165" s="7">
        <v>0</v>
      </c>
      <c r="D165" s="6">
        <v>259</v>
      </c>
      <c r="E165" s="8">
        <v>19.096</v>
      </c>
      <c r="F165" s="8">
        <f t="shared" si="92"/>
        <v>0</v>
      </c>
      <c r="G165" s="50">
        <v>0</v>
      </c>
      <c r="H165" s="47">
        <v>30.073</v>
      </c>
      <c r="I165" s="12">
        <f t="shared" si="78"/>
        <v>10.977</v>
      </c>
      <c r="J165" s="51">
        <f t="shared" si="79"/>
        <v>45.883859999999999</v>
      </c>
      <c r="K165" s="59">
        <v>43.033999999999999</v>
      </c>
      <c r="L165" s="12">
        <f t="shared" si="80"/>
        <v>12.960999999999999</v>
      </c>
      <c r="M165" s="51">
        <f t="shared" si="81"/>
        <v>58.842939999999992</v>
      </c>
      <c r="N165" s="51">
        <f t="shared" si="82"/>
        <v>104.7268</v>
      </c>
      <c r="O165" s="51">
        <v>0</v>
      </c>
      <c r="P165" s="65">
        <v>104.67</v>
      </c>
      <c r="Q165" s="12">
        <v>43.039000000000001</v>
      </c>
      <c r="R165" s="12">
        <f t="shared" si="76"/>
        <v>5.000000000002558E-3</v>
      </c>
      <c r="S165" s="51">
        <f t="shared" si="77"/>
        <v>2.2700000000011614E-2</v>
      </c>
      <c r="T165" s="51"/>
      <c r="U165" s="65">
        <f t="shared" si="63"/>
        <v>104.69270000000002</v>
      </c>
      <c r="V165" s="12">
        <v>43.039000000000001</v>
      </c>
      <c r="W165" s="12">
        <f t="shared" si="64"/>
        <v>0</v>
      </c>
      <c r="X165" s="51">
        <f t="shared" si="65"/>
        <v>0</v>
      </c>
      <c r="Y165" s="51"/>
      <c r="Z165" s="65">
        <f t="shared" si="66"/>
        <v>104.69270000000002</v>
      </c>
      <c r="AA165" s="12">
        <f>VLOOKUP(B165,Лист3!$A$2:$C$175,3,FALSE)</f>
        <v>43.042999999999999</v>
      </c>
      <c r="AB165" s="12">
        <f t="shared" si="85"/>
        <v>3.9999999999977831E-3</v>
      </c>
      <c r="AC165" s="51">
        <f t="shared" si="86"/>
        <v>1.8159999999989934E-2</v>
      </c>
      <c r="AD165" s="51">
        <v>104.69</v>
      </c>
      <c r="AE165" s="65">
        <f t="shared" si="69"/>
        <v>2.0860000000013201E-2</v>
      </c>
      <c r="AF165" s="12">
        <f>VLOOKUP(A165,Лист4!$A$2:$F$175,6,FALSE)</f>
        <v>43.042999999999999</v>
      </c>
      <c r="AG165" s="12">
        <f t="shared" si="87"/>
        <v>0</v>
      </c>
      <c r="AH165" s="51">
        <f t="shared" si="88"/>
        <v>0</v>
      </c>
      <c r="AI165" s="51"/>
      <c r="AJ165" s="65">
        <f t="shared" si="72"/>
        <v>2.0860000000013201E-2</v>
      </c>
      <c r="AK165" s="12">
        <f>VLOOKUP(A165,Лист6!$A$2:$F$175,6,FALSE)</f>
        <v>43.042999999999999</v>
      </c>
      <c r="AL165" s="12">
        <f t="shared" si="89"/>
        <v>0</v>
      </c>
      <c r="AM165" s="51">
        <f t="shared" si="90"/>
        <v>0</v>
      </c>
      <c r="AN165" s="51"/>
      <c r="AO165" s="65">
        <f t="shared" si="75"/>
        <v>2.0860000000013201E-2</v>
      </c>
    </row>
    <row r="166" spans="1:41" ht="15.75" thickBot="1">
      <c r="A166" s="6">
        <v>343150</v>
      </c>
      <c r="B166" s="6" t="s">
        <v>166</v>
      </c>
      <c r="C166" s="7">
        <v>-946.22</v>
      </c>
      <c r="D166" s="6">
        <v>108</v>
      </c>
      <c r="E166" s="8">
        <v>163.09700000000001</v>
      </c>
      <c r="F166" s="8">
        <f t="shared" si="92"/>
        <v>7.6555023923444987E-2</v>
      </c>
      <c r="G166" s="50">
        <v>0.32</v>
      </c>
      <c r="H166" s="47">
        <v>186.018</v>
      </c>
      <c r="I166" s="12">
        <f t="shared" si="78"/>
        <v>22.920999999999992</v>
      </c>
      <c r="J166" s="51">
        <f t="shared" si="79"/>
        <v>95.809779999999961</v>
      </c>
      <c r="K166" s="59">
        <v>191.04400000000001</v>
      </c>
      <c r="L166" s="12">
        <f t="shared" si="80"/>
        <v>5.0260000000000105</v>
      </c>
      <c r="M166" s="51">
        <f t="shared" si="81"/>
        <v>22.818040000000046</v>
      </c>
      <c r="N166" s="51">
        <f t="shared" si="82"/>
        <v>118.94782000000001</v>
      </c>
      <c r="O166" s="51">
        <v>0</v>
      </c>
      <c r="P166" s="65">
        <f t="shared" si="83"/>
        <v>-827.27218000000005</v>
      </c>
      <c r="Q166" s="12">
        <v>191.04400000000001</v>
      </c>
      <c r="R166" s="12">
        <f t="shared" si="76"/>
        <v>0</v>
      </c>
      <c r="S166" s="51">
        <f t="shared" si="77"/>
        <v>0</v>
      </c>
      <c r="T166" s="51"/>
      <c r="U166" s="65">
        <f t="shared" si="63"/>
        <v>-827.27218000000005</v>
      </c>
      <c r="V166" s="12">
        <v>191.04400000000001</v>
      </c>
      <c r="W166" s="12">
        <f t="shared" si="64"/>
        <v>0</v>
      </c>
      <c r="X166" s="51">
        <f t="shared" si="65"/>
        <v>0</v>
      </c>
      <c r="Y166" s="51"/>
      <c r="Z166" s="65">
        <f t="shared" si="66"/>
        <v>-827.27218000000005</v>
      </c>
      <c r="AA166" s="12">
        <f>VLOOKUP(B166,Лист3!$A$2:$C$175,3,FALSE)</f>
        <v>195.012</v>
      </c>
      <c r="AB166" s="12">
        <f t="shared" si="85"/>
        <v>3.9679999999999893</v>
      </c>
      <c r="AC166" s="51">
        <f t="shared" si="86"/>
        <v>18.014719999999951</v>
      </c>
      <c r="AD166" s="51"/>
      <c r="AE166" s="65">
        <f t="shared" si="69"/>
        <v>-809.25746000000015</v>
      </c>
      <c r="AF166" s="12">
        <f>VLOOKUP(A166,Лист4!$A$2:$F$175,6,FALSE)</f>
        <v>195.012</v>
      </c>
      <c r="AG166" s="12">
        <f t="shared" si="87"/>
        <v>0</v>
      </c>
      <c r="AH166" s="51">
        <f t="shared" si="88"/>
        <v>0</v>
      </c>
      <c r="AI166" s="51"/>
      <c r="AJ166" s="65">
        <f t="shared" si="72"/>
        <v>-809.25746000000015</v>
      </c>
      <c r="AK166" s="12">
        <f>VLOOKUP(A166,Лист6!$A$2:$F$175,6,FALSE)</f>
        <v>195.01300000000001</v>
      </c>
      <c r="AL166" s="12">
        <f t="shared" si="89"/>
        <v>1.0000000000047748E-3</v>
      </c>
      <c r="AM166" s="51">
        <f t="shared" si="90"/>
        <v>4.5400000000216777E-3</v>
      </c>
      <c r="AN166" s="51"/>
      <c r="AO166" s="65">
        <f t="shared" si="75"/>
        <v>-809.25292000000013</v>
      </c>
    </row>
    <row r="167" spans="1:41" ht="15.75" thickBot="1">
      <c r="A167" s="6">
        <v>349644</v>
      </c>
      <c r="B167" s="6" t="s">
        <v>167</v>
      </c>
      <c r="C167" s="7">
        <v>7466.52</v>
      </c>
      <c r="D167" s="6">
        <v>242</v>
      </c>
      <c r="E167" s="8">
        <v>4169.0870000000004</v>
      </c>
      <c r="F167" s="8">
        <f t="shared" si="92"/>
        <v>1424.0885167464114</v>
      </c>
      <c r="G167" s="50">
        <v>5952.69</v>
      </c>
      <c r="H167" s="47">
        <v>8183.0789999999997</v>
      </c>
      <c r="I167" s="12">
        <f t="shared" si="78"/>
        <v>4013.9919999999993</v>
      </c>
      <c r="J167" s="51">
        <f t="shared" si="79"/>
        <v>16778.486559999998</v>
      </c>
      <c r="K167" s="59">
        <v>11636.013000000001</v>
      </c>
      <c r="L167" s="12">
        <f t="shared" si="80"/>
        <v>3452.9340000000011</v>
      </c>
      <c r="M167" s="51">
        <f t="shared" si="81"/>
        <v>15676.320360000005</v>
      </c>
      <c r="N167" s="51">
        <f t="shared" si="82"/>
        <v>38407.496920000005</v>
      </c>
      <c r="O167" s="51">
        <f>C167-P167+N167</f>
        <v>32199.996920000005</v>
      </c>
      <c r="P167" s="65">
        <v>13674.02</v>
      </c>
      <c r="Q167" s="12">
        <v>13068.013000000001</v>
      </c>
      <c r="R167" s="12">
        <f t="shared" si="76"/>
        <v>1432</v>
      </c>
      <c r="S167" s="51">
        <f t="shared" si="77"/>
        <v>6501.28</v>
      </c>
      <c r="T167" s="51"/>
      <c r="U167" s="65">
        <f t="shared" si="63"/>
        <v>20175.3</v>
      </c>
      <c r="V167" s="12">
        <v>14049.03</v>
      </c>
      <c r="W167" s="12">
        <f t="shared" si="64"/>
        <v>981.01699999999983</v>
      </c>
      <c r="X167" s="51">
        <f t="shared" si="65"/>
        <v>4453.8171799999991</v>
      </c>
      <c r="Y167" s="51"/>
      <c r="Z167" s="65">
        <f t="shared" si="66"/>
        <v>24629.117179999997</v>
      </c>
      <c r="AA167" s="12">
        <f>VLOOKUP(B167,Лист3!$A$2:$C$175,3,FALSE)</f>
        <v>15412.014999999999</v>
      </c>
      <c r="AB167" s="12">
        <f t="shared" si="85"/>
        <v>1362.9849999999988</v>
      </c>
      <c r="AC167" s="51">
        <f t="shared" si="86"/>
        <v>6187.9518999999946</v>
      </c>
      <c r="AD167" s="51">
        <v>24650</v>
      </c>
      <c r="AE167" s="65">
        <f t="shared" si="69"/>
        <v>6167.0690799999938</v>
      </c>
      <c r="AF167" s="12">
        <f>VLOOKUP(A167,Лист4!$A$2:$F$175,6,FALSE)</f>
        <v>16742.087</v>
      </c>
      <c r="AG167" s="12">
        <f t="shared" si="87"/>
        <v>1330.0720000000001</v>
      </c>
      <c r="AH167" s="51">
        <f t="shared" si="88"/>
        <v>6038.5268800000003</v>
      </c>
      <c r="AI167" s="51"/>
      <c r="AJ167" s="65">
        <f t="shared" si="72"/>
        <v>12205.595959999995</v>
      </c>
      <c r="AK167" s="12">
        <f>VLOOKUP(A167,Лист6!$A$2:$F$175,6,FALSE)</f>
        <v>17970.064999999999</v>
      </c>
      <c r="AL167" s="12">
        <f t="shared" si="89"/>
        <v>1227.9779999999992</v>
      </c>
      <c r="AM167" s="51">
        <f t="shared" si="90"/>
        <v>5575.0201199999965</v>
      </c>
      <c r="AN167" s="51"/>
      <c r="AO167" s="65">
        <f t="shared" si="75"/>
        <v>17780.616079999993</v>
      </c>
    </row>
    <row r="168" spans="1:41" ht="15.75" thickBot="1">
      <c r="A168" s="6">
        <v>349619</v>
      </c>
      <c r="B168" s="6" t="s">
        <v>168</v>
      </c>
      <c r="C168" s="7">
        <v>168.35</v>
      </c>
      <c r="D168" s="6">
        <v>269</v>
      </c>
      <c r="E168" s="8">
        <v>41.05</v>
      </c>
      <c r="F168" s="8">
        <f t="shared" si="92"/>
        <v>0</v>
      </c>
      <c r="G168" s="50">
        <v>0</v>
      </c>
      <c r="H168" s="47">
        <v>42.067999999999998</v>
      </c>
      <c r="I168" s="12">
        <f t="shared" si="78"/>
        <v>1.0180000000000007</v>
      </c>
      <c r="J168" s="51">
        <f t="shared" si="79"/>
        <v>4.2552400000000024</v>
      </c>
      <c r="K168" s="59">
        <v>55.078000000000003</v>
      </c>
      <c r="L168" s="12">
        <f t="shared" si="80"/>
        <v>13.010000000000005</v>
      </c>
      <c r="M168" s="51">
        <f t="shared" si="81"/>
        <v>59.065400000000025</v>
      </c>
      <c r="N168" s="51">
        <f t="shared" si="82"/>
        <v>63.320640000000026</v>
      </c>
      <c r="O168" s="51">
        <v>3500</v>
      </c>
      <c r="P168" s="65">
        <v>-3268.32</v>
      </c>
      <c r="Q168" s="12">
        <v>55.078000000000003</v>
      </c>
      <c r="R168" s="12">
        <f t="shared" si="76"/>
        <v>0</v>
      </c>
      <c r="S168" s="51">
        <f t="shared" si="77"/>
        <v>0</v>
      </c>
      <c r="T168" s="51">
        <v>2000</v>
      </c>
      <c r="U168" s="65">
        <f t="shared" si="63"/>
        <v>-5268.32</v>
      </c>
      <c r="V168" s="12">
        <v>55.078000000000003</v>
      </c>
      <c r="W168" s="12">
        <f t="shared" si="64"/>
        <v>0</v>
      </c>
      <c r="X168" s="51">
        <f t="shared" si="65"/>
        <v>0</v>
      </c>
      <c r="Y168" s="51"/>
      <c r="Z168" s="65">
        <f t="shared" si="66"/>
        <v>-5268.32</v>
      </c>
      <c r="AA168" s="12">
        <f>VLOOKUP(B168,Лист3!$A$2:$C$175,3,FALSE)</f>
        <v>55.078000000000003</v>
      </c>
      <c r="AB168" s="12">
        <f t="shared" si="85"/>
        <v>0</v>
      </c>
      <c r="AC168" s="51">
        <f t="shared" si="86"/>
        <v>0</v>
      </c>
      <c r="AD168" s="51"/>
      <c r="AE168" s="65">
        <f t="shared" si="69"/>
        <v>-5268.32</v>
      </c>
      <c r="AF168" s="12">
        <f>VLOOKUP(A168,Лист4!$A$2:$F$175,6,FALSE)</f>
        <v>55.078000000000003</v>
      </c>
      <c r="AG168" s="12">
        <f t="shared" si="87"/>
        <v>0</v>
      </c>
      <c r="AH168" s="51">
        <f t="shared" si="88"/>
        <v>0</v>
      </c>
      <c r="AI168" s="51"/>
      <c r="AJ168" s="65">
        <f t="shared" si="72"/>
        <v>-5268.32</v>
      </c>
      <c r="AK168" s="12">
        <f>VLOOKUP(A168,Лист6!$A$2:$F$175,6,FALSE)</f>
        <v>76.069999999999993</v>
      </c>
      <c r="AL168" s="12">
        <f t="shared" si="89"/>
        <v>20.99199999999999</v>
      </c>
      <c r="AM168" s="51">
        <f t="shared" si="90"/>
        <v>95.303679999999957</v>
      </c>
      <c r="AN168" s="51"/>
      <c r="AO168" s="65">
        <f t="shared" si="75"/>
        <v>-5173.0163199999997</v>
      </c>
    </row>
    <row r="169" spans="1:41" ht="15.75" thickBot="1">
      <c r="A169" s="9">
        <v>359333</v>
      </c>
      <c r="B169" s="10" t="s">
        <v>169</v>
      </c>
      <c r="C169" s="11"/>
      <c r="D169" s="9">
        <v>2</v>
      </c>
      <c r="E169" s="8"/>
      <c r="F169" s="8"/>
      <c r="G169" s="50"/>
      <c r="H169" s="47"/>
      <c r="I169" s="12">
        <f t="shared" si="78"/>
        <v>0</v>
      </c>
      <c r="J169" s="51">
        <f t="shared" si="79"/>
        <v>0</v>
      </c>
      <c r="K169" s="59">
        <v>0</v>
      </c>
      <c r="L169" s="12">
        <f t="shared" si="80"/>
        <v>0</v>
      </c>
      <c r="M169" s="51">
        <f t="shared" si="81"/>
        <v>0</v>
      </c>
      <c r="N169" s="51">
        <f t="shared" si="82"/>
        <v>0</v>
      </c>
      <c r="O169" s="51">
        <v>0</v>
      </c>
      <c r="P169" s="65">
        <f t="shared" si="83"/>
        <v>0</v>
      </c>
      <c r="Q169" s="12">
        <v>0</v>
      </c>
      <c r="R169" s="12">
        <f t="shared" si="76"/>
        <v>0</v>
      </c>
      <c r="S169" s="51">
        <f t="shared" si="77"/>
        <v>0</v>
      </c>
      <c r="T169" s="51"/>
      <c r="U169" s="65">
        <f t="shared" si="63"/>
        <v>0</v>
      </c>
      <c r="V169" s="12">
        <v>0</v>
      </c>
      <c r="W169" s="12">
        <f t="shared" si="64"/>
        <v>0</v>
      </c>
      <c r="X169" s="51">
        <f t="shared" si="65"/>
        <v>0</v>
      </c>
      <c r="Y169" s="51"/>
      <c r="Z169" s="65">
        <f t="shared" si="66"/>
        <v>0</v>
      </c>
      <c r="AA169" s="12">
        <f>VLOOKUP(B169,Лист3!$A$2:$C$175,3,FALSE)</f>
        <v>0</v>
      </c>
      <c r="AB169" s="12">
        <f t="shared" si="85"/>
        <v>0</v>
      </c>
      <c r="AC169" s="51">
        <f t="shared" si="86"/>
        <v>0</v>
      </c>
      <c r="AD169" s="51"/>
      <c r="AE169" s="65">
        <f t="shared" si="69"/>
        <v>0</v>
      </c>
      <c r="AF169" s="12">
        <f>VLOOKUP(A169,Лист4!$A$2:$F$175,6,FALSE)</f>
        <v>0</v>
      </c>
      <c r="AG169" s="12">
        <f t="shared" si="87"/>
        <v>0</v>
      </c>
      <c r="AH169" s="51">
        <f t="shared" si="88"/>
        <v>0</v>
      </c>
      <c r="AI169" s="51"/>
      <c r="AJ169" s="65">
        <f t="shared" si="72"/>
        <v>0</v>
      </c>
      <c r="AK169" s="12">
        <f>VLOOKUP(A169,Лист6!$A$2:$F$175,6,FALSE)</f>
        <v>0</v>
      </c>
      <c r="AL169" s="12">
        <f t="shared" si="89"/>
        <v>0</v>
      </c>
      <c r="AM169" s="51">
        <f t="shared" si="90"/>
        <v>0</v>
      </c>
      <c r="AN169" s="51"/>
      <c r="AO169" s="65">
        <f t="shared" si="75"/>
        <v>0</v>
      </c>
    </row>
    <row r="170" spans="1:41" s="87" customFormat="1" ht="15.75" thickBot="1">
      <c r="A170" s="78">
        <v>344508</v>
      </c>
      <c r="B170" s="78" t="s">
        <v>170</v>
      </c>
      <c r="C170" s="79">
        <v>117.24</v>
      </c>
      <c r="D170" s="78">
        <v>23</v>
      </c>
      <c r="E170" s="80">
        <v>0</v>
      </c>
      <c r="F170" s="80">
        <f t="shared" ref="F170:F176" si="93">G170/4.18</f>
        <v>3.0334928229665072</v>
      </c>
      <c r="G170" s="81">
        <v>12.68</v>
      </c>
      <c r="H170" s="82">
        <v>0</v>
      </c>
      <c r="I170" s="83">
        <f t="shared" si="78"/>
        <v>0</v>
      </c>
      <c r="J170" s="84">
        <f t="shared" si="79"/>
        <v>0</v>
      </c>
      <c r="K170" s="85">
        <v>0</v>
      </c>
      <c r="L170" s="83">
        <f t="shared" si="80"/>
        <v>0</v>
      </c>
      <c r="M170" s="84">
        <f t="shared" si="81"/>
        <v>0</v>
      </c>
      <c r="N170" s="84">
        <f t="shared" si="82"/>
        <v>12.68</v>
      </c>
      <c r="O170" s="84">
        <v>0</v>
      </c>
      <c r="P170" s="86">
        <f>N170+C170</f>
        <v>129.91999999999999</v>
      </c>
      <c r="Q170" s="83">
        <v>0</v>
      </c>
      <c r="R170" s="83">
        <f t="shared" si="76"/>
        <v>0</v>
      </c>
      <c r="S170" s="84">
        <f t="shared" si="77"/>
        <v>0</v>
      </c>
      <c r="T170" s="84"/>
      <c r="U170" s="65">
        <f t="shared" si="63"/>
        <v>129.91999999999999</v>
      </c>
      <c r="V170" s="83">
        <v>0</v>
      </c>
      <c r="W170" s="83">
        <f t="shared" si="64"/>
        <v>0</v>
      </c>
      <c r="X170" s="84">
        <f t="shared" si="65"/>
        <v>0</v>
      </c>
      <c r="Y170" s="84">
        <v>810.4</v>
      </c>
      <c r="Z170" s="65">
        <f t="shared" si="66"/>
        <v>-680.48</v>
      </c>
      <c r="AA170" s="83">
        <v>0</v>
      </c>
      <c r="AB170" s="83">
        <f t="shared" si="85"/>
        <v>0</v>
      </c>
      <c r="AC170" s="84">
        <f t="shared" si="86"/>
        <v>0</v>
      </c>
      <c r="AD170" s="84"/>
      <c r="AE170" s="65">
        <f t="shared" si="69"/>
        <v>-680.48</v>
      </c>
      <c r="AF170" s="12">
        <f>VLOOKUP(A170,Лист4!$A$2:$F$175,6,FALSE)</f>
        <v>0</v>
      </c>
      <c r="AG170" s="83">
        <f t="shared" si="87"/>
        <v>0</v>
      </c>
      <c r="AH170" s="84">
        <f t="shared" si="88"/>
        <v>0</v>
      </c>
      <c r="AI170" s="84"/>
      <c r="AJ170" s="65">
        <f t="shared" si="72"/>
        <v>-680.48</v>
      </c>
      <c r="AK170" s="12">
        <f>VLOOKUP(A170,Лист6!$A$2:$F$175,6,FALSE)</f>
        <v>0</v>
      </c>
      <c r="AL170" s="83">
        <f t="shared" si="89"/>
        <v>0</v>
      </c>
      <c r="AM170" s="84">
        <f t="shared" si="90"/>
        <v>0</v>
      </c>
      <c r="AN170" s="84"/>
      <c r="AO170" s="65">
        <f t="shared" si="75"/>
        <v>-680.48</v>
      </c>
    </row>
    <row r="171" spans="1:41" ht="15.75" thickBot="1">
      <c r="A171" s="6">
        <v>354282</v>
      </c>
      <c r="B171" s="6" t="s">
        <v>171</v>
      </c>
      <c r="C171" s="7">
        <v>21.29</v>
      </c>
      <c r="D171" s="6">
        <v>89</v>
      </c>
      <c r="E171" s="8">
        <v>5.0940000000000003</v>
      </c>
      <c r="F171" s="8">
        <f t="shared" si="93"/>
        <v>0</v>
      </c>
      <c r="G171" s="50">
        <v>0</v>
      </c>
      <c r="H171" s="47">
        <v>113</v>
      </c>
      <c r="I171" s="12">
        <f t="shared" si="78"/>
        <v>107.90600000000001</v>
      </c>
      <c r="J171" s="51">
        <f t="shared" si="79"/>
        <v>451.04707999999999</v>
      </c>
      <c r="K171" s="59">
        <v>195.05199999999999</v>
      </c>
      <c r="L171" s="12">
        <f t="shared" si="80"/>
        <v>82.051999999999992</v>
      </c>
      <c r="M171" s="51">
        <f t="shared" si="81"/>
        <v>372.51607999999999</v>
      </c>
      <c r="N171" s="51">
        <f t="shared" si="82"/>
        <v>823.56315999999993</v>
      </c>
      <c r="O171" s="51">
        <f>C171-P171+N171</f>
        <v>2000.00316</v>
      </c>
      <c r="P171" s="65">
        <v>-1155.1500000000001</v>
      </c>
      <c r="Q171" s="12">
        <v>195.05199999999999</v>
      </c>
      <c r="R171" s="12">
        <f t="shared" si="76"/>
        <v>0</v>
      </c>
      <c r="S171" s="51">
        <f t="shared" si="77"/>
        <v>0</v>
      </c>
      <c r="T171" s="51"/>
      <c r="U171" s="65">
        <f t="shared" si="63"/>
        <v>-1155.1500000000001</v>
      </c>
      <c r="V171" s="12">
        <v>195.05199999999999</v>
      </c>
      <c r="W171" s="12">
        <f t="shared" si="64"/>
        <v>0</v>
      </c>
      <c r="X171" s="51">
        <f t="shared" si="65"/>
        <v>0</v>
      </c>
      <c r="Y171" s="51"/>
      <c r="Z171" s="65">
        <f t="shared" si="66"/>
        <v>-1155.1500000000001</v>
      </c>
      <c r="AA171" s="12">
        <f>VLOOKUP(B171,Лист3!$A$2:$C$175,3,FALSE)</f>
        <v>195.05199999999999</v>
      </c>
      <c r="AB171" s="12">
        <f t="shared" si="85"/>
        <v>0</v>
      </c>
      <c r="AC171" s="51">
        <f t="shared" si="86"/>
        <v>0</v>
      </c>
      <c r="AD171" s="51"/>
      <c r="AE171" s="65">
        <f t="shared" si="69"/>
        <v>-1155.1500000000001</v>
      </c>
      <c r="AF171" s="12">
        <f>VLOOKUP(A171,Лист4!$A$2:$F$175,6,FALSE)</f>
        <v>195.05199999999999</v>
      </c>
      <c r="AG171" s="12">
        <f t="shared" si="87"/>
        <v>0</v>
      </c>
      <c r="AH171" s="51">
        <f t="shared" si="88"/>
        <v>0</v>
      </c>
      <c r="AI171" s="51"/>
      <c r="AJ171" s="65">
        <f t="shared" si="72"/>
        <v>-1155.1500000000001</v>
      </c>
      <c r="AK171" s="12">
        <f>VLOOKUP(A171,Лист6!$A$2:$F$175,6,FALSE)</f>
        <v>199.08600000000001</v>
      </c>
      <c r="AL171" s="12">
        <f t="shared" si="89"/>
        <v>4.0340000000000202</v>
      </c>
      <c r="AM171" s="51">
        <f t="shared" si="90"/>
        <v>18.314360000000093</v>
      </c>
      <c r="AN171" s="51"/>
      <c r="AO171" s="65">
        <f t="shared" si="75"/>
        <v>-1136.83564</v>
      </c>
    </row>
    <row r="172" spans="1:41" ht="15.75" thickBot="1">
      <c r="A172" s="6">
        <v>344859</v>
      </c>
      <c r="B172" s="6" t="s">
        <v>172</v>
      </c>
      <c r="C172" s="7">
        <v>24361.43</v>
      </c>
      <c r="D172" s="6">
        <v>97</v>
      </c>
      <c r="E172" s="8">
        <v>25422.024000000001</v>
      </c>
      <c r="F172" s="8">
        <f t="shared" si="93"/>
        <v>6840.9784688995223</v>
      </c>
      <c r="G172" s="50">
        <v>28595.29</v>
      </c>
      <c r="H172" s="47">
        <v>44328.044000000002</v>
      </c>
      <c r="I172" s="12">
        <f t="shared" si="78"/>
        <v>18906.02</v>
      </c>
      <c r="J172" s="51">
        <f t="shared" si="79"/>
        <v>79027.1636</v>
      </c>
      <c r="K172" s="59">
        <v>54745.027000000002</v>
      </c>
      <c r="L172" s="12">
        <f t="shared" si="80"/>
        <v>10416.983</v>
      </c>
      <c r="M172" s="51">
        <f t="shared" si="81"/>
        <v>47293.10282</v>
      </c>
      <c r="N172" s="51">
        <f t="shared" si="82"/>
        <v>154915.55642000001</v>
      </c>
      <c r="O172" s="51">
        <f>C172-P172+N172</f>
        <v>139030.60642000003</v>
      </c>
      <c r="P172" s="65">
        <v>40246.379999999997</v>
      </c>
      <c r="Q172" s="12">
        <v>60945.014000000003</v>
      </c>
      <c r="R172" s="12">
        <f t="shared" si="76"/>
        <v>6199.987000000001</v>
      </c>
      <c r="S172" s="51">
        <f t="shared" si="77"/>
        <v>28147.940980000003</v>
      </c>
      <c r="T172" s="51"/>
      <c r="U172" s="65">
        <f t="shared" si="63"/>
        <v>68394.320980000004</v>
      </c>
      <c r="V172" s="12">
        <v>67204.078999999998</v>
      </c>
      <c r="W172" s="12">
        <f t="shared" si="64"/>
        <v>6259.0649999999951</v>
      </c>
      <c r="X172" s="51">
        <f t="shared" si="65"/>
        <v>28416.155099999978</v>
      </c>
      <c r="Y172" s="51">
        <v>66247</v>
      </c>
      <c r="Z172" s="65">
        <f t="shared" si="66"/>
        <v>30563.476079999979</v>
      </c>
      <c r="AA172" s="12">
        <f>VLOOKUP(B172,Лист3!$A$2:$C$175,3,FALSE)</f>
        <v>73651.024000000005</v>
      </c>
      <c r="AB172" s="12">
        <f t="shared" si="85"/>
        <v>6446.945000000007</v>
      </c>
      <c r="AC172" s="51">
        <f t="shared" si="86"/>
        <v>29269.130300000033</v>
      </c>
      <c r="AD172" s="51">
        <v>35000</v>
      </c>
      <c r="AE172" s="65">
        <f t="shared" si="69"/>
        <v>24832.606380000012</v>
      </c>
      <c r="AF172" s="12">
        <f>VLOOKUP(A172,Лист4!$A$2:$F$175,6,FALSE)</f>
        <v>79206.057000000001</v>
      </c>
      <c r="AG172" s="12">
        <f t="shared" si="87"/>
        <v>5555.0329999999958</v>
      </c>
      <c r="AH172" s="51">
        <f t="shared" si="88"/>
        <v>25219.849819999981</v>
      </c>
      <c r="AI172" s="51">
        <v>30000</v>
      </c>
      <c r="AJ172" s="65">
        <f t="shared" si="72"/>
        <v>20052.456199999993</v>
      </c>
      <c r="AK172" s="12">
        <f>VLOOKUP(A172,Лист6!$A$2:$F$175,6,FALSE)</f>
        <v>82163.010999999999</v>
      </c>
      <c r="AL172" s="12">
        <f t="shared" si="89"/>
        <v>2956.9539999999979</v>
      </c>
      <c r="AM172" s="51">
        <f t="shared" si="90"/>
        <v>13424.57115999999</v>
      </c>
      <c r="AN172" s="51"/>
      <c r="AO172" s="65">
        <f t="shared" si="75"/>
        <v>33477.027359999985</v>
      </c>
    </row>
    <row r="173" spans="1:41" ht="45.75" thickBot="1">
      <c r="A173" s="6">
        <v>343565</v>
      </c>
      <c r="B173" s="6" t="s">
        <v>173</v>
      </c>
      <c r="C173" s="28">
        <v>318.52999999999997</v>
      </c>
      <c r="D173" s="6">
        <v>85</v>
      </c>
      <c r="E173" s="8">
        <v>816.04399999999998</v>
      </c>
      <c r="F173" s="8">
        <f t="shared" si="93"/>
        <v>11.033492822966508</v>
      </c>
      <c r="G173" s="50">
        <v>46.12</v>
      </c>
      <c r="H173" s="47">
        <v>1465.085</v>
      </c>
      <c r="I173" s="12">
        <f t="shared" si="78"/>
        <v>649.04100000000005</v>
      </c>
      <c r="J173" s="51">
        <f t="shared" si="79"/>
        <v>2712.9913799999999</v>
      </c>
      <c r="K173" s="59">
        <v>2361.04</v>
      </c>
      <c r="L173" s="12">
        <f t="shared" si="80"/>
        <v>895.95499999999993</v>
      </c>
      <c r="M173" s="51">
        <f t="shared" si="81"/>
        <v>4067.6356999999998</v>
      </c>
      <c r="N173" s="51">
        <f t="shared" si="82"/>
        <v>6826.7470799999992</v>
      </c>
      <c r="O173" s="51">
        <v>7000</v>
      </c>
      <c r="P173" s="65">
        <v>145.27000000000001</v>
      </c>
      <c r="Q173" s="12">
        <v>2385.0129999999999</v>
      </c>
      <c r="R173" s="12">
        <f t="shared" si="76"/>
        <v>23.972999999999956</v>
      </c>
      <c r="S173" s="51">
        <f t="shared" si="77"/>
        <v>108.83741999999981</v>
      </c>
      <c r="T173" s="51"/>
      <c r="U173" s="65">
        <f t="shared" si="63"/>
        <v>254.10741999999982</v>
      </c>
      <c r="V173" s="12">
        <v>2396.0700000000002</v>
      </c>
      <c r="W173" s="12">
        <f t="shared" si="64"/>
        <v>11.057000000000244</v>
      </c>
      <c r="X173" s="51">
        <f t="shared" si="65"/>
        <v>50.198780000001108</v>
      </c>
      <c r="Y173" s="51"/>
      <c r="Z173" s="65">
        <f t="shared" si="66"/>
        <v>304.3062000000009</v>
      </c>
      <c r="AA173" s="12">
        <v>2418.0659999999998</v>
      </c>
      <c r="AB173" s="12">
        <f t="shared" si="85"/>
        <v>21.99599999999964</v>
      </c>
      <c r="AC173" s="51">
        <f t="shared" si="86"/>
        <v>99.861839999998367</v>
      </c>
      <c r="AD173" s="51"/>
      <c r="AE173" s="65">
        <f t="shared" si="69"/>
        <v>404.16803999999928</v>
      </c>
      <c r="AF173" s="12">
        <f>VLOOKUP(A173,Лист4!$A$2:$F$175,6,FALSE)</f>
        <v>2442.0210000000002</v>
      </c>
      <c r="AG173" s="12">
        <f t="shared" si="87"/>
        <v>23.955000000000382</v>
      </c>
      <c r="AH173" s="51">
        <f t="shared" si="88"/>
        <v>108.75570000000174</v>
      </c>
      <c r="AI173" s="51"/>
      <c r="AJ173" s="65">
        <f t="shared" si="72"/>
        <v>512.92374000000098</v>
      </c>
      <c r="AK173" s="12">
        <f>VLOOKUP(A173,Лист6!$A$2:$F$175,6,FALSE)</f>
        <v>2497.067</v>
      </c>
      <c r="AL173" s="12">
        <f t="shared" si="89"/>
        <v>55.045999999999822</v>
      </c>
      <c r="AM173" s="51">
        <f t="shared" si="90"/>
        <v>249.9088399999992</v>
      </c>
      <c r="AN173" s="51"/>
      <c r="AO173" s="65">
        <f t="shared" si="75"/>
        <v>762.83258000000023</v>
      </c>
    </row>
    <row r="174" spans="1:41" ht="15.75" thickBot="1">
      <c r="A174" s="6">
        <v>349591</v>
      </c>
      <c r="B174" s="6" t="s">
        <v>174</v>
      </c>
      <c r="C174" s="7">
        <v>1377.89</v>
      </c>
      <c r="D174" s="6">
        <v>83</v>
      </c>
      <c r="E174" s="8">
        <v>569.08000000000004</v>
      </c>
      <c r="F174" s="8">
        <f t="shared" si="93"/>
        <v>0</v>
      </c>
      <c r="G174" s="50">
        <v>0</v>
      </c>
      <c r="H174" s="47">
        <v>577.06100000000004</v>
      </c>
      <c r="I174" s="12">
        <f t="shared" si="78"/>
        <v>7.9809999999999945</v>
      </c>
      <c r="J174" s="51">
        <f t="shared" si="79"/>
        <v>33.360579999999977</v>
      </c>
      <c r="K174" s="59">
        <v>584.09199999999998</v>
      </c>
      <c r="L174" s="12">
        <f t="shared" si="80"/>
        <v>7.0309999999999491</v>
      </c>
      <c r="M174" s="51">
        <f t="shared" si="81"/>
        <v>31.920739999999768</v>
      </c>
      <c r="N174" s="51">
        <f t="shared" si="82"/>
        <v>65.281319999999738</v>
      </c>
      <c r="O174" s="51">
        <f>C174-P174+N174</f>
        <v>1677.89132</v>
      </c>
      <c r="P174" s="65">
        <v>-234.72</v>
      </c>
      <c r="Q174" s="12">
        <v>584.09199999999998</v>
      </c>
      <c r="R174" s="12">
        <f t="shared" si="76"/>
        <v>0</v>
      </c>
      <c r="S174" s="51">
        <f t="shared" si="77"/>
        <v>0</v>
      </c>
      <c r="T174" s="51"/>
      <c r="U174" s="65">
        <f t="shared" si="63"/>
        <v>-234.72</v>
      </c>
      <c r="V174" s="12">
        <v>584.09199999999998</v>
      </c>
      <c r="W174" s="12">
        <f t="shared" si="64"/>
        <v>0</v>
      </c>
      <c r="X174" s="51">
        <f t="shared" si="65"/>
        <v>0</v>
      </c>
      <c r="Y174" s="51"/>
      <c r="Z174" s="65">
        <f t="shared" si="66"/>
        <v>-234.72</v>
      </c>
      <c r="AA174" s="12">
        <v>584.09199999999998</v>
      </c>
      <c r="AB174" s="12">
        <f t="shared" si="85"/>
        <v>0</v>
      </c>
      <c r="AC174" s="51">
        <f t="shared" si="86"/>
        <v>0</v>
      </c>
      <c r="AD174" s="51"/>
      <c r="AE174" s="65">
        <f t="shared" si="69"/>
        <v>-234.72</v>
      </c>
      <c r="AF174" s="12">
        <f>VLOOKUP(A174,Лист4!$A$2:$F$175,6,FALSE)</f>
        <v>584.09199999999998</v>
      </c>
      <c r="AG174" s="12">
        <f t="shared" si="87"/>
        <v>0</v>
      </c>
      <c r="AH174" s="51">
        <f t="shared" si="88"/>
        <v>0</v>
      </c>
      <c r="AI174" s="51"/>
      <c r="AJ174" s="65">
        <f t="shared" si="72"/>
        <v>-234.72</v>
      </c>
      <c r="AK174" s="12">
        <f>VLOOKUP(A174,Лист6!$A$2:$F$175,6,FALSE)</f>
        <v>584.09199999999998</v>
      </c>
      <c r="AL174" s="12">
        <f t="shared" si="89"/>
        <v>0</v>
      </c>
      <c r="AM174" s="51">
        <f t="shared" si="90"/>
        <v>0</v>
      </c>
      <c r="AN174" s="51"/>
      <c r="AO174" s="65">
        <f t="shared" si="75"/>
        <v>-234.72</v>
      </c>
    </row>
    <row r="175" spans="1:41" ht="15.75" thickBot="1">
      <c r="A175" s="6">
        <v>349648</v>
      </c>
      <c r="B175" s="6" t="s">
        <v>175</v>
      </c>
      <c r="C175" s="7">
        <v>9703.6299999999992</v>
      </c>
      <c r="D175" s="6">
        <v>100</v>
      </c>
      <c r="E175" s="8">
        <v>2578.009</v>
      </c>
      <c r="F175" s="8">
        <f t="shared" si="93"/>
        <v>252.98086124401917</v>
      </c>
      <c r="G175" s="50">
        <v>1057.46</v>
      </c>
      <c r="H175" s="47">
        <v>3131.0039999999999</v>
      </c>
      <c r="I175" s="12">
        <f t="shared" si="78"/>
        <v>552.99499999999989</v>
      </c>
      <c r="J175" s="51">
        <f t="shared" si="79"/>
        <v>2311.5190999999995</v>
      </c>
      <c r="K175" s="59">
        <v>3693.0030000000002</v>
      </c>
      <c r="L175" s="12">
        <f t="shared" si="80"/>
        <v>561.99900000000025</v>
      </c>
      <c r="M175" s="51">
        <f t="shared" si="81"/>
        <v>2551.475460000001</v>
      </c>
      <c r="N175" s="51">
        <f t="shared" si="82"/>
        <v>5920.4545600000001</v>
      </c>
      <c r="O175" s="51">
        <f>C175-P175+N175</f>
        <v>13810.01456</v>
      </c>
      <c r="P175" s="65">
        <v>1814.07</v>
      </c>
      <c r="Q175" s="12">
        <v>3693.0030000000002</v>
      </c>
      <c r="R175" s="12">
        <f t="shared" si="76"/>
        <v>0</v>
      </c>
      <c r="S175" s="51">
        <f t="shared" si="77"/>
        <v>0</v>
      </c>
      <c r="T175" s="51"/>
      <c r="U175" s="65">
        <f t="shared" si="63"/>
        <v>1814.07</v>
      </c>
      <c r="V175" s="12">
        <v>3693.0030000000002</v>
      </c>
      <c r="W175" s="12">
        <f t="shared" si="64"/>
        <v>0</v>
      </c>
      <c r="X175" s="51">
        <f t="shared" si="65"/>
        <v>0</v>
      </c>
      <c r="Y175" s="51"/>
      <c r="Z175" s="65">
        <f t="shared" si="66"/>
        <v>1814.07</v>
      </c>
      <c r="AA175" s="12">
        <v>3693.0030000000002</v>
      </c>
      <c r="AB175" s="12">
        <f t="shared" si="85"/>
        <v>0</v>
      </c>
      <c r="AC175" s="51">
        <f t="shared" si="86"/>
        <v>0</v>
      </c>
      <c r="AD175" s="51"/>
      <c r="AE175" s="65">
        <f t="shared" si="69"/>
        <v>1814.07</v>
      </c>
      <c r="AF175" s="12">
        <f>VLOOKUP(A175,Лист4!$A$2:$F$175,6,FALSE)</f>
        <v>3693.0239999999999</v>
      </c>
      <c r="AG175" s="12">
        <f t="shared" si="87"/>
        <v>2.099999999973079E-2</v>
      </c>
      <c r="AH175" s="51">
        <f t="shared" si="88"/>
        <v>9.5339999998777791E-2</v>
      </c>
      <c r="AI175" s="51"/>
      <c r="AJ175" s="65">
        <f t="shared" si="72"/>
        <v>1814.1653399999987</v>
      </c>
      <c r="AK175" s="12">
        <f>VLOOKUP(A175,Лист6!$A$2:$F$175,6,FALSE)</f>
        <v>3863.0309999999999</v>
      </c>
      <c r="AL175" s="12">
        <f t="shared" si="89"/>
        <v>170.00700000000006</v>
      </c>
      <c r="AM175" s="51">
        <f t="shared" si="90"/>
        <v>771.83178000000032</v>
      </c>
      <c r="AN175" s="51"/>
      <c r="AO175" s="65">
        <f t="shared" si="75"/>
        <v>2585.9971199999991</v>
      </c>
    </row>
    <row r="176" spans="1:41" ht="15.75" thickBot="1">
      <c r="A176" s="6">
        <v>344540</v>
      </c>
      <c r="B176" s="6" t="s">
        <v>176</v>
      </c>
      <c r="C176" s="7">
        <v>1916.39</v>
      </c>
      <c r="D176" s="6">
        <v>113</v>
      </c>
      <c r="E176" s="8">
        <v>1669.098</v>
      </c>
      <c r="F176" s="8">
        <f t="shared" si="93"/>
        <v>300.08851674641147</v>
      </c>
      <c r="G176" s="50">
        <v>1254.3699999999999</v>
      </c>
      <c r="H176" s="47">
        <v>2060.0920000000001</v>
      </c>
      <c r="I176" s="12">
        <f t="shared" si="78"/>
        <v>390.99400000000014</v>
      </c>
      <c r="J176" s="51">
        <f t="shared" si="79"/>
        <v>1634.3549200000004</v>
      </c>
      <c r="K176" s="59">
        <v>2363.0300000000002</v>
      </c>
      <c r="L176" s="12">
        <f t="shared" si="80"/>
        <v>302.9380000000001</v>
      </c>
      <c r="M176" s="51">
        <f t="shared" si="81"/>
        <v>1375.3385200000005</v>
      </c>
      <c r="N176" s="51">
        <f t="shared" si="82"/>
        <v>4264.0634400000008</v>
      </c>
      <c r="O176" s="51">
        <v>5403</v>
      </c>
      <c r="P176" s="65">
        <v>777.46</v>
      </c>
      <c r="Q176" s="12">
        <v>2685.047</v>
      </c>
      <c r="R176" s="12">
        <f t="shared" si="76"/>
        <v>322.01699999999983</v>
      </c>
      <c r="S176" s="51">
        <f t="shared" si="77"/>
        <v>1461.9571799999992</v>
      </c>
      <c r="T176" s="51">
        <v>1000</v>
      </c>
      <c r="U176" s="65">
        <f t="shared" si="63"/>
        <v>1239.4171799999995</v>
      </c>
      <c r="V176" s="12">
        <v>3539.0149999999999</v>
      </c>
      <c r="W176" s="12">
        <f t="shared" si="64"/>
        <v>853.96799999999985</v>
      </c>
      <c r="X176" s="51">
        <f t="shared" si="65"/>
        <v>3877.0147199999992</v>
      </c>
      <c r="Y176" s="51">
        <v>2000</v>
      </c>
      <c r="Z176" s="65">
        <f t="shared" si="66"/>
        <v>3116.4318999999987</v>
      </c>
      <c r="AA176" s="12">
        <f>VLOOKUP(B176,Лист3!$A$2:$C$175,3,FALSE)</f>
        <v>4559.0309999999999</v>
      </c>
      <c r="AB176" s="12">
        <f t="shared" si="85"/>
        <v>1020.0160000000001</v>
      </c>
      <c r="AC176" s="51">
        <f t="shared" si="86"/>
        <v>4630.8726400000005</v>
      </c>
      <c r="AD176" s="51">
        <v>1300</v>
      </c>
      <c r="AE176" s="65">
        <f t="shared" si="69"/>
        <v>6447.3045399999992</v>
      </c>
      <c r="AF176" s="12">
        <f>VLOOKUP(A176,Лист4!$A$2:$F$175,6,FALSE)</f>
        <v>5413.0550000000003</v>
      </c>
      <c r="AG176" s="12">
        <f t="shared" si="87"/>
        <v>854.02400000000034</v>
      </c>
      <c r="AH176" s="51">
        <f t="shared" si="88"/>
        <v>3877.2689600000017</v>
      </c>
      <c r="AI176" s="51">
        <v>6500</v>
      </c>
      <c r="AJ176" s="65">
        <f t="shared" si="72"/>
        <v>3824.5735000000004</v>
      </c>
      <c r="AK176" s="12">
        <f>VLOOKUP(A176,Лист6!$A$2:$F$175,6,FALSE)</f>
        <v>5618.0910000000003</v>
      </c>
      <c r="AL176" s="12">
        <f t="shared" si="89"/>
        <v>205.03600000000006</v>
      </c>
      <c r="AM176" s="51">
        <f t="shared" si="90"/>
        <v>930.86344000000031</v>
      </c>
      <c r="AN176" s="51"/>
      <c r="AO176" s="65">
        <f t="shared" si="75"/>
        <v>4755.4369400000005</v>
      </c>
    </row>
    <row r="177" spans="1:41" ht="15.75" thickBot="1">
      <c r="A177" s="6">
        <v>354304</v>
      </c>
      <c r="B177" s="6" t="s">
        <v>177</v>
      </c>
      <c r="C177" s="7">
        <v>1492.64</v>
      </c>
      <c r="D177" s="6">
        <v>236</v>
      </c>
      <c r="E177" s="8">
        <v>366.01</v>
      </c>
      <c r="F177" s="8">
        <f>G177/4.18</f>
        <v>8.918660287081341</v>
      </c>
      <c r="G177" s="50">
        <v>37.28</v>
      </c>
      <c r="H177" s="47">
        <v>864.00400000000002</v>
      </c>
      <c r="I177" s="12">
        <f t="shared" si="78"/>
        <v>497.99400000000003</v>
      </c>
      <c r="J177" s="51">
        <f t="shared" si="79"/>
        <v>2081.61492</v>
      </c>
      <c r="K177" s="59">
        <v>1170.0519999999999</v>
      </c>
      <c r="L177" s="12">
        <f t="shared" si="80"/>
        <v>306.04799999999989</v>
      </c>
      <c r="M177" s="51">
        <f t="shared" si="81"/>
        <v>1389.4579199999996</v>
      </c>
      <c r="N177" s="51">
        <f t="shared" si="82"/>
        <v>3508.3528399999996</v>
      </c>
      <c r="O177" s="51">
        <f>C177-P177+N177</f>
        <v>7461.3428399999993</v>
      </c>
      <c r="P177" s="65">
        <v>-2460.35</v>
      </c>
      <c r="Q177" s="12">
        <v>1263.0160000000001</v>
      </c>
      <c r="R177" s="12">
        <f t="shared" si="76"/>
        <v>92.964000000000169</v>
      </c>
      <c r="S177" s="51">
        <f t="shared" si="77"/>
        <v>422.05656000000079</v>
      </c>
      <c r="T177" s="51"/>
      <c r="U177" s="65">
        <f t="shared" si="63"/>
        <v>-2038.293439999999</v>
      </c>
      <c r="V177" s="12">
        <v>1263.0160000000001</v>
      </c>
      <c r="W177" s="12">
        <f t="shared" si="64"/>
        <v>0</v>
      </c>
      <c r="X177" s="51">
        <f t="shared" si="65"/>
        <v>0</v>
      </c>
      <c r="Y177" s="51"/>
      <c r="Z177" s="65">
        <f t="shared" si="66"/>
        <v>-2038.293439999999</v>
      </c>
      <c r="AA177" s="12">
        <f>VLOOKUP(B177,Лист3!$A$2:$C$175,3,FALSE)</f>
        <v>1304.0940000000001</v>
      </c>
      <c r="AB177" s="12">
        <f t="shared" si="85"/>
        <v>41.077999999999975</v>
      </c>
      <c r="AC177" s="51">
        <f t="shared" si="86"/>
        <v>186.4941199999999</v>
      </c>
      <c r="AD177" s="51"/>
      <c r="AE177" s="65">
        <f t="shared" si="69"/>
        <v>-1851.7993199999992</v>
      </c>
      <c r="AF177" s="12">
        <f>VLOOKUP(A177,Лист4!$A$2:$F$175,6,FALSE)</f>
        <v>1379.086</v>
      </c>
      <c r="AG177" s="12">
        <f t="shared" si="87"/>
        <v>74.991999999999962</v>
      </c>
      <c r="AH177" s="51">
        <f t="shared" si="88"/>
        <v>340.46367999999984</v>
      </c>
      <c r="AI177" s="51"/>
      <c r="AJ177" s="65">
        <f t="shared" si="72"/>
        <v>-1511.3356399999993</v>
      </c>
      <c r="AK177" s="12">
        <f>VLOOKUP(A177,Лист6!$A$2:$F$175,6,FALSE)</f>
        <v>1434.076</v>
      </c>
      <c r="AL177" s="12">
        <f t="shared" si="89"/>
        <v>54.990000000000009</v>
      </c>
      <c r="AM177" s="51">
        <f t="shared" si="90"/>
        <v>249.65460000000004</v>
      </c>
      <c r="AN177" s="51"/>
      <c r="AO177" s="65">
        <f t="shared" si="75"/>
        <v>-1261.6810399999993</v>
      </c>
    </row>
    <row r="178" spans="1:41" s="77" customFormat="1" ht="15.75" thickBot="1">
      <c r="A178" s="68">
        <v>343562</v>
      </c>
      <c r="B178" s="68" t="s">
        <v>178</v>
      </c>
      <c r="C178" s="69">
        <v>-423.54</v>
      </c>
      <c r="D178" s="68">
        <v>15</v>
      </c>
      <c r="E178" s="70">
        <v>1412.0170000000001</v>
      </c>
      <c r="F178" s="70">
        <f t="shared" ref="F178:F180" si="94">G178/4.18</f>
        <v>2.9282296650717705</v>
      </c>
      <c r="G178" s="71">
        <v>12.24</v>
      </c>
      <c r="H178" s="72">
        <v>1417.06</v>
      </c>
      <c r="I178" s="73">
        <f t="shared" si="78"/>
        <v>5.0429999999998927</v>
      </c>
      <c r="J178" s="74">
        <f t="shared" si="79"/>
        <v>21.07973999999955</v>
      </c>
      <c r="K178" s="75">
        <v>1418.0160000000001</v>
      </c>
      <c r="L178" s="73">
        <f t="shared" si="80"/>
        <v>0.95600000000013097</v>
      </c>
      <c r="M178" s="74">
        <f t="shared" si="81"/>
        <v>4.3402400000005947</v>
      </c>
      <c r="N178" s="74">
        <f t="shared" si="82"/>
        <v>37.659980000000147</v>
      </c>
      <c r="O178" s="74">
        <v>0</v>
      </c>
      <c r="P178" s="76">
        <v>449.7</v>
      </c>
      <c r="Q178" s="73">
        <v>1418.0160000000001</v>
      </c>
      <c r="R178" s="73">
        <f t="shared" si="76"/>
        <v>0</v>
      </c>
      <c r="S178" s="74">
        <f t="shared" si="77"/>
        <v>0</v>
      </c>
      <c r="T178" s="74"/>
      <c r="U178" s="65">
        <f t="shared" si="63"/>
        <v>449.7</v>
      </c>
      <c r="V178" s="73">
        <v>1418.0160000000001</v>
      </c>
      <c r="W178" s="73">
        <f t="shared" si="64"/>
        <v>0</v>
      </c>
      <c r="X178" s="74">
        <f t="shared" si="65"/>
        <v>0</v>
      </c>
      <c r="Y178" s="74"/>
      <c r="Z178" s="65">
        <f t="shared" si="66"/>
        <v>449.7</v>
      </c>
      <c r="AA178" s="73">
        <f>VLOOKUP(B178,Лист3!$A$2:$C$175,3,FALSE)</f>
        <v>1418.0160000000001</v>
      </c>
      <c r="AB178" s="73">
        <f t="shared" si="85"/>
        <v>0</v>
      </c>
      <c r="AC178" s="74">
        <f t="shared" si="86"/>
        <v>0</v>
      </c>
      <c r="AD178" s="74">
        <v>500</v>
      </c>
      <c r="AE178" s="65">
        <f t="shared" si="69"/>
        <v>-50.300000000000011</v>
      </c>
      <c r="AF178" s="12">
        <f>VLOOKUP(A178,Лист4!$A$2:$F$175,6,FALSE)</f>
        <v>1418.0160000000001</v>
      </c>
      <c r="AG178" s="73">
        <f t="shared" si="87"/>
        <v>0</v>
      </c>
      <c r="AH178" s="74">
        <f t="shared" si="88"/>
        <v>0</v>
      </c>
      <c r="AI178" s="74"/>
      <c r="AJ178" s="65">
        <f t="shared" si="72"/>
        <v>-50.300000000000011</v>
      </c>
      <c r="AK178" s="12">
        <f>VLOOKUP(A178,Лист6!$A$2:$F$175,6,FALSE)</f>
        <v>1418.0160000000001</v>
      </c>
      <c r="AL178" s="73">
        <f t="shared" si="89"/>
        <v>0</v>
      </c>
      <c r="AM178" s="74">
        <f t="shared" si="90"/>
        <v>0</v>
      </c>
      <c r="AN178" s="74"/>
      <c r="AO178" s="65">
        <f t="shared" si="75"/>
        <v>-50.300000000000011</v>
      </c>
    </row>
    <row r="179" spans="1:41" ht="15.75" thickBot="1">
      <c r="A179" s="6">
        <v>344590</v>
      </c>
      <c r="B179" s="6" t="s">
        <v>179</v>
      </c>
      <c r="C179" s="7">
        <v>489.73</v>
      </c>
      <c r="D179" s="6">
        <v>251</v>
      </c>
      <c r="E179" s="8">
        <v>1923.0809999999999</v>
      </c>
      <c r="F179" s="8">
        <f t="shared" si="94"/>
        <v>176.98086124401914</v>
      </c>
      <c r="G179" s="50">
        <v>739.78</v>
      </c>
      <c r="H179" s="47">
        <v>2520.0100000000002</v>
      </c>
      <c r="I179" s="12">
        <f t="shared" si="78"/>
        <v>596.92900000000031</v>
      </c>
      <c r="J179" s="51">
        <f t="shared" si="79"/>
        <v>2495.1632200000013</v>
      </c>
      <c r="K179" s="59">
        <v>3320.0149999999999</v>
      </c>
      <c r="L179" s="12">
        <f t="shared" si="80"/>
        <v>800.00499999999965</v>
      </c>
      <c r="M179" s="51">
        <f t="shared" si="81"/>
        <v>3632.0226999999986</v>
      </c>
      <c r="N179" s="51">
        <f t="shared" si="82"/>
        <v>6866.9659199999996</v>
      </c>
      <c r="O179" s="51">
        <f>C179-P179+N179</f>
        <v>6835.5859199999995</v>
      </c>
      <c r="P179" s="65">
        <v>521.11</v>
      </c>
      <c r="Q179" s="12">
        <v>3876.0030000000002</v>
      </c>
      <c r="R179" s="12">
        <f t="shared" si="76"/>
        <v>555.98800000000028</v>
      </c>
      <c r="S179" s="51">
        <f t="shared" si="77"/>
        <v>2524.1855200000014</v>
      </c>
      <c r="T179" s="51">
        <v>2000</v>
      </c>
      <c r="U179" s="65">
        <f t="shared" si="63"/>
        <v>1045.2955200000015</v>
      </c>
      <c r="V179" s="12">
        <v>4179.04</v>
      </c>
      <c r="W179" s="12">
        <f t="shared" si="64"/>
        <v>303.03699999999981</v>
      </c>
      <c r="X179" s="51">
        <f t="shared" si="65"/>
        <v>1375.7879799999992</v>
      </c>
      <c r="Y179" s="51"/>
      <c r="Z179" s="65">
        <f t="shared" si="66"/>
        <v>2421.0835000000006</v>
      </c>
      <c r="AA179" s="12">
        <f>VLOOKUP(B179,Лист3!$A$2:$C$175,3,FALSE)</f>
        <v>4296.0749999999998</v>
      </c>
      <c r="AB179" s="12">
        <f t="shared" si="85"/>
        <v>117.03499999999985</v>
      </c>
      <c r="AC179" s="51">
        <f t="shared" si="86"/>
        <v>531.3388999999994</v>
      </c>
      <c r="AD179" s="51"/>
      <c r="AE179" s="65">
        <f t="shared" si="69"/>
        <v>2952.4223999999999</v>
      </c>
      <c r="AF179" s="12">
        <f>VLOOKUP(A179,Лист4!$A$2:$F$175,6,FALSE)</f>
        <v>4527.0309999999999</v>
      </c>
      <c r="AG179" s="12">
        <f t="shared" si="87"/>
        <v>230.95600000000013</v>
      </c>
      <c r="AH179" s="51">
        <f t="shared" si="88"/>
        <v>1048.5402400000005</v>
      </c>
      <c r="AI179" s="51">
        <v>2000</v>
      </c>
      <c r="AJ179" s="65">
        <f t="shared" si="72"/>
        <v>2000.9626400000006</v>
      </c>
      <c r="AK179" s="12">
        <f>VLOOKUP(A179,Лист6!$A$2:$F$175,6,FALSE)</f>
        <v>4613.0749999999998</v>
      </c>
      <c r="AL179" s="12">
        <f t="shared" si="89"/>
        <v>86.043999999999869</v>
      </c>
      <c r="AM179" s="51">
        <f t="shared" si="90"/>
        <v>390.6397599999994</v>
      </c>
      <c r="AN179" s="51"/>
      <c r="AO179" s="65">
        <f t="shared" si="75"/>
        <v>2391.6024000000002</v>
      </c>
    </row>
    <row r="180" spans="1:41" ht="15.75" thickBot="1">
      <c r="A180" s="29">
        <v>343589</v>
      </c>
      <c r="B180" s="29" t="s">
        <v>180</v>
      </c>
      <c r="C180" s="30">
        <v>4326.83</v>
      </c>
      <c r="D180" s="29">
        <v>57</v>
      </c>
      <c r="E180" s="31">
        <v>4655.0309999999999</v>
      </c>
      <c r="F180" s="8">
        <f t="shared" si="94"/>
        <v>546.92344497607655</v>
      </c>
      <c r="G180" s="52">
        <v>2286.14</v>
      </c>
      <c r="H180" s="47">
        <v>6315.0230000000001</v>
      </c>
      <c r="I180" s="12">
        <f t="shared" si="78"/>
        <v>1659.9920000000002</v>
      </c>
      <c r="J180" s="51">
        <f t="shared" si="79"/>
        <v>6938.76656</v>
      </c>
      <c r="K180" s="59">
        <v>7890.09</v>
      </c>
      <c r="L180" s="12">
        <f t="shared" si="80"/>
        <v>1575.067</v>
      </c>
      <c r="M180" s="51">
        <f t="shared" si="81"/>
        <v>7150.8041800000001</v>
      </c>
      <c r="N180" s="51">
        <f t="shared" si="82"/>
        <v>16375.710739999999</v>
      </c>
      <c r="O180" s="51">
        <f>C180-P180+N180</f>
        <v>19213.730739999999</v>
      </c>
      <c r="P180" s="65">
        <v>1488.81</v>
      </c>
      <c r="Q180" s="12">
        <v>8333.0300000000007</v>
      </c>
      <c r="R180" s="12">
        <f t="shared" si="76"/>
        <v>442.94000000000051</v>
      </c>
      <c r="S180" s="51">
        <f t="shared" si="77"/>
        <v>2010.9476000000022</v>
      </c>
      <c r="T180" s="51">
        <v>1488.81</v>
      </c>
      <c r="U180" s="65">
        <f t="shared" si="63"/>
        <v>2010.9476000000022</v>
      </c>
      <c r="V180" s="12">
        <v>8794.01</v>
      </c>
      <c r="W180" s="12">
        <f t="shared" si="64"/>
        <v>460.97999999999956</v>
      </c>
      <c r="X180" s="51">
        <f t="shared" si="65"/>
        <v>2092.8491999999978</v>
      </c>
      <c r="Y180" s="51">
        <v>1851.49</v>
      </c>
      <c r="Z180" s="65">
        <f t="shared" si="66"/>
        <v>2252.3068000000003</v>
      </c>
      <c r="AA180" s="12">
        <f>VLOOKUP(B180,Лист3!$A$2:$C$175,3,FALSE)</f>
        <v>9448.0480000000007</v>
      </c>
      <c r="AB180" s="12">
        <f t="shared" si="85"/>
        <v>654.03800000000047</v>
      </c>
      <c r="AC180" s="51">
        <f t="shared" si="86"/>
        <v>2969.3325200000022</v>
      </c>
      <c r="AD180" s="51">
        <v>0</v>
      </c>
      <c r="AE180" s="65">
        <f t="shared" si="69"/>
        <v>5221.639320000002</v>
      </c>
      <c r="AF180" s="12">
        <f>VLOOKUP(A180,Лист4!$A$2:$F$175,6,FALSE)</f>
        <v>10126.049000000001</v>
      </c>
      <c r="AG180" s="12">
        <f t="shared" si="87"/>
        <v>678.0010000000002</v>
      </c>
      <c r="AH180" s="51">
        <f t="shared" si="88"/>
        <v>3078.1245400000012</v>
      </c>
      <c r="AI180" s="51">
        <v>5221.6400000000003</v>
      </c>
      <c r="AJ180" s="65">
        <f t="shared" si="72"/>
        <v>3078.1238600000024</v>
      </c>
      <c r="AK180" s="12">
        <f>VLOOKUP(A180,Лист6!$A$2:$F$175,6,FALSE)</f>
        <v>10455.058000000001</v>
      </c>
      <c r="AL180" s="12">
        <f t="shared" si="89"/>
        <v>329.00900000000001</v>
      </c>
      <c r="AM180" s="51">
        <f t="shared" si="90"/>
        <v>1493.7008600000001</v>
      </c>
      <c r="AN180" s="51"/>
      <c r="AO180" s="65">
        <f t="shared" si="75"/>
        <v>4571.8247200000023</v>
      </c>
    </row>
    <row r="181" spans="1:41" ht="15.75" thickBot="1">
      <c r="A181" s="6">
        <v>349548</v>
      </c>
      <c r="B181" s="6" t="s">
        <v>181</v>
      </c>
      <c r="C181" s="7">
        <v>58.77</v>
      </c>
      <c r="D181" s="6">
        <v>17</v>
      </c>
      <c r="E181" s="8">
        <v>14.071</v>
      </c>
      <c r="F181" s="8">
        <v>0</v>
      </c>
      <c r="G181" s="50">
        <v>0</v>
      </c>
      <c r="H181" s="47">
        <v>18.033999999999999</v>
      </c>
      <c r="I181" s="12">
        <f t="shared" si="78"/>
        <v>3.9629999999999992</v>
      </c>
      <c r="J181" s="51">
        <f t="shared" si="79"/>
        <v>16.565339999999996</v>
      </c>
      <c r="K181" s="58">
        <v>499.06700000000001</v>
      </c>
      <c r="L181" s="12">
        <f t="shared" si="80"/>
        <v>481.03300000000002</v>
      </c>
      <c r="M181" s="51">
        <f t="shared" si="81"/>
        <v>2183.8898199999999</v>
      </c>
      <c r="N181" s="51">
        <f t="shared" si="82"/>
        <v>2200.45516</v>
      </c>
      <c r="O181" s="51">
        <v>0</v>
      </c>
      <c r="P181" s="65">
        <f t="shared" si="83"/>
        <v>2259.22516</v>
      </c>
      <c r="Q181" s="12">
        <v>499.07299999999998</v>
      </c>
      <c r="R181" s="12">
        <f t="shared" si="76"/>
        <v>5.9999999999718057E-3</v>
      </c>
      <c r="S181" s="51">
        <f t="shared" si="77"/>
        <v>2.7239999999871999E-2</v>
      </c>
      <c r="T181" s="51"/>
      <c r="U181" s="65">
        <f t="shared" si="63"/>
        <v>2259.2523999999999</v>
      </c>
      <c r="V181" s="12">
        <v>499.07299999999998</v>
      </c>
      <c r="W181" s="12">
        <f t="shared" si="64"/>
        <v>0</v>
      </c>
      <c r="X181" s="51">
        <f t="shared" si="65"/>
        <v>0</v>
      </c>
      <c r="Y181" s="51"/>
      <c r="Z181" s="65">
        <f t="shared" si="66"/>
        <v>2259.2523999999999</v>
      </c>
      <c r="AA181" s="12">
        <f>VLOOKUP(B181,Лист3!$A$2:$C$175,3,FALSE)</f>
        <v>717.029</v>
      </c>
      <c r="AB181" s="12">
        <f t="shared" si="85"/>
        <v>217.95600000000002</v>
      </c>
      <c r="AC181" s="51">
        <f t="shared" si="86"/>
        <v>989.52024000000006</v>
      </c>
      <c r="AD181" s="51"/>
      <c r="AE181" s="65">
        <f t="shared" si="69"/>
        <v>3248.7726400000001</v>
      </c>
      <c r="AF181" s="12">
        <f>VLOOKUP(A181,Лист4!$A$2:$F$175,6,FALSE)</f>
        <v>901.04499999999996</v>
      </c>
      <c r="AG181" s="12">
        <f t="shared" si="87"/>
        <v>184.01599999999996</v>
      </c>
      <c r="AH181" s="51">
        <f t="shared" si="88"/>
        <v>835.43263999999988</v>
      </c>
      <c r="AI181" s="51">
        <v>5000</v>
      </c>
      <c r="AJ181" s="65">
        <f t="shared" si="72"/>
        <v>-915.79471999999987</v>
      </c>
      <c r="AK181" s="12">
        <f>VLOOKUP(A181,Лист6!$A$2:$F$175,6,FALSE)</f>
        <v>901.04499999999996</v>
      </c>
      <c r="AL181" s="12">
        <f t="shared" si="89"/>
        <v>0</v>
      </c>
      <c r="AM181" s="51">
        <f t="shared" si="90"/>
        <v>0</v>
      </c>
      <c r="AN181" s="51"/>
      <c r="AO181" s="65">
        <f t="shared" si="75"/>
        <v>-915.79471999999987</v>
      </c>
    </row>
    <row r="182" spans="1:41">
      <c r="C182" s="32">
        <f>SUM(C5:C181)</f>
        <v>203589.29000000004</v>
      </c>
      <c r="E182" s="33">
        <f>SUM(E5:E181)</f>
        <v>259990.40399999995</v>
      </c>
      <c r="F182" s="33">
        <f t="shared" ref="F182:G182" si="95">SUM(F5:F181)</f>
        <v>40437.729665071762</v>
      </c>
      <c r="G182" s="53">
        <f t="shared" si="95"/>
        <v>169029.71000000002</v>
      </c>
      <c r="H182" s="33">
        <f t="shared" ref="H182" si="96">SUM(H5:H181)</f>
        <v>375361.38499999989</v>
      </c>
      <c r="I182" s="33">
        <f t="shared" ref="I182" si="97">SUM(I5:I181)</f>
        <v>115370.98099999997</v>
      </c>
      <c r="J182" s="54">
        <f t="shared" ref="J182" si="98">SUM(J5:J181)</f>
        <v>482250.70058000006</v>
      </c>
      <c r="L182" s="33"/>
      <c r="M182" s="54">
        <f>SUM(M5:M181)</f>
        <v>571278.72371999978</v>
      </c>
      <c r="N182" s="54">
        <f>G182+J182+M182</f>
        <v>1222559.1343</v>
      </c>
      <c r="O182" s="54">
        <f>SUM(O90:O181)</f>
        <v>614176.21906000015</v>
      </c>
      <c r="P182" s="66">
        <f t="shared" ref="P182:U182" si="99">SUM(P5:P181)</f>
        <v>445323.53937999968</v>
      </c>
      <c r="Q182" s="33">
        <f t="shared" si="99"/>
        <v>547862.48899999983</v>
      </c>
      <c r="R182" s="33">
        <f t="shared" si="99"/>
        <v>46668.785999999993</v>
      </c>
      <c r="S182" s="33">
        <f t="shared" si="99"/>
        <v>211876.28844</v>
      </c>
      <c r="T182" s="33">
        <f t="shared" si="99"/>
        <v>65298.339999999989</v>
      </c>
      <c r="U182" s="66">
        <f t="shared" si="99"/>
        <v>591901.48781999981</v>
      </c>
      <c r="V182" s="33"/>
      <c r="W182" s="33"/>
      <c r="X182" s="33"/>
      <c r="Y182" s="130">
        <f t="shared" ref="Y182:AE182" si="100">SUM(Y5:Y181)</f>
        <v>191039.13999999998</v>
      </c>
      <c r="Z182" s="130">
        <f t="shared" si="100"/>
        <v>656593.69241999986</v>
      </c>
      <c r="AA182" s="33">
        <f t="shared" si="100"/>
        <v>651699.26399999962</v>
      </c>
      <c r="AB182" s="33">
        <f t="shared" si="100"/>
        <v>47508.285000000025</v>
      </c>
      <c r="AC182" s="33">
        <f t="shared" si="100"/>
        <v>215687.61390000005</v>
      </c>
      <c r="AD182" s="130">
        <f t="shared" si="100"/>
        <v>277359.8</v>
      </c>
      <c r="AE182" s="130">
        <f t="shared" si="100"/>
        <v>594921.50631999981</v>
      </c>
      <c r="AF182" s="33">
        <f t="shared" ref="AF182:AJ182" si="101">SUM(AF5:AF181)</f>
        <v>692342.20299999975</v>
      </c>
      <c r="AG182" s="33">
        <f t="shared" si="101"/>
        <v>40642.939000000013</v>
      </c>
      <c r="AH182" s="33">
        <f t="shared" si="101"/>
        <v>184518.94305999999</v>
      </c>
      <c r="AI182" s="130">
        <f t="shared" si="101"/>
        <v>176286.82000000004</v>
      </c>
      <c r="AJ182" s="130">
        <f t="shared" si="101"/>
        <v>603153.62937999994</v>
      </c>
      <c r="AK182" s="33">
        <f t="shared" ref="AK182:AO182" si="102">SUM(AK5:AK181)</f>
        <v>727484.60499999963</v>
      </c>
      <c r="AL182" s="33">
        <f t="shared" si="102"/>
        <v>35142.401999999987</v>
      </c>
      <c r="AM182" s="33">
        <f t="shared" si="102"/>
        <v>159546.50507999994</v>
      </c>
      <c r="AN182" s="130">
        <f t="shared" si="102"/>
        <v>50645.880000000005</v>
      </c>
      <c r="AO182" s="130">
        <f t="shared" si="102"/>
        <v>712054.25445999973</v>
      </c>
    </row>
  </sheetData>
  <autoFilter ref="A4:AE182">
    <filterColumn colId="3"/>
    <filterColumn colId="30"/>
  </autoFilter>
  <pageMargins left="0.36" right="0.17" top="0.42" bottom="0.39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"/>
  <sheetViews>
    <sheetView topLeftCell="A115" workbookViewId="0">
      <selection activeCell="D2" sqref="A2:D163"/>
    </sheetView>
  </sheetViews>
  <sheetFormatPr defaultRowHeight="15"/>
  <cols>
    <col min="1" max="1" width="13.7109375" customWidth="1"/>
    <col min="2" max="2" width="30.7109375" customWidth="1"/>
    <col min="3" max="3" width="16" style="46" customWidth="1"/>
    <col min="4" max="4" width="15" customWidth="1"/>
  </cols>
  <sheetData>
    <row r="1" spans="1:4" ht="30.75" thickBot="1">
      <c r="A1" s="34" t="s">
        <v>0</v>
      </c>
      <c r="B1" s="35" t="s">
        <v>1</v>
      </c>
      <c r="C1" s="35" t="s">
        <v>3</v>
      </c>
      <c r="D1" s="35" t="s">
        <v>182</v>
      </c>
    </row>
    <row r="2" spans="1:4" ht="15.75" thickBot="1">
      <c r="A2" s="36">
        <v>343561</v>
      </c>
      <c r="B2" s="43" t="s">
        <v>187</v>
      </c>
      <c r="C2" s="44">
        <v>84</v>
      </c>
      <c r="D2" s="37">
        <v>1008.044</v>
      </c>
    </row>
    <row r="3" spans="1:4" ht="15.75" thickBot="1">
      <c r="A3" s="36">
        <v>349536</v>
      </c>
      <c r="B3" s="21" t="s">
        <v>10</v>
      </c>
      <c r="C3" s="44">
        <v>273</v>
      </c>
      <c r="D3" s="37">
        <v>104.068</v>
      </c>
    </row>
    <row r="4" spans="1:4" ht="15.75" thickBot="1">
      <c r="A4" s="36">
        <v>349528</v>
      </c>
      <c r="B4" s="21" t="s">
        <v>11</v>
      </c>
      <c r="C4" s="44">
        <v>213</v>
      </c>
      <c r="D4" s="37">
        <v>472.04</v>
      </c>
    </row>
    <row r="5" spans="1:4" ht="15.75" thickBot="1">
      <c r="A5" s="36">
        <v>347607</v>
      </c>
      <c r="B5" s="21" t="s">
        <v>14</v>
      </c>
      <c r="C5" s="44">
        <v>114</v>
      </c>
      <c r="D5" s="37">
        <v>15541.057000000001</v>
      </c>
    </row>
    <row r="6" spans="1:4" ht="15.75" thickBot="1">
      <c r="A6" s="36">
        <v>344467</v>
      </c>
      <c r="B6" s="21" t="s">
        <v>15</v>
      </c>
      <c r="C6" s="44">
        <v>137</v>
      </c>
      <c r="D6" s="37">
        <v>2226.029</v>
      </c>
    </row>
    <row r="7" spans="1:4" ht="15.75" thickBot="1">
      <c r="A7" s="36">
        <v>344865</v>
      </c>
      <c r="B7" s="21" t="s">
        <v>16</v>
      </c>
      <c r="C7" s="44">
        <v>14</v>
      </c>
      <c r="D7" s="37">
        <v>33852.006000000001</v>
      </c>
    </row>
    <row r="8" spans="1:4" ht="15.75" thickBot="1">
      <c r="A8" s="36">
        <v>351719</v>
      </c>
      <c r="B8" s="21" t="s">
        <v>17</v>
      </c>
      <c r="C8" s="44">
        <v>124</v>
      </c>
      <c r="D8" s="37">
        <v>78.096999999999994</v>
      </c>
    </row>
    <row r="9" spans="1:4" ht="15.75" thickBot="1">
      <c r="A9" s="36">
        <v>349569</v>
      </c>
      <c r="B9" s="21" t="s">
        <v>18</v>
      </c>
      <c r="C9" s="44">
        <v>308</v>
      </c>
      <c r="D9" s="37">
        <v>0</v>
      </c>
    </row>
    <row r="10" spans="1:4" ht="15.75" thickBot="1">
      <c r="A10" s="36">
        <v>358448</v>
      </c>
      <c r="B10" s="21" t="s">
        <v>20</v>
      </c>
      <c r="C10" s="44">
        <v>130</v>
      </c>
      <c r="D10" s="37">
        <v>3.0720000000000001</v>
      </c>
    </row>
    <row r="11" spans="1:4" ht="15.75" thickBot="1">
      <c r="A11" s="36">
        <v>349668</v>
      </c>
      <c r="B11" s="21" t="s">
        <v>21</v>
      </c>
      <c r="C11" s="44">
        <v>144</v>
      </c>
      <c r="D11" s="37">
        <v>0</v>
      </c>
    </row>
    <row r="12" spans="1:4" ht="15.75" thickBot="1">
      <c r="A12" s="36">
        <v>344584</v>
      </c>
      <c r="B12" s="21" t="s">
        <v>183</v>
      </c>
      <c r="C12" s="44">
        <v>11</v>
      </c>
      <c r="D12" s="37">
        <v>31080.093000000001</v>
      </c>
    </row>
    <row r="13" spans="1:4" ht="15.75" thickBot="1">
      <c r="A13" s="36">
        <v>347468</v>
      </c>
      <c r="B13" s="21" t="s">
        <v>22</v>
      </c>
      <c r="C13" s="44">
        <v>159</v>
      </c>
      <c r="D13" s="37">
        <v>1398.057</v>
      </c>
    </row>
    <row r="14" spans="1:4" ht="15.75" thickBot="1">
      <c r="A14" s="36">
        <v>344582</v>
      </c>
      <c r="B14" s="21" t="s">
        <v>23</v>
      </c>
      <c r="C14" s="44">
        <v>150</v>
      </c>
      <c r="D14" s="37">
        <v>1579.0540000000001</v>
      </c>
    </row>
    <row r="15" spans="1:4" ht="15.75" thickBot="1">
      <c r="A15" s="36">
        <v>357791</v>
      </c>
      <c r="B15" s="21" t="s">
        <v>24</v>
      </c>
      <c r="C15" s="44">
        <v>256</v>
      </c>
      <c r="D15" s="37">
        <v>12.092000000000001</v>
      </c>
    </row>
    <row r="16" spans="1:4" ht="15.75" thickBot="1">
      <c r="A16" s="36">
        <v>345559</v>
      </c>
      <c r="B16" s="21" t="s">
        <v>25</v>
      </c>
      <c r="C16" s="44">
        <v>145</v>
      </c>
      <c r="D16" s="37">
        <v>10975.013000000001</v>
      </c>
    </row>
    <row r="17" spans="1:4" ht="15.75" thickBot="1">
      <c r="A17" s="36">
        <v>347434</v>
      </c>
      <c r="B17" s="21" t="s">
        <v>26</v>
      </c>
      <c r="C17" s="44">
        <v>103</v>
      </c>
      <c r="D17" s="37">
        <v>0</v>
      </c>
    </row>
    <row r="18" spans="1:4" ht="15.75" thickBot="1">
      <c r="A18" s="36">
        <v>358846</v>
      </c>
      <c r="B18" s="21" t="s">
        <v>27</v>
      </c>
      <c r="C18" s="44">
        <v>295</v>
      </c>
      <c r="D18" s="37">
        <v>53.039000000000001</v>
      </c>
    </row>
    <row r="19" spans="1:4" ht="15.75" thickBot="1">
      <c r="A19" s="36">
        <v>344478</v>
      </c>
      <c r="B19" s="21" t="s">
        <v>28</v>
      </c>
      <c r="C19" s="44">
        <v>216</v>
      </c>
      <c r="D19" s="37">
        <v>9533.0110000000004</v>
      </c>
    </row>
    <row r="20" spans="1:4" ht="15.75" thickBot="1">
      <c r="A20" s="36">
        <v>343566</v>
      </c>
      <c r="B20" s="21" t="s">
        <v>29</v>
      </c>
      <c r="C20" s="44">
        <v>106</v>
      </c>
      <c r="D20" s="37">
        <v>120.08499999999999</v>
      </c>
    </row>
    <row r="21" spans="1:4" ht="15.75" thickBot="1">
      <c r="A21" s="36">
        <v>349612</v>
      </c>
      <c r="B21" s="21" t="s">
        <v>30</v>
      </c>
      <c r="C21" s="44">
        <v>91</v>
      </c>
      <c r="D21" s="37">
        <v>0</v>
      </c>
    </row>
    <row r="22" spans="1:4" ht="15.75" thickBot="1">
      <c r="A22" s="36">
        <v>344543</v>
      </c>
      <c r="B22" s="21" t="s">
        <v>31</v>
      </c>
      <c r="C22" s="44">
        <v>43</v>
      </c>
      <c r="D22" s="37">
        <v>78.075000000000003</v>
      </c>
    </row>
    <row r="23" spans="1:4" ht="15.75" thickBot="1">
      <c r="A23" s="36">
        <v>344454</v>
      </c>
      <c r="B23" s="21" t="s">
        <v>32</v>
      </c>
      <c r="C23" s="44">
        <v>25</v>
      </c>
      <c r="D23" s="37">
        <v>2316.047</v>
      </c>
    </row>
    <row r="24" spans="1:4" ht="15.75" thickBot="1">
      <c r="A24" s="36">
        <v>351717</v>
      </c>
      <c r="B24" s="21" t="s">
        <v>191</v>
      </c>
      <c r="C24" s="44">
        <v>146</v>
      </c>
      <c r="D24" s="37">
        <v>3423.0340000000001</v>
      </c>
    </row>
    <row r="25" spans="1:4" ht="15.75" thickBot="1">
      <c r="A25" s="36">
        <v>344547</v>
      </c>
      <c r="B25" s="21" t="s">
        <v>34</v>
      </c>
      <c r="C25" s="44">
        <v>131</v>
      </c>
      <c r="D25" s="37">
        <v>336.096</v>
      </c>
    </row>
    <row r="26" spans="1:4" ht="15.75" thickBot="1">
      <c r="A26" s="36">
        <v>342952</v>
      </c>
      <c r="B26" s="21" t="s">
        <v>35</v>
      </c>
      <c r="C26" s="44">
        <v>60</v>
      </c>
      <c r="D26" s="37">
        <v>3582.0279999999998</v>
      </c>
    </row>
    <row r="27" spans="1:4" ht="15.75" thickBot="1">
      <c r="A27" s="36">
        <v>354313</v>
      </c>
      <c r="B27" s="21" t="s">
        <v>36</v>
      </c>
      <c r="C27" s="44">
        <v>298</v>
      </c>
      <c r="D27" s="37">
        <v>2697.0639999999999</v>
      </c>
    </row>
    <row r="28" spans="1:4" ht="15.75" thickBot="1">
      <c r="A28" s="36">
        <v>344585</v>
      </c>
      <c r="B28" s="21" t="s">
        <v>37</v>
      </c>
      <c r="C28" s="44">
        <v>66</v>
      </c>
      <c r="D28" s="37">
        <v>464.07299999999998</v>
      </c>
    </row>
    <row r="29" spans="1:4" ht="15.75" thickBot="1">
      <c r="A29" s="36">
        <v>352414</v>
      </c>
      <c r="B29" s="21" t="s">
        <v>38</v>
      </c>
      <c r="C29" s="44">
        <v>94</v>
      </c>
      <c r="D29" s="37">
        <v>0</v>
      </c>
    </row>
    <row r="30" spans="1:4" ht="15.75" thickBot="1">
      <c r="A30" s="36">
        <v>342928</v>
      </c>
      <c r="B30" s="21" t="s">
        <v>39</v>
      </c>
      <c r="C30" s="44">
        <v>71</v>
      </c>
      <c r="D30" s="37">
        <v>2777.0010000000002</v>
      </c>
    </row>
    <row r="31" spans="1:4" ht="15.75" thickBot="1">
      <c r="A31" s="36">
        <v>349640</v>
      </c>
      <c r="B31" s="21" t="s">
        <v>40</v>
      </c>
      <c r="C31" s="44">
        <v>245</v>
      </c>
      <c r="D31" s="37">
        <v>0</v>
      </c>
    </row>
    <row r="32" spans="1:4" ht="15.75" thickBot="1">
      <c r="A32" s="36">
        <v>358506</v>
      </c>
      <c r="B32" s="21" t="s">
        <v>41</v>
      </c>
      <c r="C32" s="44">
        <v>297</v>
      </c>
      <c r="D32" s="37">
        <v>0</v>
      </c>
    </row>
    <row r="33" spans="1:4" ht="15.75" thickBot="1">
      <c r="A33" s="36">
        <v>347456</v>
      </c>
      <c r="B33" s="21" t="s">
        <v>42</v>
      </c>
      <c r="C33" s="44">
        <v>24</v>
      </c>
      <c r="D33" s="37">
        <v>95.088999999999999</v>
      </c>
    </row>
    <row r="34" spans="1:4" ht="15.75" thickBot="1">
      <c r="A34" s="36">
        <v>349593</v>
      </c>
      <c r="B34" s="21" t="s">
        <v>43</v>
      </c>
      <c r="C34" s="44">
        <v>50</v>
      </c>
      <c r="D34" s="37">
        <v>639.08199999999999</v>
      </c>
    </row>
    <row r="35" spans="1:4" ht="15.75" thickBot="1">
      <c r="A35" s="36">
        <v>344605</v>
      </c>
      <c r="B35" s="21" t="s">
        <v>44</v>
      </c>
      <c r="C35" s="44">
        <v>127</v>
      </c>
      <c r="D35" s="37">
        <v>223.089</v>
      </c>
    </row>
    <row r="36" spans="1:4" ht="15.75" thickBot="1">
      <c r="A36" s="36">
        <v>352389</v>
      </c>
      <c r="B36" s="21" t="s">
        <v>45</v>
      </c>
      <c r="C36" s="44">
        <v>18</v>
      </c>
      <c r="D36" s="37">
        <v>1430.0219999999999</v>
      </c>
    </row>
    <row r="37" spans="1:4" ht="15.75" thickBot="1">
      <c r="A37" s="36">
        <v>351716</v>
      </c>
      <c r="B37" s="21" t="s">
        <v>46</v>
      </c>
      <c r="C37" s="44">
        <v>163</v>
      </c>
      <c r="D37" s="37">
        <v>3324.047</v>
      </c>
    </row>
    <row r="38" spans="1:4" ht="15.75" thickBot="1">
      <c r="A38" s="36">
        <v>347357</v>
      </c>
      <c r="B38" s="21" t="s">
        <v>47</v>
      </c>
      <c r="C38" s="44">
        <v>44</v>
      </c>
      <c r="D38" s="37">
        <v>998.01700000000005</v>
      </c>
    </row>
    <row r="39" spans="1:4" ht="15.75" thickBot="1">
      <c r="A39" s="36">
        <v>347324</v>
      </c>
      <c r="B39" s="21" t="s">
        <v>48</v>
      </c>
      <c r="C39" s="44">
        <v>309</v>
      </c>
      <c r="D39" s="37">
        <v>1385.0360000000001</v>
      </c>
    </row>
    <row r="40" spans="1:4" ht="15.75" thickBot="1">
      <c r="A40" s="36">
        <v>349589</v>
      </c>
      <c r="B40" s="21" t="s">
        <v>49</v>
      </c>
      <c r="C40" s="44">
        <v>167</v>
      </c>
      <c r="D40" s="37">
        <v>172.01400000000001</v>
      </c>
    </row>
    <row r="41" spans="1:4" ht="15.75" thickBot="1">
      <c r="A41" s="36">
        <v>347454</v>
      </c>
      <c r="B41" s="21" t="s">
        <v>50</v>
      </c>
      <c r="C41" s="44">
        <v>139</v>
      </c>
      <c r="D41" s="37">
        <v>0</v>
      </c>
    </row>
    <row r="42" spans="1:4" ht="15.75" thickBot="1">
      <c r="A42" s="36">
        <v>358494</v>
      </c>
      <c r="B42" s="21" t="s">
        <v>51</v>
      </c>
      <c r="C42" s="44">
        <v>189</v>
      </c>
      <c r="D42" s="37">
        <v>52.048000000000002</v>
      </c>
    </row>
    <row r="43" spans="1:4" ht="15.75" thickBot="1">
      <c r="A43" s="36">
        <v>345494</v>
      </c>
      <c r="B43" s="21" t="s">
        <v>52</v>
      </c>
      <c r="C43" s="44">
        <v>296</v>
      </c>
      <c r="D43" s="37">
        <v>112.09099999999999</v>
      </c>
    </row>
    <row r="44" spans="1:4" ht="15.75" thickBot="1">
      <c r="A44" s="36">
        <v>344588</v>
      </c>
      <c r="B44" s="21" t="s">
        <v>195</v>
      </c>
      <c r="C44" s="44">
        <v>277</v>
      </c>
      <c r="D44" s="37">
        <v>1845.0150000000001</v>
      </c>
    </row>
    <row r="45" spans="1:4" ht="15.75" thickBot="1">
      <c r="A45" s="39">
        <v>344480</v>
      </c>
      <c r="B45" s="40" t="s">
        <v>54</v>
      </c>
      <c r="C45" s="45">
        <v>32</v>
      </c>
      <c r="D45" s="42">
        <v>16072.087</v>
      </c>
    </row>
    <row r="46" spans="1:4" ht="15.75" thickBot="1">
      <c r="A46" s="36">
        <v>349660</v>
      </c>
      <c r="B46" s="21" t="s">
        <v>193</v>
      </c>
      <c r="C46" s="44">
        <v>244</v>
      </c>
      <c r="D46" s="37">
        <v>67.070999999999998</v>
      </c>
    </row>
    <row r="47" spans="1:4" ht="15.75" thickBot="1">
      <c r="A47" s="36">
        <v>344858</v>
      </c>
      <c r="B47" s="21" t="s">
        <v>56</v>
      </c>
      <c r="C47" s="44">
        <v>4</v>
      </c>
      <c r="D47" s="37">
        <v>9128.09</v>
      </c>
    </row>
    <row r="48" spans="1:4" ht="15.75" thickBot="1">
      <c r="A48" s="36">
        <v>352237</v>
      </c>
      <c r="B48" s="21" t="s">
        <v>57</v>
      </c>
      <c r="C48" s="44">
        <v>132</v>
      </c>
      <c r="D48" s="37">
        <v>637.05999999999995</v>
      </c>
    </row>
    <row r="49" spans="1:4" ht="15.75" thickBot="1">
      <c r="A49" s="36">
        <v>344620</v>
      </c>
      <c r="B49" s="21" t="s">
        <v>58</v>
      </c>
      <c r="C49" s="44">
        <v>68</v>
      </c>
      <c r="D49" s="37">
        <v>2130.0259999999998</v>
      </c>
    </row>
    <row r="50" spans="1:4" ht="15.75" thickBot="1">
      <c r="A50" s="36">
        <v>343584</v>
      </c>
      <c r="B50" s="21" t="s">
        <v>59</v>
      </c>
      <c r="C50" s="44">
        <v>38</v>
      </c>
      <c r="D50" s="37">
        <v>251.077</v>
      </c>
    </row>
    <row r="51" spans="1:4" ht="15.75" thickBot="1">
      <c r="A51" s="36">
        <v>343557</v>
      </c>
      <c r="B51" s="21" t="s">
        <v>59</v>
      </c>
      <c r="C51" s="44">
        <v>255</v>
      </c>
      <c r="D51" s="37">
        <v>1.0999999999999999E-2</v>
      </c>
    </row>
    <row r="52" spans="1:4" ht="15.75" thickBot="1">
      <c r="A52" s="36">
        <v>349655</v>
      </c>
      <c r="B52" s="21" t="s">
        <v>60</v>
      </c>
      <c r="C52" s="44">
        <v>16</v>
      </c>
      <c r="D52" s="37">
        <v>4.08</v>
      </c>
    </row>
    <row r="53" spans="1:4" ht="15.75" thickBot="1">
      <c r="A53" s="36">
        <v>344597</v>
      </c>
      <c r="B53" s="21" t="s">
        <v>61</v>
      </c>
      <c r="C53" s="44">
        <v>126</v>
      </c>
      <c r="D53" s="37">
        <v>228.047</v>
      </c>
    </row>
    <row r="54" spans="1:4" ht="15.75" thickBot="1">
      <c r="A54" s="36">
        <v>349600</v>
      </c>
      <c r="B54" s="21" t="s">
        <v>62</v>
      </c>
      <c r="C54" s="44">
        <v>5</v>
      </c>
      <c r="D54" s="37">
        <v>6.0819999999999999</v>
      </c>
    </row>
    <row r="55" spans="1:4" ht="15.75" thickBot="1">
      <c r="A55" s="36">
        <v>352411</v>
      </c>
      <c r="B55" s="21" t="s">
        <v>63</v>
      </c>
      <c r="C55" s="44">
        <v>205</v>
      </c>
      <c r="D55" s="37">
        <v>0</v>
      </c>
    </row>
    <row r="56" spans="1:4" ht="15.75" thickBot="1">
      <c r="A56" s="36">
        <v>349592</v>
      </c>
      <c r="B56" s="21" t="s">
        <v>64</v>
      </c>
      <c r="C56" s="44">
        <v>204</v>
      </c>
      <c r="D56" s="37">
        <v>94.082999999999998</v>
      </c>
    </row>
    <row r="57" spans="1:4" ht="15.75" thickBot="1">
      <c r="A57" s="36">
        <v>352416</v>
      </c>
      <c r="B57" s="21" t="s">
        <v>65</v>
      </c>
      <c r="C57" s="44">
        <v>261</v>
      </c>
      <c r="D57" s="37">
        <v>817.08399999999995</v>
      </c>
    </row>
    <row r="58" spans="1:4" ht="15.75" thickBot="1">
      <c r="A58" s="36">
        <v>354843</v>
      </c>
      <c r="B58" s="21" t="s">
        <v>66</v>
      </c>
      <c r="C58" s="44">
        <v>161</v>
      </c>
      <c r="D58" s="37">
        <v>0</v>
      </c>
    </row>
    <row r="59" spans="1:4" ht="15.75" thickBot="1">
      <c r="A59" s="36">
        <v>344522</v>
      </c>
      <c r="B59" s="21" t="s">
        <v>68</v>
      </c>
      <c r="C59" s="44">
        <v>218</v>
      </c>
      <c r="D59" s="37">
        <v>1380.095</v>
      </c>
    </row>
    <row r="60" spans="1:4" ht="15.75" thickBot="1">
      <c r="A60" s="36">
        <v>351412</v>
      </c>
      <c r="B60" s="21" t="s">
        <v>69</v>
      </c>
      <c r="C60" s="44">
        <v>240</v>
      </c>
      <c r="D60" s="37">
        <v>1.0069999999999999</v>
      </c>
    </row>
    <row r="61" spans="1:4" ht="15.75" thickBot="1">
      <c r="A61" s="36">
        <v>344504</v>
      </c>
      <c r="B61" s="21" t="s">
        <v>70</v>
      </c>
      <c r="C61" s="44">
        <v>82</v>
      </c>
      <c r="D61" s="37">
        <v>139.04400000000001</v>
      </c>
    </row>
    <row r="62" spans="1:4" ht="15.75" thickBot="1">
      <c r="A62" s="36">
        <v>349662</v>
      </c>
      <c r="B62" s="21" t="s">
        <v>71</v>
      </c>
      <c r="C62" s="44">
        <v>87</v>
      </c>
      <c r="D62" s="37">
        <v>236.072</v>
      </c>
    </row>
    <row r="63" spans="1:4" ht="15.75" thickBot="1">
      <c r="A63" s="36">
        <v>347450</v>
      </c>
      <c r="B63" s="21" t="s">
        <v>72</v>
      </c>
      <c r="C63" s="44">
        <v>30</v>
      </c>
      <c r="D63" s="37">
        <v>0</v>
      </c>
    </row>
    <row r="64" spans="1:4" ht="15.75" thickBot="1">
      <c r="A64" s="36">
        <v>347458</v>
      </c>
      <c r="B64" s="21" t="s">
        <v>72</v>
      </c>
      <c r="C64" s="44">
        <v>157</v>
      </c>
      <c r="D64" s="37">
        <v>0</v>
      </c>
    </row>
    <row r="65" spans="1:4" ht="15.75" thickBot="1">
      <c r="A65" s="36">
        <v>343579</v>
      </c>
      <c r="B65" s="21" t="s">
        <v>73</v>
      </c>
      <c r="C65" s="44">
        <v>278</v>
      </c>
      <c r="D65" s="37">
        <v>0</v>
      </c>
    </row>
    <row r="66" spans="1:4" ht="15.75" thickBot="1">
      <c r="A66" s="36">
        <v>344581</v>
      </c>
      <c r="B66" s="21" t="s">
        <v>74</v>
      </c>
      <c r="C66" s="44">
        <v>1</v>
      </c>
      <c r="D66" s="37">
        <v>1021.005</v>
      </c>
    </row>
    <row r="67" spans="1:4" ht="15.75" thickBot="1">
      <c r="A67" s="36">
        <v>347469</v>
      </c>
      <c r="B67" s="21" t="s">
        <v>75</v>
      </c>
      <c r="C67" s="44">
        <v>128</v>
      </c>
      <c r="D67" s="37">
        <v>1437.07</v>
      </c>
    </row>
    <row r="68" spans="1:4" ht="15.75" thickBot="1">
      <c r="A68" s="36">
        <v>352378</v>
      </c>
      <c r="B68" s="21" t="s">
        <v>76</v>
      </c>
      <c r="C68" s="44">
        <v>117</v>
      </c>
      <c r="D68" s="37">
        <v>14.002000000000001</v>
      </c>
    </row>
    <row r="69" spans="1:4" ht="15.75" thickBot="1">
      <c r="A69" s="36">
        <v>344586</v>
      </c>
      <c r="B69" s="21" t="s">
        <v>77</v>
      </c>
      <c r="C69" s="44">
        <v>198</v>
      </c>
      <c r="D69" s="37">
        <v>2912.0070000000001</v>
      </c>
    </row>
    <row r="70" spans="1:4" ht="15.75" thickBot="1">
      <c r="A70" s="36">
        <v>354800</v>
      </c>
      <c r="B70" s="21" t="s">
        <v>78</v>
      </c>
      <c r="C70" s="44">
        <v>88</v>
      </c>
      <c r="D70" s="37">
        <v>64.048000000000002</v>
      </c>
    </row>
    <row r="71" spans="1:4" ht="15.75" thickBot="1">
      <c r="A71" s="36">
        <v>342943</v>
      </c>
      <c r="B71" s="21" t="s">
        <v>79</v>
      </c>
      <c r="C71" s="44">
        <v>140</v>
      </c>
      <c r="D71" s="37">
        <v>921.01400000000001</v>
      </c>
    </row>
    <row r="72" spans="1:4" ht="15.75" thickBot="1">
      <c r="A72" s="36">
        <v>349571</v>
      </c>
      <c r="B72" s="21" t="s">
        <v>81</v>
      </c>
      <c r="C72" s="44">
        <v>55</v>
      </c>
      <c r="D72" s="37">
        <v>417.07600000000002</v>
      </c>
    </row>
    <row r="73" spans="1:4" ht="15.75" thickBot="1">
      <c r="A73" s="36">
        <v>343567</v>
      </c>
      <c r="B73" s="21" t="s">
        <v>82</v>
      </c>
      <c r="C73" s="44">
        <v>151</v>
      </c>
      <c r="D73" s="37">
        <v>1495.0809999999999</v>
      </c>
    </row>
    <row r="74" spans="1:4" ht="15.75" thickBot="1">
      <c r="A74" s="36">
        <v>344583</v>
      </c>
      <c r="B74" s="21" t="s">
        <v>83</v>
      </c>
      <c r="C74" s="44">
        <v>64</v>
      </c>
      <c r="D74" s="37">
        <v>405.017</v>
      </c>
    </row>
    <row r="75" spans="1:4" ht="15.75" thickBot="1">
      <c r="A75" s="36">
        <v>344603</v>
      </c>
      <c r="B75" s="21" t="s">
        <v>84</v>
      </c>
      <c r="C75" s="44">
        <v>279</v>
      </c>
      <c r="D75" s="37">
        <v>3160.0459999999998</v>
      </c>
    </row>
    <row r="76" spans="1:4" ht="15.75" thickBot="1">
      <c r="A76" s="36">
        <v>357824</v>
      </c>
      <c r="B76" s="21" t="s">
        <v>85</v>
      </c>
      <c r="C76" s="44">
        <v>202</v>
      </c>
      <c r="D76" s="37">
        <v>196.07599999999999</v>
      </c>
    </row>
    <row r="77" spans="1:4" ht="15.75" thickBot="1">
      <c r="A77" s="36">
        <v>344587</v>
      </c>
      <c r="B77" s="21" t="s">
        <v>185</v>
      </c>
      <c r="C77" s="44">
        <v>67</v>
      </c>
      <c r="D77" s="37">
        <v>234.00700000000001</v>
      </c>
    </row>
    <row r="78" spans="1:4" ht="15.75" thickBot="1">
      <c r="A78" s="36">
        <v>351721</v>
      </c>
      <c r="B78" s="21" t="s">
        <v>87</v>
      </c>
      <c r="C78" s="44" t="s">
        <v>88</v>
      </c>
      <c r="D78" s="37">
        <v>5418.0060000000003</v>
      </c>
    </row>
    <row r="79" spans="1:4" ht="15.75" thickBot="1">
      <c r="A79" s="36">
        <v>349601</v>
      </c>
      <c r="B79" s="21" t="s">
        <v>89</v>
      </c>
      <c r="C79" s="44">
        <v>129</v>
      </c>
      <c r="D79" s="37">
        <v>8.2000000000000003E-2</v>
      </c>
    </row>
    <row r="80" spans="1:4" ht="15.75" thickBot="1">
      <c r="A80" s="36">
        <v>343585</v>
      </c>
      <c r="B80" s="21" t="s">
        <v>90</v>
      </c>
      <c r="C80" s="44">
        <v>158</v>
      </c>
      <c r="D80" s="37">
        <v>352.07299999999998</v>
      </c>
    </row>
    <row r="81" spans="1:4" ht="15.75" thickBot="1">
      <c r="A81" s="36">
        <v>358512</v>
      </c>
      <c r="B81" s="21" t="s">
        <v>91</v>
      </c>
      <c r="C81" s="44">
        <v>229</v>
      </c>
      <c r="D81" s="37">
        <v>22.001999999999999</v>
      </c>
    </row>
    <row r="82" spans="1:4" ht="15.75" thickBot="1">
      <c r="A82" s="36">
        <v>349659</v>
      </c>
      <c r="B82" s="21" t="s">
        <v>92</v>
      </c>
      <c r="C82" s="44">
        <v>166</v>
      </c>
      <c r="D82" s="37">
        <v>738.01199999999994</v>
      </c>
    </row>
    <row r="83" spans="1:4" ht="15.75" thickBot="1">
      <c r="A83" s="36">
        <v>344860</v>
      </c>
      <c r="B83" s="21" t="s">
        <v>93</v>
      </c>
      <c r="C83" s="44">
        <v>147</v>
      </c>
      <c r="D83" s="37">
        <v>21601.054</v>
      </c>
    </row>
    <row r="84" spans="1:4" ht="15.75" thickBot="1">
      <c r="A84" s="36">
        <v>344518</v>
      </c>
      <c r="B84" s="21" t="s">
        <v>94</v>
      </c>
      <c r="C84" s="44">
        <v>274</v>
      </c>
      <c r="D84" s="37">
        <v>1581.087</v>
      </c>
    </row>
    <row r="85" spans="1:4" ht="15.75" thickBot="1">
      <c r="A85" s="36">
        <v>351718</v>
      </c>
      <c r="B85" s="21" t="s">
        <v>95</v>
      </c>
      <c r="C85" s="44">
        <v>300</v>
      </c>
      <c r="D85" s="37">
        <v>69.040999999999997</v>
      </c>
    </row>
    <row r="86" spans="1:4" ht="15.75" thickBot="1">
      <c r="A86" s="36">
        <v>352390</v>
      </c>
      <c r="B86" s="21" t="s">
        <v>96</v>
      </c>
      <c r="C86" s="44">
        <v>123</v>
      </c>
      <c r="D86" s="37">
        <v>0</v>
      </c>
    </row>
    <row r="87" spans="1:4" ht="15.75" thickBot="1">
      <c r="A87" s="36">
        <v>344538</v>
      </c>
      <c r="B87" s="21" t="s">
        <v>97</v>
      </c>
      <c r="C87" s="44">
        <v>34</v>
      </c>
      <c r="D87" s="37">
        <v>0</v>
      </c>
    </row>
    <row r="88" spans="1:4" ht="15.75" thickBot="1">
      <c r="A88" s="36">
        <v>358454</v>
      </c>
      <c r="B88" s="21" t="s">
        <v>98</v>
      </c>
      <c r="C88" s="44">
        <v>286</v>
      </c>
      <c r="D88" s="37">
        <v>30.085000000000001</v>
      </c>
    </row>
    <row r="89" spans="1:4" ht="15.75" thickBot="1">
      <c r="A89" s="36">
        <v>349639</v>
      </c>
      <c r="B89" s="21" t="s">
        <v>99</v>
      </c>
      <c r="C89" s="44">
        <v>92</v>
      </c>
      <c r="D89" s="37">
        <v>170.095</v>
      </c>
    </row>
    <row r="90" spans="1:4" ht="15.75" thickBot="1">
      <c r="A90" s="36">
        <v>349611</v>
      </c>
      <c r="B90" s="21" t="s">
        <v>100</v>
      </c>
      <c r="C90" s="44">
        <v>283</v>
      </c>
      <c r="D90" s="37">
        <v>263.08</v>
      </c>
    </row>
    <row r="91" spans="1:4" ht="15.75" thickBot="1">
      <c r="A91" s="36">
        <v>349617</v>
      </c>
      <c r="B91" s="21" t="s">
        <v>101</v>
      </c>
      <c r="C91" s="44">
        <v>9</v>
      </c>
      <c r="D91" s="37">
        <v>497</v>
      </c>
    </row>
    <row r="92" spans="1:4" ht="15.75" thickBot="1">
      <c r="A92" s="36">
        <v>344506</v>
      </c>
      <c r="B92" s="21" t="s">
        <v>102</v>
      </c>
      <c r="C92" s="44">
        <v>136</v>
      </c>
      <c r="D92" s="37">
        <v>602.08000000000004</v>
      </c>
    </row>
    <row r="93" spans="1:4" ht="15.75" thickBot="1">
      <c r="A93" s="36">
        <v>343560</v>
      </c>
      <c r="B93" s="21" t="s">
        <v>184</v>
      </c>
      <c r="C93" s="44">
        <v>42</v>
      </c>
      <c r="D93" s="37">
        <v>4472.0640000000003</v>
      </c>
    </row>
    <row r="94" spans="1:4" ht="15.75" thickBot="1">
      <c r="A94" s="36">
        <v>351665</v>
      </c>
      <c r="B94" s="21" t="s">
        <v>104</v>
      </c>
      <c r="C94" s="44">
        <v>270</v>
      </c>
      <c r="D94" s="37">
        <v>3.097</v>
      </c>
    </row>
    <row r="95" spans="1:4" ht="15.75" thickBot="1">
      <c r="A95" s="39">
        <v>351423</v>
      </c>
      <c r="B95" s="40" t="s">
        <v>105</v>
      </c>
      <c r="C95" s="45">
        <v>221</v>
      </c>
      <c r="D95" s="42">
        <v>979.07500000000005</v>
      </c>
    </row>
    <row r="96" spans="1:4" ht="15.75" thickBot="1">
      <c r="A96" s="36">
        <v>344521</v>
      </c>
      <c r="B96" s="21" t="s">
        <v>107</v>
      </c>
      <c r="C96" s="44">
        <v>227</v>
      </c>
      <c r="D96" s="37">
        <v>24.099</v>
      </c>
    </row>
    <row r="97" spans="1:4" ht="15.75" thickBot="1">
      <c r="A97" s="36">
        <v>352220</v>
      </c>
      <c r="B97" s="21" t="s">
        <v>108</v>
      </c>
      <c r="C97" s="44">
        <v>125</v>
      </c>
      <c r="D97" s="37">
        <v>141.09899999999999</v>
      </c>
    </row>
    <row r="98" spans="1:4" ht="15.75" thickBot="1">
      <c r="A98" s="36">
        <v>358475</v>
      </c>
      <c r="B98" s="21" t="s">
        <v>109</v>
      </c>
      <c r="C98" s="44">
        <v>299</v>
      </c>
      <c r="D98" s="37">
        <v>6.5000000000000002E-2</v>
      </c>
    </row>
    <row r="99" spans="1:4" ht="15.75" thickBot="1">
      <c r="A99" s="36">
        <v>342954</v>
      </c>
      <c r="B99" s="21" t="s">
        <v>110</v>
      </c>
      <c r="C99" s="44">
        <v>178</v>
      </c>
      <c r="D99" s="37">
        <v>1632.0119999999999</v>
      </c>
    </row>
    <row r="100" spans="1:4" ht="15.75" thickBot="1">
      <c r="A100" s="36">
        <v>347440</v>
      </c>
      <c r="B100" s="21" t="s">
        <v>111</v>
      </c>
      <c r="C100" s="44">
        <v>86</v>
      </c>
      <c r="D100" s="37">
        <v>383.089</v>
      </c>
    </row>
    <row r="101" spans="1:4" ht="15.75" thickBot="1">
      <c r="A101" s="36">
        <v>344866</v>
      </c>
      <c r="B101" s="21" t="s">
        <v>112</v>
      </c>
      <c r="C101" s="44">
        <v>31</v>
      </c>
      <c r="D101" s="37">
        <v>322.01799999999997</v>
      </c>
    </row>
    <row r="102" spans="1:4" ht="15.75" thickBot="1">
      <c r="A102" s="36">
        <v>347337</v>
      </c>
      <c r="B102" s="21" t="s">
        <v>113</v>
      </c>
      <c r="C102" s="44">
        <v>109</v>
      </c>
      <c r="D102" s="37">
        <v>47.073</v>
      </c>
    </row>
    <row r="103" spans="1:4" ht="15.75" thickBot="1">
      <c r="A103" s="36">
        <v>358457</v>
      </c>
      <c r="B103" s="21" t="s">
        <v>114</v>
      </c>
      <c r="C103" s="44">
        <v>315</v>
      </c>
      <c r="D103" s="37">
        <v>157.08000000000001</v>
      </c>
    </row>
    <row r="104" spans="1:4" ht="15.75" thickBot="1">
      <c r="A104" s="36">
        <v>342940</v>
      </c>
      <c r="B104" s="21" t="s">
        <v>115</v>
      </c>
      <c r="C104" s="44">
        <v>90</v>
      </c>
      <c r="D104" s="37">
        <v>10918.017</v>
      </c>
    </row>
    <row r="105" spans="1:4" ht="15.75" thickBot="1">
      <c r="A105" s="36">
        <v>347335</v>
      </c>
      <c r="B105" s="21" t="s">
        <v>116</v>
      </c>
      <c r="C105" s="44">
        <v>47</v>
      </c>
      <c r="D105" s="37">
        <v>470.06099999999998</v>
      </c>
    </row>
    <row r="106" spans="1:4" ht="15.75" thickBot="1">
      <c r="A106" s="36">
        <v>354838</v>
      </c>
      <c r="B106" s="21" t="s">
        <v>117</v>
      </c>
      <c r="C106" s="44">
        <v>294</v>
      </c>
      <c r="D106" s="37">
        <v>1110.097</v>
      </c>
    </row>
    <row r="107" spans="1:4" ht="15.75" thickBot="1">
      <c r="A107" s="36">
        <v>349649</v>
      </c>
      <c r="B107" s="21" t="s">
        <v>119</v>
      </c>
      <c r="C107" s="44">
        <v>304</v>
      </c>
      <c r="D107" s="37">
        <v>606.05100000000004</v>
      </c>
    </row>
    <row r="108" spans="1:4" ht="15.75" thickBot="1">
      <c r="A108" s="36">
        <v>359141</v>
      </c>
      <c r="B108" s="21" t="s">
        <v>120</v>
      </c>
      <c r="C108" s="44">
        <v>6</v>
      </c>
      <c r="D108" s="37">
        <v>6.05</v>
      </c>
    </row>
    <row r="109" spans="1:4" ht="15.75" thickBot="1">
      <c r="A109" s="36">
        <v>358455</v>
      </c>
      <c r="B109" s="21" t="s">
        <v>121</v>
      </c>
      <c r="C109" s="44">
        <v>209</v>
      </c>
      <c r="D109" s="37">
        <v>129.006</v>
      </c>
    </row>
    <row r="110" spans="1:4" ht="15.75" thickBot="1">
      <c r="A110" s="36">
        <v>344474</v>
      </c>
      <c r="B110" s="21" t="s">
        <v>190</v>
      </c>
      <c r="C110" s="44">
        <v>107</v>
      </c>
      <c r="D110" s="37">
        <v>8706.0540000000001</v>
      </c>
    </row>
    <row r="111" spans="1:4" ht="15.75" thickBot="1">
      <c r="A111" s="36">
        <v>344456</v>
      </c>
      <c r="B111" s="21" t="s">
        <v>123</v>
      </c>
      <c r="C111" s="44">
        <v>155</v>
      </c>
      <c r="D111" s="37">
        <v>5011.0190000000002</v>
      </c>
    </row>
    <row r="112" spans="1:4" ht="15.75" thickBot="1">
      <c r="A112" s="36">
        <v>343515</v>
      </c>
      <c r="B112" s="21" t="s">
        <v>124</v>
      </c>
      <c r="C112" s="44">
        <v>33</v>
      </c>
      <c r="D112" s="37">
        <v>709.06700000000001</v>
      </c>
    </row>
    <row r="113" spans="1:4" ht="15.75" thickBot="1">
      <c r="A113" s="36">
        <v>351661</v>
      </c>
      <c r="B113" s="21" t="s">
        <v>192</v>
      </c>
      <c r="C113" s="44">
        <v>177</v>
      </c>
      <c r="D113" s="37">
        <v>437.04399999999998</v>
      </c>
    </row>
    <row r="114" spans="1:4" ht="15.75" thickBot="1">
      <c r="A114" s="36">
        <v>349615</v>
      </c>
      <c r="B114" s="21" t="s">
        <v>126</v>
      </c>
      <c r="C114" s="44">
        <v>193</v>
      </c>
      <c r="D114" s="37">
        <v>893.00699999999995</v>
      </c>
    </row>
    <row r="115" spans="1:4" ht="15.75" thickBot="1">
      <c r="A115" s="36">
        <v>354836</v>
      </c>
      <c r="B115" s="21" t="s">
        <v>127</v>
      </c>
      <c r="C115" s="44">
        <v>184</v>
      </c>
      <c r="D115" s="37">
        <v>22.036000000000001</v>
      </c>
    </row>
    <row r="116" spans="1:4" ht="15.75" thickBot="1">
      <c r="A116" s="36">
        <v>352388</v>
      </c>
      <c r="B116" s="21" t="s">
        <v>129</v>
      </c>
      <c r="C116" s="44">
        <v>262</v>
      </c>
      <c r="D116" s="37">
        <v>1571.0350000000001</v>
      </c>
    </row>
    <row r="117" spans="1:4" ht="15.75" thickBot="1">
      <c r="A117" s="36">
        <v>347660</v>
      </c>
      <c r="B117" s="21" t="s">
        <v>132</v>
      </c>
      <c r="C117" s="44" t="s">
        <v>131</v>
      </c>
      <c r="D117" s="37">
        <v>3.0859999999999999</v>
      </c>
    </row>
    <row r="118" spans="1:4" ht="15.75" thickBot="1">
      <c r="A118" s="36">
        <v>347474</v>
      </c>
      <c r="B118" s="21" t="s">
        <v>132</v>
      </c>
      <c r="C118" s="44" t="s">
        <v>197</v>
      </c>
      <c r="D118" s="37">
        <v>607.07799999999997</v>
      </c>
    </row>
    <row r="119" spans="1:4" ht="15.75" thickBot="1">
      <c r="A119" s="36">
        <v>349650</v>
      </c>
      <c r="B119" s="21" t="s">
        <v>134</v>
      </c>
      <c r="C119" s="44">
        <v>203</v>
      </c>
      <c r="D119" s="37">
        <v>651.09900000000005</v>
      </c>
    </row>
    <row r="120" spans="1:4" ht="15.75" thickBot="1">
      <c r="A120" s="36">
        <v>344535</v>
      </c>
      <c r="B120" s="21" t="s">
        <v>135</v>
      </c>
      <c r="C120" s="44">
        <v>81</v>
      </c>
      <c r="D120" s="37">
        <v>3653.0120000000002</v>
      </c>
    </row>
    <row r="121" spans="1:4" ht="15.75" thickBot="1">
      <c r="A121" s="36">
        <v>342948</v>
      </c>
      <c r="B121" s="21" t="s">
        <v>136</v>
      </c>
      <c r="C121" s="44">
        <v>70</v>
      </c>
      <c r="D121" s="37">
        <v>0</v>
      </c>
    </row>
    <row r="122" spans="1:4" ht="15.75" thickBot="1">
      <c r="A122" s="36">
        <v>357963</v>
      </c>
      <c r="B122" s="21" t="s">
        <v>137</v>
      </c>
      <c r="C122" s="44">
        <v>233</v>
      </c>
      <c r="D122" s="37">
        <v>1139.0820000000001</v>
      </c>
    </row>
    <row r="123" spans="1:4" ht="15.75" thickBot="1">
      <c r="A123" s="36">
        <v>352392</v>
      </c>
      <c r="B123" s="21" t="s">
        <v>138</v>
      </c>
      <c r="C123" s="44">
        <v>141</v>
      </c>
      <c r="D123" s="37">
        <v>91.063000000000002</v>
      </c>
    </row>
    <row r="124" spans="1:4" ht="15.75" thickBot="1">
      <c r="A124" s="36">
        <v>344853</v>
      </c>
      <c r="B124" s="21" t="s">
        <v>139</v>
      </c>
      <c r="C124" s="44">
        <v>280</v>
      </c>
      <c r="D124" s="37">
        <v>116.07299999999999</v>
      </c>
    </row>
    <row r="125" spans="1:4" ht="15.75" thickBot="1">
      <c r="A125" s="36">
        <v>357964</v>
      </c>
      <c r="B125" s="21" t="s">
        <v>140</v>
      </c>
      <c r="C125" s="44">
        <v>271</v>
      </c>
      <c r="D125" s="37">
        <v>27.073</v>
      </c>
    </row>
    <row r="126" spans="1:4" ht="15.75" thickBot="1">
      <c r="A126" s="36">
        <v>349641</v>
      </c>
      <c r="B126" s="21" t="s">
        <v>142</v>
      </c>
      <c r="C126" s="44">
        <v>135</v>
      </c>
      <c r="D126" s="37">
        <v>417.00099999999998</v>
      </c>
    </row>
    <row r="127" spans="1:4" ht="15.75" thickBot="1">
      <c r="A127" s="36">
        <v>343538</v>
      </c>
      <c r="B127" s="21" t="s">
        <v>144</v>
      </c>
      <c r="C127" s="44">
        <v>252</v>
      </c>
      <c r="D127" s="37">
        <v>1633.0630000000001</v>
      </c>
    </row>
    <row r="128" spans="1:4" ht="15.75" thickBot="1">
      <c r="A128" s="36">
        <v>344542</v>
      </c>
      <c r="B128" s="21" t="s">
        <v>145</v>
      </c>
      <c r="C128" s="44">
        <v>19</v>
      </c>
      <c r="D128" s="37">
        <v>3174.0929999999998</v>
      </c>
    </row>
    <row r="129" spans="1:4" ht="15.75" thickBot="1">
      <c r="A129" s="36">
        <v>347412</v>
      </c>
      <c r="B129" s="21" t="s">
        <v>147</v>
      </c>
      <c r="C129" s="44">
        <v>48</v>
      </c>
      <c r="D129" s="37">
        <v>0</v>
      </c>
    </row>
    <row r="130" spans="1:4" ht="15.75" thickBot="1">
      <c r="A130" s="36">
        <v>343510</v>
      </c>
      <c r="B130" s="21" t="s">
        <v>194</v>
      </c>
      <c r="C130" s="44">
        <v>248</v>
      </c>
      <c r="D130" s="37">
        <v>7285.06</v>
      </c>
    </row>
    <row r="131" spans="1:4" ht="15.75" thickBot="1">
      <c r="A131" s="36">
        <v>357785</v>
      </c>
      <c r="B131" s="21" t="s">
        <v>149</v>
      </c>
      <c r="C131" s="44">
        <v>171</v>
      </c>
      <c r="D131" s="37">
        <v>115.071</v>
      </c>
    </row>
    <row r="132" spans="1:4" ht="15.75" thickBot="1">
      <c r="A132" s="36">
        <v>349626</v>
      </c>
      <c r="B132" s="21" t="s">
        <v>150</v>
      </c>
      <c r="C132" s="44">
        <v>276</v>
      </c>
      <c r="D132" s="37">
        <v>26.045000000000002</v>
      </c>
    </row>
    <row r="133" spans="1:4" ht="15.75" thickBot="1">
      <c r="A133" s="36">
        <v>354314</v>
      </c>
      <c r="B133" s="21" t="s">
        <v>151</v>
      </c>
      <c r="C133" s="44">
        <v>191</v>
      </c>
      <c r="D133" s="37">
        <v>2.024</v>
      </c>
    </row>
    <row r="134" spans="1:4" ht="15.75" thickBot="1">
      <c r="A134" s="36">
        <v>358477</v>
      </c>
      <c r="B134" s="21" t="s">
        <v>152</v>
      </c>
      <c r="C134" s="44">
        <v>131</v>
      </c>
      <c r="D134" s="37">
        <v>333.09199999999998</v>
      </c>
    </row>
    <row r="135" spans="1:4" ht="15.75" thickBot="1">
      <c r="A135" s="36">
        <v>354319</v>
      </c>
      <c r="B135" s="21" t="s">
        <v>153</v>
      </c>
      <c r="C135" s="44"/>
      <c r="D135" s="37">
        <v>1297.098</v>
      </c>
    </row>
    <row r="136" spans="1:4" ht="15.75" thickBot="1">
      <c r="A136" s="36">
        <v>342929</v>
      </c>
      <c r="B136" s="21" t="s">
        <v>196</v>
      </c>
      <c r="C136" s="44">
        <v>281</v>
      </c>
      <c r="D136" s="37">
        <v>17102.016</v>
      </c>
    </row>
    <row r="137" spans="1:4" ht="15.75" thickBot="1">
      <c r="A137" s="36">
        <v>347319</v>
      </c>
      <c r="B137" s="21" t="s">
        <v>156</v>
      </c>
      <c r="C137" s="44">
        <v>46</v>
      </c>
      <c r="D137" s="37">
        <v>0</v>
      </c>
    </row>
    <row r="138" spans="1:4" ht="15.75" thickBot="1">
      <c r="A138" s="36">
        <v>351663</v>
      </c>
      <c r="B138" s="21" t="s">
        <v>156</v>
      </c>
      <c r="C138" s="44">
        <v>79</v>
      </c>
      <c r="D138" s="37">
        <v>0</v>
      </c>
    </row>
    <row r="139" spans="1:4" ht="15.75" thickBot="1">
      <c r="A139" s="36">
        <v>347411</v>
      </c>
      <c r="B139" s="21" t="s">
        <v>156</v>
      </c>
      <c r="C139" s="44">
        <v>173</v>
      </c>
      <c r="D139" s="37">
        <v>0</v>
      </c>
    </row>
    <row r="140" spans="1:4" ht="15.75" thickBot="1">
      <c r="A140" s="36">
        <v>358451</v>
      </c>
      <c r="B140" s="21" t="s">
        <v>157</v>
      </c>
      <c r="C140" s="44">
        <v>263.26400000000001</v>
      </c>
      <c r="D140" s="37">
        <v>34.018000000000001</v>
      </c>
    </row>
    <row r="141" spans="1:4" ht="15.75" thickBot="1">
      <c r="A141" s="36">
        <v>344533</v>
      </c>
      <c r="B141" s="21" t="s">
        <v>158</v>
      </c>
      <c r="C141" s="44">
        <v>45</v>
      </c>
      <c r="D141" s="37">
        <v>1370.0509999999999</v>
      </c>
    </row>
    <row r="142" spans="1:4" ht="15.75" thickBot="1">
      <c r="A142" s="36">
        <v>354323</v>
      </c>
      <c r="B142" s="21" t="s">
        <v>159</v>
      </c>
      <c r="C142" s="44">
        <v>268</v>
      </c>
      <c r="D142" s="37">
        <v>4305.04</v>
      </c>
    </row>
    <row r="143" spans="1:4" ht="15.75" thickBot="1">
      <c r="A143" s="36">
        <v>342938</v>
      </c>
      <c r="B143" s="21" t="s">
        <v>160</v>
      </c>
      <c r="C143" s="44">
        <v>104</v>
      </c>
      <c r="D143" s="37">
        <v>0</v>
      </c>
    </row>
    <row r="144" spans="1:4" ht="15.75" thickBot="1">
      <c r="A144" s="36">
        <v>343428</v>
      </c>
      <c r="B144" s="21" t="s">
        <v>161</v>
      </c>
      <c r="C144" s="44">
        <v>29</v>
      </c>
      <c r="D144" s="37">
        <v>8920.0660000000007</v>
      </c>
    </row>
    <row r="145" spans="1:4" ht="15.75" thickBot="1">
      <c r="A145" s="39">
        <v>342953</v>
      </c>
      <c r="B145" s="40" t="s">
        <v>162</v>
      </c>
      <c r="C145" s="45">
        <v>28</v>
      </c>
      <c r="D145" s="42">
        <v>3570.0509999999999</v>
      </c>
    </row>
    <row r="146" spans="1:4" ht="15.75" thickBot="1">
      <c r="A146" s="36">
        <v>343564</v>
      </c>
      <c r="B146" s="21" t="s">
        <v>163</v>
      </c>
      <c r="C146" s="44">
        <v>27</v>
      </c>
      <c r="D146" s="37">
        <v>0</v>
      </c>
    </row>
    <row r="147" spans="1:4" ht="15.75" thickBot="1">
      <c r="A147" s="36">
        <v>344481</v>
      </c>
      <c r="B147" s="21" t="s">
        <v>164</v>
      </c>
      <c r="C147" s="44">
        <v>61</v>
      </c>
      <c r="D147" s="37">
        <v>696.07299999999998</v>
      </c>
    </row>
    <row r="148" spans="1:4" ht="15.75" thickBot="1">
      <c r="A148" s="36">
        <v>349647</v>
      </c>
      <c r="B148" s="21" t="s">
        <v>165</v>
      </c>
      <c r="C148" s="44">
        <v>259</v>
      </c>
      <c r="D148" s="37">
        <v>30.073</v>
      </c>
    </row>
    <row r="149" spans="1:4" ht="15.75" thickBot="1">
      <c r="A149" s="36">
        <v>343150</v>
      </c>
      <c r="B149" s="21" t="s">
        <v>166</v>
      </c>
      <c r="C149" s="44">
        <v>108</v>
      </c>
      <c r="D149" s="37">
        <v>186.018</v>
      </c>
    </row>
    <row r="150" spans="1:4" ht="15.75" thickBot="1">
      <c r="A150" s="36">
        <v>349644</v>
      </c>
      <c r="B150" s="21" t="s">
        <v>167</v>
      </c>
      <c r="C150" s="44">
        <v>242</v>
      </c>
      <c r="D150" s="37">
        <v>8183.0789999999997</v>
      </c>
    </row>
    <row r="151" spans="1:4" ht="15.75" thickBot="1">
      <c r="A151" s="36">
        <v>349619</v>
      </c>
      <c r="B151" s="21" t="s">
        <v>168</v>
      </c>
      <c r="C151" s="44">
        <v>269</v>
      </c>
      <c r="D151" s="37">
        <v>42.067999999999998</v>
      </c>
    </row>
    <row r="152" spans="1:4" ht="15.75" thickBot="1">
      <c r="A152" s="36">
        <v>344508</v>
      </c>
      <c r="B152" s="21" t="s">
        <v>170</v>
      </c>
      <c r="C152" s="44">
        <v>23</v>
      </c>
      <c r="D152" s="37">
        <v>0</v>
      </c>
    </row>
    <row r="153" spans="1:4" ht="15.75" thickBot="1">
      <c r="A153" s="36">
        <v>354282</v>
      </c>
      <c r="B153" s="21" t="s">
        <v>171</v>
      </c>
      <c r="C153" s="44">
        <v>89</v>
      </c>
      <c r="D153" s="37">
        <v>113</v>
      </c>
    </row>
    <row r="154" spans="1:4" ht="15.75" thickBot="1">
      <c r="A154" s="36">
        <v>344859</v>
      </c>
      <c r="B154" s="21" t="s">
        <v>172</v>
      </c>
      <c r="C154" s="44">
        <v>97</v>
      </c>
      <c r="D154" s="37">
        <v>44328.044000000002</v>
      </c>
    </row>
    <row r="155" spans="1:4" ht="15.75" thickBot="1">
      <c r="A155" s="36">
        <v>343565</v>
      </c>
      <c r="B155" s="21" t="s">
        <v>188</v>
      </c>
      <c r="C155" s="44">
        <v>85</v>
      </c>
      <c r="D155" s="37">
        <v>1465.085</v>
      </c>
    </row>
    <row r="156" spans="1:4" ht="15.75" thickBot="1">
      <c r="A156" s="36">
        <v>349591</v>
      </c>
      <c r="B156" s="21" t="s">
        <v>186</v>
      </c>
      <c r="C156" s="44">
        <v>83</v>
      </c>
      <c r="D156" s="37">
        <v>577.06100000000004</v>
      </c>
    </row>
    <row r="157" spans="1:4" ht="15.75" thickBot="1">
      <c r="A157" s="36">
        <v>349648</v>
      </c>
      <c r="B157" s="21" t="s">
        <v>189</v>
      </c>
      <c r="C157" s="44">
        <v>100</v>
      </c>
      <c r="D157" s="37">
        <v>3131.0039999999999</v>
      </c>
    </row>
    <row r="158" spans="1:4" ht="15.75" thickBot="1">
      <c r="A158" s="36">
        <v>344540</v>
      </c>
      <c r="B158" s="21" t="s">
        <v>176</v>
      </c>
      <c r="C158" s="44">
        <v>113</v>
      </c>
      <c r="D158" s="37">
        <v>2060.0920000000001</v>
      </c>
    </row>
    <row r="159" spans="1:4" ht="15.75" thickBot="1">
      <c r="A159" s="36">
        <v>354304</v>
      </c>
      <c r="B159" s="21" t="s">
        <v>177</v>
      </c>
      <c r="C159" s="44">
        <v>236</v>
      </c>
      <c r="D159" s="37">
        <v>864.00400000000002</v>
      </c>
    </row>
    <row r="160" spans="1:4" ht="15.75" thickBot="1">
      <c r="A160" s="36">
        <v>343562</v>
      </c>
      <c r="B160" s="21" t="s">
        <v>178</v>
      </c>
      <c r="C160" s="44">
        <v>15</v>
      </c>
      <c r="D160" s="37">
        <v>1417.06</v>
      </c>
    </row>
    <row r="161" spans="1:4" ht="15.75" thickBot="1">
      <c r="A161" s="36">
        <v>344590</v>
      </c>
      <c r="B161" s="21" t="s">
        <v>179</v>
      </c>
      <c r="C161" s="44">
        <v>251</v>
      </c>
      <c r="D161" s="37">
        <v>2520.0100000000002</v>
      </c>
    </row>
    <row r="162" spans="1:4" ht="15.75" thickBot="1">
      <c r="A162" s="36">
        <v>343589</v>
      </c>
      <c r="B162" s="21" t="s">
        <v>180</v>
      </c>
      <c r="C162" s="44">
        <v>57</v>
      </c>
      <c r="D162" s="37">
        <v>6315.0230000000001</v>
      </c>
    </row>
    <row r="163" spans="1:4" ht="15.75" thickBot="1">
      <c r="A163" s="36">
        <v>349548</v>
      </c>
      <c r="B163" s="21" t="s">
        <v>181</v>
      </c>
      <c r="C163" s="44">
        <v>17</v>
      </c>
      <c r="D163" s="37">
        <v>18.033999999999999</v>
      </c>
    </row>
    <row r="164" spans="1:4">
      <c r="A164" s="38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topLeftCell="A152" workbookViewId="0">
      <selection sqref="A1:D175"/>
    </sheetView>
  </sheetViews>
  <sheetFormatPr defaultRowHeight="15"/>
  <cols>
    <col min="2" max="2" width="27.42578125" customWidth="1"/>
    <col min="3" max="3" width="13" customWidth="1"/>
  </cols>
  <sheetData>
    <row r="1" spans="1:5" ht="57" customHeight="1" thickBot="1">
      <c r="A1" s="61" t="s">
        <v>0</v>
      </c>
      <c r="B1" s="60" t="s">
        <v>1</v>
      </c>
      <c r="C1" s="60" t="s">
        <v>3</v>
      </c>
      <c r="D1" s="60" t="s">
        <v>6</v>
      </c>
      <c r="E1" s="56"/>
    </row>
    <row r="2" spans="1:5" ht="15.75" customHeight="1" thickBot="1">
      <c r="A2" s="62">
        <v>343561</v>
      </c>
      <c r="B2" s="59" t="s">
        <v>187</v>
      </c>
      <c r="C2" s="59">
        <v>84</v>
      </c>
      <c r="D2" s="59">
        <v>2805.0120000000002</v>
      </c>
      <c r="E2" s="56"/>
    </row>
    <row r="3" spans="1:5" ht="15.75" customHeight="1" thickBot="1">
      <c r="A3" s="62">
        <v>349536</v>
      </c>
      <c r="B3" s="59" t="s">
        <v>10</v>
      </c>
      <c r="C3" s="59">
        <v>273</v>
      </c>
      <c r="D3" s="59">
        <v>148.02199999999999</v>
      </c>
      <c r="E3" s="56"/>
    </row>
    <row r="4" spans="1:5" ht="15.75" customHeight="1" thickBot="1">
      <c r="A4" s="62">
        <v>349528</v>
      </c>
      <c r="B4" s="59" t="s">
        <v>11</v>
      </c>
      <c r="C4" s="59">
        <v>213</v>
      </c>
      <c r="D4" s="59">
        <v>664.02700000000004</v>
      </c>
      <c r="E4" s="56"/>
    </row>
    <row r="5" spans="1:5" ht="15.75" customHeight="1" thickBot="1">
      <c r="A5" s="62">
        <v>359294</v>
      </c>
      <c r="B5" s="59" t="s">
        <v>12</v>
      </c>
      <c r="C5" s="59">
        <v>290</v>
      </c>
      <c r="D5" s="59">
        <v>3.0590000000000002</v>
      </c>
      <c r="E5" s="56"/>
    </row>
    <row r="6" spans="1:5" ht="15.75" customHeight="1" thickBot="1">
      <c r="A6" s="62">
        <v>359469</v>
      </c>
      <c r="B6" s="59" t="s">
        <v>13</v>
      </c>
      <c r="C6" s="59">
        <v>272</v>
      </c>
      <c r="D6" s="59">
        <v>37.088000000000001</v>
      </c>
      <c r="E6" s="56"/>
    </row>
    <row r="7" spans="1:5" ht="15.75" customHeight="1" thickBot="1">
      <c r="A7" s="62">
        <v>347607</v>
      </c>
      <c r="B7" s="59" t="s">
        <v>14</v>
      </c>
      <c r="C7" s="59">
        <v>114</v>
      </c>
      <c r="D7" s="59">
        <v>19368.032999999999</v>
      </c>
      <c r="E7" s="56"/>
    </row>
    <row r="8" spans="1:5" ht="15.75" customHeight="1" thickBot="1">
      <c r="A8" s="62">
        <v>344467</v>
      </c>
      <c r="B8" s="59" t="s">
        <v>15</v>
      </c>
      <c r="C8" s="59">
        <v>137</v>
      </c>
      <c r="D8" s="59">
        <v>2271.096</v>
      </c>
      <c r="E8" s="56"/>
    </row>
    <row r="9" spans="1:5" ht="15.75" customHeight="1" thickBot="1">
      <c r="A9" s="62">
        <v>344865</v>
      </c>
      <c r="B9" s="59" t="s">
        <v>16</v>
      </c>
      <c r="C9" s="59">
        <v>14</v>
      </c>
      <c r="D9" s="59">
        <v>39684.050999999999</v>
      </c>
      <c r="E9" s="56"/>
    </row>
    <row r="10" spans="1:5" ht="15.75" customHeight="1" thickBot="1">
      <c r="A10" s="62">
        <v>351719</v>
      </c>
      <c r="B10" s="59" t="s">
        <v>17</v>
      </c>
      <c r="C10" s="59">
        <v>124</v>
      </c>
      <c r="D10" s="59">
        <v>150.08600000000001</v>
      </c>
      <c r="E10" s="56"/>
    </row>
    <row r="11" spans="1:5" ht="15.75" customHeight="1" thickBot="1">
      <c r="A11" s="62">
        <v>349569</v>
      </c>
      <c r="B11" s="59" t="s">
        <v>18</v>
      </c>
      <c r="C11" s="59">
        <v>308</v>
      </c>
      <c r="D11" s="59">
        <v>0</v>
      </c>
      <c r="E11" s="56"/>
    </row>
    <row r="12" spans="1:5" ht="15.75" customHeight="1" thickBot="1">
      <c r="A12" s="62">
        <v>359547</v>
      </c>
      <c r="B12" s="59" t="s">
        <v>19</v>
      </c>
      <c r="C12" s="59"/>
      <c r="D12" s="59">
        <v>116.057</v>
      </c>
      <c r="E12" s="56"/>
    </row>
    <row r="13" spans="1:5" ht="15.75" customHeight="1" thickBot="1">
      <c r="A13" s="62">
        <v>358448</v>
      </c>
      <c r="B13" s="59" t="s">
        <v>20</v>
      </c>
      <c r="C13" s="59">
        <v>130</v>
      </c>
      <c r="D13" s="59">
        <v>107.05800000000001</v>
      </c>
      <c r="E13" s="56"/>
    </row>
    <row r="14" spans="1:5" ht="15.75" customHeight="1" thickBot="1">
      <c r="A14" s="62">
        <v>349668</v>
      </c>
      <c r="B14" s="59" t="s">
        <v>21</v>
      </c>
      <c r="C14" s="59">
        <v>144</v>
      </c>
      <c r="D14" s="59">
        <v>0</v>
      </c>
      <c r="E14" s="56"/>
    </row>
    <row r="15" spans="1:5" ht="15.75" customHeight="1" thickBot="1">
      <c r="A15" s="62">
        <v>344584</v>
      </c>
      <c r="B15" s="59" t="s">
        <v>183</v>
      </c>
      <c r="C15" s="59">
        <v>11</v>
      </c>
      <c r="D15" s="59">
        <v>36035.099000000002</v>
      </c>
      <c r="E15" s="56"/>
    </row>
    <row r="16" spans="1:5" ht="15.75" customHeight="1" thickBot="1">
      <c r="A16" s="62">
        <v>347468</v>
      </c>
      <c r="B16" s="59" t="s">
        <v>22</v>
      </c>
      <c r="C16" s="59">
        <v>159</v>
      </c>
      <c r="D16" s="59">
        <v>2284.0410000000002</v>
      </c>
      <c r="E16" s="56"/>
    </row>
    <row r="17" spans="1:5" ht="15.75" customHeight="1" thickBot="1">
      <c r="A17" s="62">
        <v>344582</v>
      </c>
      <c r="B17" s="59" t="s">
        <v>23</v>
      </c>
      <c r="C17" s="59">
        <v>150</v>
      </c>
      <c r="D17" s="59">
        <v>2054.0729999999999</v>
      </c>
      <c r="E17" s="56"/>
    </row>
    <row r="18" spans="1:5" ht="15.75" customHeight="1" thickBot="1">
      <c r="A18" s="62">
        <v>357791</v>
      </c>
      <c r="B18" s="59" t="s">
        <v>24</v>
      </c>
      <c r="C18" s="59">
        <v>256</v>
      </c>
      <c r="D18" s="59">
        <v>125.069</v>
      </c>
      <c r="E18" s="56"/>
    </row>
    <row r="19" spans="1:5" ht="15.75" customHeight="1" thickBot="1">
      <c r="A19" s="62">
        <v>345559</v>
      </c>
      <c r="B19" s="59" t="s">
        <v>25</v>
      </c>
      <c r="C19" s="59">
        <v>145</v>
      </c>
      <c r="D19" s="59">
        <v>13300.089</v>
      </c>
      <c r="E19" s="56"/>
    </row>
    <row r="20" spans="1:5" ht="15.75" customHeight="1" thickBot="1">
      <c r="A20" s="62">
        <v>347434</v>
      </c>
      <c r="B20" s="59" t="s">
        <v>26</v>
      </c>
      <c r="C20" s="59">
        <v>103</v>
      </c>
      <c r="D20" s="59">
        <v>0</v>
      </c>
      <c r="E20" s="56"/>
    </row>
    <row r="21" spans="1:5" ht="15.75" customHeight="1" thickBot="1">
      <c r="A21" s="62">
        <v>358846</v>
      </c>
      <c r="B21" s="59" t="s">
        <v>27</v>
      </c>
      <c r="C21" s="59">
        <v>295</v>
      </c>
      <c r="D21" s="59">
        <v>2495.0819999999999</v>
      </c>
      <c r="E21" s="56"/>
    </row>
    <row r="22" spans="1:5" ht="15.75" customHeight="1" thickBot="1">
      <c r="A22" s="62">
        <v>344478</v>
      </c>
      <c r="B22" s="59" t="s">
        <v>28</v>
      </c>
      <c r="C22" s="59">
        <v>216</v>
      </c>
      <c r="D22" s="59">
        <v>10441.06</v>
      </c>
      <c r="E22" s="56"/>
    </row>
    <row r="23" spans="1:5" ht="15.75" customHeight="1" thickBot="1">
      <c r="A23" s="62">
        <v>343566</v>
      </c>
      <c r="B23" s="59" t="s">
        <v>29</v>
      </c>
      <c r="C23" s="59">
        <v>106</v>
      </c>
      <c r="D23" s="59">
        <v>891.06100000000004</v>
      </c>
      <c r="E23" s="56"/>
    </row>
    <row r="24" spans="1:5" ht="15.75" customHeight="1" thickBot="1">
      <c r="A24" s="62">
        <v>349612</v>
      </c>
      <c r="B24" s="59" t="s">
        <v>30</v>
      </c>
      <c r="C24" s="59">
        <v>91</v>
      </c>
      <c r="D24" s="59">
        <v>1.012</v>
      </c>
      <c r="E24" s="56"/>
    </row>
    <row r="25" spans="1:5" ht="15.75" customHeight="1" thickBot="1">
      <c r="A25" s="62">
        <v>344543</v>
      </c>
      <c r="B25" s="59" t="s">
        <v>31</v>
      </c>
      <c r="C25" s="59">
        <v>43</v>
      </c>
      <c r="D25" s="59">
        <v>116.075</v>
      </c>
      <c r="E25" s="56"/>
    </row>
    <row r="26" spans="1:5" ht="15.75" customHeight="1" thickBot="1">
      <c r="A26" s="62">
        <v>344454</v>
      </c>
      <c r="B26" s="59" t="s">
        <v>32</v>
      </c>
      <c r="C26" s="59">
        <v>25</v>
      </c>
      <c r="D26" s="59">
        <v>2950.0819999999999</v>
      </c>
      <c r="E26" s="56"/>
    </row>
    <row r="27" spans="1:5" ht="15.75" customHeight="1" thickBot="1">
      <c r="A27" s="62">
        <v>351717</v>
      </c>
      <c r="B27" s="59" t="s">
        <v>191</v>
      </c>
      <c r="C27" s="59">
        <v>146</v>
      </c>
      <c r="D27" s="59">
        <v>4598.0879999999997</v>
      </c>
      <c r="E27" s="56"/>
    </row>
    <row r="28" spans="1:5" ht="15.75" customHeight="1" thickBot="1">
      <c r="A28" s="62">
        <v>344547</v>
      </c>
      <c r="B28" s="59" t="s">
        <v>34</v>
      </c>
      <c r="C28" s="59">
        <v>131</v>
      </c>
      <c r="D28" s="59">
        <v>361.01900000000001</v>
      </c>
      <c r="E28" s="56"/>
    </row>
    <row r="29" spans="1:5" ht="15.75" customHeight="1" thickBot="1">
      <c r="A29" s="62">
        <v>342952</v>
      </c>
      <c r="B29" s="59" t="s">
        <v>35</v>
      </c>
      <c r="C29" s="59">
        <v>60</v>
      </c>
      <c r="D29" s="59">
        <v>5141.0379999999996</v>
      </c>
      <c r="E29" s="56"/>
    </row>
    <row r="30" spans="1:5" ht="15.75" customHeight="1" thickBot="1">
      <c r="A30" s="62">
        <v>354313</v>
      </c>
      <c r="B30" s="59" t="s">
        <v>36</v>
      </c>
      <c r="C30" s="59">
        <v>298</v>
      </c>
      <c r="D30" s="59">
        <v>4839.0219999999999</v>
      </c>
      <c r="E30" s="56"/>
    </row>
    <row r="31" spans="1:5" ht="15.75" customHeight="1" thickBot="1">
      <c r="A31" s="62">
        <v>344585</v>
      </c>
      <c r="B31" s="59" t="s">
        <v>37</v>
      </c>
      <c r="C31" s="59">
        <v>66</v>
      </c>
      <c r="D31" s="59">
        <v>519.04600000000005</v>
      </c>
      <c r="E31" s="56"/>
    </row>
    <row r="32" spans="1:5" ht="15.75" customHeight="1" thickBot="1">
      <c r="A32" s="62">
        <v>352414</v>
      </c>
      <c r="B32" s="59" t="s">
        <v>38</v>
      </c>
      <c r="C32" s="59">
        <v>94</v>
      </c>
      <c r="D32" s="59">
        <v>598.06500000000005</v>
      </c>
      <c r="E32" s="56"/>
    </row>
    <row r="33" spans="1:5" ht="15.75" customHeight="1" thickBot="1">
      <c r="A33" s="62">
        <v>342928</v>
      </c>
      <c r="B33" s="59" t="s">
        <v>39</v>
      </c>
      <c r="C33" s="59">
        <v>71</v>
      </c>
      <c r="D33" s="59">
        <v>3787.0720000000001</v>
      </c>
      <c r="E33" s="56"/>
    </row>
    <row r="34" spans="1:5" ht="15.75" customHeight="1" thickBot="1">
      <c r="A34" s="62">
        <v>349640</v>
      </c>
      <c r="B34" s="59" t="s">
        <v>40</v>
      </c>
      <c r="C34" s="59">
        <v>245</v>
      </c>
      <c r="D34" s="59">
        <v>0</v>
      </c>
      <c r="E34" s="56"/>
    </row>
    <row r="35" spans="1:5" ht="15.75" customHeight="1" thickBot="1">
      <c r="A35" s="62">
        <v>358506</v>
      </c>
      <c r="B35" s="59" t="s">
        <v>41</v>
      </c>
      <c r="C35" s="59">
        <v>297</v>
      </c>
      <c r="D35" s="59">
        <v>0</v>
      </c>
      <c r="E35" s="56"/>
    </row>
    <row r="36" spans="1:5" ht="15.75" customHeight="1" thickBot="1">
      <c r="A36" s="62">
        <v>347456</v>
      </c>
      <c r="B36" s="59" t="s">
        <v>42</v>
      </c>
      <c r="C36" s="59">
        <v>23</v>
      </c>
      <c r="D36" s="59">
        <v>189.04</v>
      </c>
      <c r="E36" s="56"/>
    </row>
    <row r="37" spans="1:5" ht="15.75" customHeight="1" thickBot="1">
      <c r="A37" s="62">
        <v>349593</v>
      </c>
      <c r="B37" s="59" t="s">
        <v>43</v>
      </c>
      <c r="C37" s="59">
        <v>50</v>
      </c>
      <c r="D37" s="59">
        <v>1910.0119999999999</v>
      </c>
      <c r="E37" s="56"/>
    </row>
    <row r="38" spans="1:5" ht="15.75" customHeight="1" thickBot="1">
      <c r="A38" s="62">
        <v>344605</v>
      </c>
      <c r="B38" s="59" t="s">
        <v>44</v>
      </c>
      <c r="C38" s="59">
        <v>127</v>
      </c>
      <c r="D38" s="59">
        <v>444.08600000000001</v>
      </c>
      <c r="E38" s="56"/>
    </row>
    <row r="39" spans="1:5" ht="15.75" customHeight="1" thickBot="1">
      <c r="A39" s="62">
        <v>352389</v>
      </c>
      <c r="B39" s="59" t="s">
        <v>45</v>
      </c>
      <c r="C39" s="59">
        <v>18</v>
      </c>
      <c r="D39" s="59">
        <v>2347.0700000000002</v>
      </c>
      <c r="E39" s="56"/>
    </row>
    <row r="40" spans="1:5" ht="15.75" customHeight="1" thickBot="1">
      <c r="A40" s="62">
        <v>351716</v>
      </c>
      <c r="B40" s="59" t="s">
        <v>46</v>
      </c>
      <c r="C40" s="59">
        <v>163</v>
      </c>
      <c r="D40" s="59">
        <v>4330.027</v>
      </c>
      <c r="E40" s="56"/>
    </row>
    <row r="41" spans="1:5" ht="15.75" customHeight="1" thickBot="1">
      <c r="A41" s="62">
        <v>347357</v>
      </c>
      <c r="B41" s="59" t="s">
        <v>47</v>
      </c>
      <c r="C41" s="59">
        <v>44</v>
      </c>
      <c r="D41" s="59">
        <v>1390.069</v>
      </c>
      <c r="E41" s="56"/>
    </row>
    <row r="42" spans="1:5" ht="15.75" customHeight="1" thickBot="1">
      <c r="A42" s="62">
        <v>347324</v>
      </c>
      <c r="B42" s="59" t="s">
        <v>48</v>
      </c>
      <c r="C42" s="59">
        <v>309</v>
      </c>
      <c r="D42" s="59">
        <v>3500.0230000000001</v>
      </c>
      <c r="E42" s="56"/>
    </row>
    <row r="43" spans="1:5" ht="15.75" customHeight="1" thickBot="1">
      <c r="A43" s="62">
        <v>349589</v>
      </c>
      <c r="B43" s="59" t="s">
        <v>49</v>
      </c>
      <c r="C43" s="59">
        <v>167</v>
      </c>
      <c r="D43" s="59">
        <v>360.01400000000001</v>
      </c>
      <c r="E43" s="56"/>
    </row>
    <row r="44" spans="1:5" ht="15.75" customHeight="1" thickBot="1">
      <c r="A44" s="62">
        <v>347454</v>
      </c>
      <c r="B44" s="59" t="s">
        <v>50</v>
      </c>
      <c r="C44" s="59">
        <v>139</v>
      </c>
      <c r="D44" s="59">
        <v>0</v>
      </c>
      <c r="E44" s="57"/>
    </row>
    <row r="45" spans="1:5" ht="15.75" customHeight="1" thickBot="1">
      <c r="A45" s="62">
        <v>358494</v>
      </c>
      <c r="B45" s="59" t="s">
        <v>51</v>
      </c>
      <c r="C45" s="41">
        <v>189</v>
      </c>
      <c r="D45" s="59">
        <v>308.02</v>
      </c>
    </row>
    <row r="46" spans="1:5" ht="15.75" customHeight="1" thickBot="1">
      <c r="A46" s="62">
        <v>345494</v>
      </c>
      <c r="B46" s="59" t="s">
        <v>52</v>
      </c>
      <c r="C46" s="41">
        <v>296</v>
      </c>
      <c r="D46" s="59">
        <v>138.066</v>
      </c>
    </row>
    <row r="47" spans="1:5" ht="15.75" customHeight="1" thickBot="1">
      <c r="A47" s="62">
        <v>344588</v>
      </c>
      <c r="B47" s="59" t="s">
        <v>195</v>
      </c>
      <c r="C47" s="41">
        <v>277</v>
      </c>
      <c r="D47" s="59">
        <v>2280.0929999999998</v>
      </c>
    </row>
    <row r="48" spans="1:5" ht="15.75" customHeight="1" thickBot="1">
      <c r="A48" s="62">
        <v>344480</v>
      </c>
      <c r="B48" s="59" t="s">
        <v>54</v>
      </c>
      <c r="C48" s="41">
        <v>32</v>
      </c>
      <c r="D48" s="59">
        <v>18135.002</v>
      </c>
    </row>
    <row r="49" spans="1:4" ht="15.75" customHeight="1" thickBot="1">
      <c r="A49" s="62">
        <v>349660</v>
      </c>
      <c r="B49" s="59" t="s">
        <v>193</v>
      </c>
      <c r="C49" s="41">
        <v>244</v>
      </c>
      <c r="D49" s="59">
        <v>769.01700000000005</v>
      </c>
    </row>
    <row r="50" spans="1:4" ht="30" customHeight="1" thickBot="1">
      <c r="A50" s="62">
        <v>344858</v>
      </c>
      <c r="B50" s="59" t="s">
        <v>56</v>
      </c>
      <c r="C50" s="41">
        <v>4</v>
      </c>
      <c r="D50" s="59">
        <v>11118.053</v>
      </c>
    </row>
    <row r="51" spans="1:4" ht="15.75" customHeight="1" thickBot="1">
      <c r="A51" s="62">
        <v>352237</v>
      </c>
      <c r="B51" s="59" t="s">
        <v>57</v>
      </c>
      <c r="C51" s="41">
        <v>132</v>
      </c>
      <c r="D51" s="59">
        <v>971.04100000000005</v>
      </c>
    </row>
    <row r="52" spans="1:4" ht="15.75" customHeight="1" thickBot="1">
      <c r="A52" s="62">
        <v>344620</v>
      </c>
      <c r="B52" s="59" t="s">
        <v>58</v>
      </c>
      <c r="C52" s="41">
        <v>68</v>
      </c>
      <c r="D52" s="59">
        <v>3310.049</v>
      </c>
    </row>
    <row r="53" spans="1:4" ht="15.75" customHeight="1" thickBot="1">
      <c r="A53" s="62">
        <v>343584</v>
      </c>
      <c r="B53" s="59" t="s">
        <v>59</v>
      </c>
      <c r="C53" s="41">
        <v>38</v>
      </c>
      <c r="D53" s="59">
        <v>270.024</v>
      </c>
    </row>
    <row r="54" spans="1:4" ht="15.75" customHeight="1" thickBot="1">
      <c r="A54" s="62">
        <v>343557</v>
      </c>
      <c r="B54" s="59" t="s">
        <v>59</v>
      </c>
      <c r="C54" s="41">
        <v>255</v>
      </c>
      <c r="D54" s="59">
        <v>373.084</v>
      </c>
    </row>
    <row r="55" spans="1:4" ht="15.75" customHeight="1" thickBot="1">
      <c r="A55" s="62">
        <v>349655</v>
      </c>
      <c r="B55" s="59" t="s">
        <v>60</v>
      </c>
      <c r="C55" s="41">
        <v>16</v>
      </c>
      <c r="D55" s="59">
        <v>5.0039999999999996</v>
      </c>
    </row>
    <row r="56" spans="1:4" ht="15.75" customHeight="1" thickBot="1">
      <c r="A56" s="62">
        <v>344597</v>
      </c>
      <c r="B56" s="59" t="s">
        <v>61</v>
      </c>
      <c r="C56" s="41">
        <v>126</v>
      </c>
      <c r="D56" s="59">
        <v>348.09199999999998</v>
      </c>
    </row>
    <row r="57" spans="1:4" ht="15.75" customHeight="1" thickBot="1">
      <c r="A57" s="62">
        <v>349600</v>
      </c>
      <c r="B57" s="59" t="s">
        <v>62</v>
      </c>
      <c r="C57" s="41">
        <v>5</v>
      </c>
      <c r="D57" s="59">
        <v>8.0640000000000001</v>
      </c>
    </row>
    <row r="58" spans="1:4" ht="15.75" customHeight="1" thickBot="1">
      <c r="A58" s="62">
        <v>352411</v>
      </c>
      <c r="B58" s="59" t="s">
        <v>63</v>
      </c>
      <c r="C58" s="41">
        <v>205</v>
      </c>
      <c r="D58" s="59">
        <v>0</v>
      </c>
    </row>
    <row r="59" spans="1:4" ht="15.75" customHeight="1" thickBot="1">
      <c r="A59" s="62">
        <v>349592</v>
      </c>
      <c r="B59" s="59" t="s">
        <v>64</v>
      </c>
      <c r="C59" s="41">
        <v>204</v>
      </c>
      <c r="D59" s="59">
        <v>155.02099999999999</v>
      </c>
    </row>
    <row r="60" spans="1:4" ht="15.75" customHeight="1" thickBot="1">
      <c r="A60" s="62">
        <v>352416</v>
      </c>
      <c r="B60" s="59" t="s">
        <v>65</v>
      </c>
      <c r="C60" s="41">
        <v>261</v>
      </c>
      <c r="D60" s="59">
        <v>1723.0889999999999</v>
      </c>
    </row>
    <row r="61" spans="1:4" ht="15.75" customHeight="1" thickBot="1">
      <c r="A61" s="62">
        <v>354843</v>
      </c>
      <c r="B61" s="59" t="s">
        <v>66</v>
      </c>
      <c r="C61" s="41">
        <v>161</v>
      </c>
      <c r="D61" s="59">
        <v>0</v>
      </c>
    </row>
    <row r="62" spans="1:4" ht="15.75" customHeight="1" thickBot="1">
      <c r="A62" s="62">
        <v>359336</v>
      </c>
      <c r="B62" s="59" t="s">
        <v>67</v>
      </c>
      <c r="C62" s="41">
        <v>111</v>
      </c>
      <c r="D62" s="59">
        <v>4.056</v>
      </c>
    </row>
    <row r="63" spans="1:4" ht="15.75" customHeight="1" thickBot="1">
      <c r="A63" s="62">
        <v>344522</v>
      </c>
      <c r="B63" s="59" t="s">
        <v>68</v>
      </c>
      <c r="C63" s="41">
        <v>218</v>
      </c>
      <c r="D63" s="59">
        <v>1822.0609999999999</v>
      </c>
    </row>
    <row r="64" spans="1:4" ht="15.75" customHeight="1" thickBot="1">
      <c r="A64" s="62">
        <v>351412</v>
      </c>
      <c r="B64" s="59" t="s">
        <v>69</v>
      </c>
      <c r="C64" s="41">
        <v>240</v>
      </c>
      <c r="D64" s="59">
        <v>13.021000000000001</v>
      </c>
    </row>
    <row r="65" spans="1:4" ht="15.75" customHeight="1" thickBot="1">
      <c r="A65" s="62">
        <v>344504</v>
      </c>
      <c r="B65" s="59" t="s">
        <v>70</v>
      </c>
      <c r="C65" s="41">
        <v>82</v>
      </c>
      <c r="D65" s="59">
        <v>695.03800000000001</v>
      </c>
    </row>
    <row r="66" spans="1:4" ht="15.75" customHeight="1" thickBot="1">
      <c r="A66" s="62">
        <v>349662</v>
      </c>
      <c r="B66" s="59" t="s">
        <v>71</v>
      </c>
      <c r="C66" s="41">
        <v>87</v>
      </c>
      <c r="D66" s="59">
        <v>2459.0140000000001</v>
      </c>
    </row>
    <row r="67" spans="1:4" ht="15.75" customHeight="1" thickBot="1">
      <c r="A67" s="62">
        <v>347450</v>
      </c>
      <c r="B67" s="59" t="s">
        <v>72</v>
      </c>
      <c r="C67" s="41">
        <v>30</v>
      </c>
      <c r="D67" s="59">
        <v>0</v>
      </c>
    </row>
    <row r="68" spans="1:4" ht="15.75" customHeight="1" thickBot="1">
      <c r="A68" s="62">
        <v>347458</v>
      </c>
      <c r="B68" s="59" t="s">
        <v>72</v>
      </c>
      <c r="C68" s="41">
        <v>157</v>
      </c>
      <c r="D68" s="59">
        <v>0</v>
      </c>
    </row>
    <row r="69" spans="1:4" ht="15.75" customHeight="1" thickBot="1">
      <c r="A69" s="62">
        <v>343579</v>
      </c>
      <c r="B69" s="59" t="s">
        <v>73</v>
      </c>
      <c r="C69" s="41">
        <v>278</v>
      </c>
      <c r="D69" s="59">
        <v>0</v>
      </c>
    </row>
    <row r="70" spans="1:4" ht="15.75" customHeight="1" thickBot="1">
      <c r="A70" s="62">
        <v>344581</v>
      </c>
      <c r="B70" s="59" t="s">
        <v>74</v>
      </c>
      <c r="C70" s="41">
        <v>1</v>
      </c>
      <c r="D70" s="59">
        <v>1478.0050000000001</v>
      </c>
    </row>
    <row r="71" spans="1:4" ht="15.75" customHeight="1" thickBot="1">
      <c r="A71" s="62">
        <v>347469</v>
      </c>
      <c r="B71" s="59" t="s">
        <v>75</v>
      </c>
      <c r="C71" s="41">
        <v>128</v>
      </c>
      <c r="D71" s="59">
        <v>1953.0429999999999</v>
      </c>
    </row>
    <row r="72" spans="1:4" ht="15.75" customHeight="1" thickBot="1">
      <c r="A72" s="62">
        <v>352378</v>
      </c>
      <c r="B72" s="59" t="s">
        <v>76</v>
      </c>
      <c r="C72" s="41">
        <v>117</v>
      </c>
      <c r="D72" s="59">
        <v>102.053</v>
      </c>
    </row>
    <row r="73" spans="1:4" ht="15.75" customHeight="1" thickBot="1">
      <c r="A73" s="62">
        <v>344586</v>
      </c>
      <c r="B73" s="59" t="s">
        <v>77</v>
      </c>
      <c r="C73" s="41">
        <v>198</v>
      </c>
      <c r="D73" s="59">
        <v>3412.0079999999998</v>
      </c>
    </row>
    <row r="74" spans="1:4" ht="15.75" customHeight="1" thickBot="1">
      <c r="A74" s="62">
        <v>354800</v>
      </c>
      <c r="B74" s="59" t="s">
        <v>78</v>
      </c>
      <c r="C74" s="41">
        <v>88</v>
      </c>
      <c r="D74" s="59">
        <v>300.07600000000002</v>
      </c>
    </row>
    <row r="75" spans="1:4" ht="15.75" customHeight="1" thickBot="1">
      <c r="A75" s="62">
        <v>342943</v>
      </c>
      <c r="B75" s="59" t="s">
        <v>79</v>
      </c>
      <c r="C75" s="41">
        <v>140</v>
      </c>
      <c r="D75" s="59">
        <v>1392.057</v>
      </c>
    </row>
    <row r="76" spans="1:4" ht="15.75" customHeight="1" thickBot="1">
      <c r="A76" s="62">
        <v>358491</v>
      </c>
      <c r="B76" s="59" t="s">
        <v>80</v>
      </c>
      <c r="C76" s="41">
        <v>301</v>
      </c>
      <c r="D76" s="59">
        <v>7.024</v>
      </c>
    </row>
    <row r="77" spans="1:4" ht="15.75" customHeight="1" thickBot="1">
      <c r="A77" s="62">
        <v>349571</v>
      </c>
      <c r="B77" s="59" t="s">
        <v>81</v>
      </c>
      <c r="C77" s="41">
        <v>55</v>
      </c>
      <c r="D77" s="59">
        <v>1244.02</v>
      </c>
    </row>
    <row r="78" spans="1:4" ht="15.75" customHeight="1" thickBot="1">
      <c r="A78" s="62">
        <v>343567</v>
      </c>
      <c r="B78" s="59" t="s">
        <v>82</v>
      </c>
      <c r="C78" s="41">
        <v>151</v>
      </c>
      <c r="D78" s="59">
        <v>1804.0329999999999</v>
      </c>
    </row>
    <row r="79" spans="1:4" ht="15.75" customHeight="1" thickBot="1">
      <c r="A79" s="62">
        <v>344583</v>
      </c>
      <c r="B79" s="59" t="s">
        <v>83</v>
      </c>
      <c r="C79" s="41">
        <v>64</v>
      </c>
      <c r="D79" s="59">
        <v>1995.077</v>
      </c>
    </row>
    <row r="80" spans="1:4" ht="15.75" customHeight="1" thickBot="1">
      <c r="A80" s="62">
        <v>344603</v>
      </c>
      <c r="B80" s="59" t="s">
        <v>84</v>
      </c>
      <c r="C80" s="41">
        <v>279</v>
      </c>
      <c r="D80" s="59">
        <v>4063.0949999999998</v>
      </c>
    </row>
    <row r="81" spans="1:5" ht="15.75" customHeight="1" thickBot="1">
      <c r="A81" s="62">
        <v>357824</v>
      </c>
      <c r="B81" s="59" t="s">
        <v>85</v>
      </c>
      <c r="C81" s="41">
        <v>202</v>
      </c>
      <c r="D81" s="59">
        <v>549.04</v>
      </c>
    </row>
    <row r="82" spans="1:5" ht="15.75" customHeight="1" thickBot="1">
      <c r="A82" s="62">
        <v>344587</v>
      </c>
      <c r="B82" s="59" t="s">
        <v>185</v>
      </c>
      <c r="C82" s="41">
        <v>67</v>
      </c>
      <c r="D82" s="59">
        <v>267.06099999999998</v>
      </c>
    </row>
    <row r="83" spans="1:5" ht="15.75" customHeight="1" thickBot="1">
      <c r="A83" s="62">
        <v>351721</v>
      </c>
      <c r="B83" s="59" t="s">
        <v>87</v>
      </c>
      <c r="C83" s="41" t="s">
        <v>88</v>
      </c>
      <c r="D83" s="59">
        <v>9601.0849999999991</v>
      </c>
    </row>
    <row r="84" spans="1:5" ht="15.75" customHeight="1" thickBot="1">
      <c r="A84" s="62">
        <v>349601</v>
      </c>
      <c r="B84" s="59" t="s">
        <v>89</v>
      </c>
      <c r="C84" s="41">
        <v>129</v>
      </c>
      <c r="D84" s="59">
        <v>8.2000000000000003E-2</v>
      </c>
    </row>
    <row r="85" spans="1:5" ht="15.75" customHeight="1" thickBot="1">
      <c r="A85" s="62">
        <v>343585</v>
      </c>
      <c r="B85" s="59" t="s">
        <v>90</v>
      </c>
      <c r="C85" s="41">
        <v>158</v>
      </c>
      <c r="D85" s="59">
        <v>479.00599999999997</v>
      </c>
    </row>
    <row r="86" spans="1:5" ht="15.75" customHeight="1" thickBot="1">
      <c r="A86" s="62">
        <v>358512</v>
      </c>
      <c r="B86" s="59" t="s">
        <v>91</v>
      </c>
      <c r="C86" s="41">
        <v>229</v>
      </c>
      <c r="D86" s="59">
        <v>86.055999999999997</v>
      </c>
    </row>
    <row r="87" spans="1:5" ht="15.75" customHeight="1" thickBot="1">
      <c r="A87" s="62">
        <v>349659</v>
      </c>
      <c r="B87" s="59" t="s">
        <v>92</v>
      </c>
      <c r="C87" s="41">
        <v>166</v>
      </c>
      <c r="D87" s="59">
        <v>1204.0070000000001</v>
      </c>
    </row>
    <row r="88" spans="1:5" ht="15.75" customHeight="1" thickBot="1">
      <c r="A88" s="62">
        <v>344860</v>
      </c>
      <c r="B88" s="59" t="s">
        <v>93</v>
      </c>
      <c r="C88" s="41">
        <v>147</v>
      </c>
      <c r="D88" s="59">
        <v>24672.021000000001</v>
      </c>
    </row>
    <row r="89" spans="1:5" ht="15.75" customHeight="1" thickBot="1">
      <c r="A89" s="62">
        <v>344518</v>
      </c>
      <c r="B89" s="59" t="s">
        <v>94</v>
      </c>
      <c r="C89" s="41">
        <v>274</v>
      </c>
      <c r="D89" s="59">
        <v>3557.0010000000002</v>
      </c>
    </row>
    <row r="90" spans="1:5" ht="15.75" customHeight="1" thickBot="1">
      <c r="A90" s="62">
        <v>351718</v>
      </c>
      <c r="B90" s="59" t="s">
        <v>95</v>
      </c>
      <c r="C90" s="41">
        <v>300</v>
      </c>
      <c r="D90" s="59">
        <v>69.087999999999994</v>
      </c>
    </row>
    <row r="91" spans="1:5" ht="15.75" customHeight="1" thickBot="1">
      <c r="A91" s="62">
        <v>352390</v>
      </c>
      <c r="B91" s="59" t="s">
        <v>96</v>
      </c>
      <c r="C91" s="41">
        <v>123</v>
      </c>
      <c r="D91" s="59">
        <v>0</v>
      </c>
    </row>
    <row r="92" spans="1:5" ht="15.75" customHeight="1" thickBot="1">
      <c r="A92" s="62">
        <v>344538</v>
      </c>
      <c r="B92" s="59" t="s">
        <v>97</v>
      </c>
      <c r="C92" s="41">
        <v>34</v>
      </c>
      <c r="D92" s="59">
        <v>0</v>
      </c>
    </row>
    <row r="93" spans="1:5" ht="15.75" customHeight="1" thickBot="1">
      <c r="A93" s="62">
        <v>358454</v>
      </c>
      <c r="B93" s="59" t="s">
        <v>98</v>
      </c>
      <c r="C93" s="41">
        <v>286</v>
      </c>
      <c r="D93" s="59">
        <v>182.05199999999999</v>
      </c>
    </row>
    <row r="94" spans="1:5" ht="15.75" customHeight="1" thickBot="1">
      <c r="A94" s="62">
        <v>349639</v>
      </c>
      <c r="B94" s="59" t="s">
        <v>99</v>
      </c>
      <c r="C94" s="41">
        <v>92</v>
      </c>
      <c r="D94" s="59">
        <v>1829.0519999999999</v>
      </c>
    </row>
    <row r="95" spans="1:5" ht="15.75" customHeight="1" thickBot="1">
      <c r="A95" s="62">
        <v>349611</v>
      </c>
      <c r="B95" s="59" t="s">
        <v>100</v>
      </c>
      <c r="C95" s="59">
        <v>283</v>
      </c>
      <c r="D95" s="59">
        <v>522.02</v>
      </c>
      <c r="E95" s="56"/>
    </row>
    <row r="96" spans="1:5" ht="15.75" customHeight="1" thickBot="1">
      <c r="A96" s="62">
        <v>349617</v>
      </c>
      <c r="B96" s="59" t="s">
        <v>101</v>
      </c>
      <c r="C96" s="59">
        <v>9</v>
      </c>
      <c r="D96" s="59">
        <v>603.08000000000004</v>
      </c>
      <c r="E96" s="56"/>
    </row>
    <row r="97" spans="1:5" ht="15.75" customHeight="1" thickBot="1">
      <c r="A97" s="62">
        <v>344506</v>
      </c>
      <c r="B97" s="59" t="s">
        <v>102</v>
      </c>
      <c r="C97" s="59">
        <v>136</v>
      </c>
      <c r="D97" s="59">
        <v>679.07500000000005</v>
      </c>
      <c r="E97" s="56"/>
    </row>
    <row r="98" spans="1:5" ht="15.75" customHeight="1" thickBot="1">
      <c r="A98" s="62">
        <v>343560</v>
      </c>
      <c r="B98" s="59" t="s">
        <v>184</v>
      </c>
      <c r="C98" s="59">
        <v>42</v>
      </c>
      <c r="D98" s="59">
        <v>5685.0680000000002</v>
      </c>
      <c r="E98" s="56"/>
    </row>
    <row r="99" spans="1:5" ht="15.75" customHeight="1" thickBot="1">
      <c r="A99" s="62">
        <v>351665</v>
      </c>
      <c r="B99" s="59" t="s">
        <v>104</v>
      </c>
      <c r="C99" s="59">
        <v>270</v>
      </c>
      <c r="D99" s="59">
        <v>7.0919999999999996</v>
      </c>
      <c r="E99" s="56"/>
    </row>
    <row r="100" spans="1:5" ht="15.75" customHeight="1" thickBot="1">
      <c r="A100" s="62">
        <v>351423</v>
      </c>
      <c r="B100" s="59" t="s">
        <v>105</v>
      </c>
      <c r="C100" s="59">
        <v>221</v>
      </c>
      <c r="D100" s="59">
        <v>1301.05</v>
      </c>
      <c r="E100" s="56"/>
    </row>
    <row r="101" spans="1:5" ht="15.75" customHeight="1" thickBot="1">
      <c r="A101" s="62">
        <v>360223</v>
      </c>
      <c r="B101" s="59" t="s">
        <v>106</v>
      </c>
      <c r="C101" s="59">
        <v>1</v>
      </c>
      <c r="D101" s="59">
        <v>7.0880000000000001</v>
      </c>
      <c r="E101" s="56"/>
    </row>
    <row r="102" spans="1:5" ht="15.75" customHeight="1" thickBot="1">
      <c r="A102" s="62">
        <v>344521</v>
      </c>
      <c r="B102" s="59" t="s">
        <v>107</v>
      </c>
      <c r="C102" s="59">
        <v>227</v>
      </c>
      <c r="D102" s="59">
        <v>101.08</v>
      </c>
      <c r="E102" s="56"/>
    </row>
    <row r="103" spans="1:5" ht="15.75" customHeight="1" thickBot="1">
      <c r="A103" s="62">
        <v>352220</v>
      </c>
      <c r="B103" s="59" t="s">
        <v>108</v>
      </c>
      <c r="C103" s="59">
        <v>125</v>
      </c>
      <c r="D103" s="59">
        <v>299.08499999999998</v>
      </c>
      <c r="E103" s="56"/>
    </row>
    <row r="104" spans="1:5" ht="15.75" customHeight="1" thickBot="1">
      <c r="A104" s="62">
        <v>358475</v>
      </c>
      <c r="B104" s="59" t="s">
        <v>109</v>
      </c>
      <c r="C104" s="59">
        <v>299</v>
      </c>
      <c r="D104" s="59">
        <v>24.013999999999999</v>
      </c>
      <c r="E104" s="56"/>
    </row>
    <row r="105" spans="1:5" ht="15.75" customHeight="1" thickBot="1">
      <c r="A105" s="62">
        <v>342954</v>
      </c>
      <c r="B105" s="59" t="s">
        <v>110</v>
      </c>
      <c r="C105" s="59">
        <v>178</v>
      </c>
      <c r="D105" s="59">
        <v>2638.0709999999999</v>
      </c>
      <c r="E105" s="56"/>
    </row>
    <row r="106" spans="1:5" ht="15.75" customHeight="1" thickBot="1">
      <c r="A106" s="62">
        <v>347440</v>
      </c>
      <c r="B106" s="59" t="s">
        <v>111</v>
      </c>
      <c r="C106" s="59">
        <v>86</v>
      </c>
      <c r="D106" s="59">
        <v>693.00800000000004</v>
      </c>
      <c r="E106" s="56"/>
    </row>
    <row r="107" spans="1:5" ht="15.75" customHeight="1" thickBot="1">
      <c r="A107" s="62">
        <v>344866</v>
      </c>
      <c r="B107" s="59" t="s">
        <v>112</v>
      </c>
      <c r="C107" s="59">
        <v>31</v>
      </c>
      <c r="D107" s="59">
        <v>676.07</v>
      </c>
      <c r="E107" s="56"/>
    </row>
    <row r="108" spans="1:5" ht="15.75" customHeight="1" thickBot="1">
      <c r="A108" s="62">
        <v>347337</v>
      </c>
      <c r="B108" s="59" t="s">
        <v>113</v>
      </c>
      <c r="C108" s="59">
        <v>109</v>
      </c>
      <c r="D108" s="59">
        <v>127.035</v>
      </c>
      <c r="E108" s="56"/>
    </row>
    <row r="109" spans="1:5" ht="15.75" customHeight="1" thickBot="1">
      <c r="A109" s="62">
        <v>358457</v>
      </c>
      <c r="B109" s="59" t="s">
        <v>114</v>
      </c>
      <c r="C109" s="59">
        <v>315</v>
      </c>
      <c r="D109" s="59">
        <v>157.09299999999999</v>
      </c>
      <c r="E109" s="56"/>
    </row>
    <row r="110" spans="1:5" ht="15.75" customHeight="1" thickBot="1">
      <c r="A110" s="62">
        <v>342940</v>
      </c>
      <c r="B110" s="59" t="s">
        <v>115</v>
      </c>
      <c r="C110" s="59">
        <v>90</v>
      </c>
      <c r="D110" s="59">
        <v>11893.054</v>
      </c>
      <c r="E110" s="56"/>
    </row>
    <row r="111" spans="1:5" ht="15.75" customHeight="1" thickBot="1">
      <c r="A111" s="62">
        <v>347335</v>
      </c>
      <c r="B111" s="59" t="s">
        <v>116</v>
      </c>
      <c r="C111" s="59">
        <v>47</v>
      </c>
      <c r="D111" s="59">
        <v>609.04200000000003</v>
      </c>
      <c r="E111" s="56"/>
    </row>
    <row r="112" spans="1:5" ht="15.75" customHeight="1" thickBot="1">
      <c r="A112" s="62">
        <v>354838</v>
      </c>
      <c r="B112" s="59" t="s">
        <v>117</v>
      </c>
      <c r="C112" s="59">
        <v>294</v>
      </c>
      <c r="D112" s="59">
        <v>1348.0920000000001</v>
      </c>
      <c r="E112" s="56"/>
    </row>
    <row r="113" spans="1:5" ht="15.75" customHeight="1" thickBot="1">
      <c r="A113" s="62">
        <v>359315</v>
      </c>
      <c r="B113" s="59" t="s">
        <v>118</v>
      </c>
      <c r="C113" s="59">
        <v>214</v>
      </c>
      <c r="D113" s="59">
        <v>0</v>
      </c>
      <c r="E113" s="56"/>
    </row>
    <row r="114" spans="1:5" ht="15.75" customHeight="1" thickBot="1">
      <c r="A114" s="62">
        <v>349649</v>
      </c>
      <c r="B114" s="59" t="s">
        <v>119</v>
      </c>
      <c r="C114" s="59">
        <v>304</v>
      </c>
      <c r="D114" s="59">
        <v>673.077</v>
      </c>
      <c r="E114" s="56"/>
    </row>
    <row r="115" spans="1:5" ht="15.75" customHeight="1" thickBot="1">
      <c r="A115" s="62">
        <v>359141</v>
      </c>
      <c r="B115" s="59" t="s">
        <v>120</v>
      </c>
      <c r="C115" s="59">
        <v>6</v>
      </c>
      <c r="D115" s="59">
        <v>164.05099999999999</v>
      </c>
      <c r="E115" s="56"/>
    </row>
    <row r="116" spans="1:5" ht="15.75" customHeight="1" thickBot="1">
      <c r="A116" s="62">
        <v>358455</v>
      </c>
      <c r="B116" s="59" t="s">
        <v>121</v>
      </c>
      <c r="C116" s="59">
        <v>209</v>
      </c>
      <c r="D116" s="59">
        <v>665.05399999999997</v>
      </c>
      <c r="E116" s="56"/>
    </row>
    <row r="117" spans="1:5" ht="15.75" customHeight="1" thickBot="1">
      <c r="A117" s="62">
        <v>344474</v>
      </c>
      <c r="B117" s="59" t="s">
        <v>190</v>
      </c>
      <c r="C117" s="59">
        <v>107</v>
      </c>
      <c r="D117" s="59">
        <v>9337.0210000000006</v>
      </c>
      <c r="E117" s="56"/>
    </row>
    <row r="118" spans="1:5" ht="15.75" customHeight="1" thickBot="1">
      <c r="A118" s="62">
        <v>344456</v>
      </c>
      <c r="B118" s="59" t="s">
        <v>123</v>
      </c>
      <c r="C118" s="59">
        <v>155</v>
      </c>
      <c r="D118" s="59">
        <v>6909.085</v>
      </c>
      <c r="E118" s="56"/>
    </row>
    <row r="119" spans="1:5" ht="15.75" customHeight="1" thickBot="1">
      <c r="A119" s="62">
        <v>343515</v>
      </c>
      <c r="B119" s="59" t="s">
        <v>124</v>
      </c>
      <c r="C119" s="59">
        <v>33</v>
      </c>
      <c r="D119" s="59">
        <v>766.03</v>
      </c>
      <c r="E119" s="56"/>
    </row>
    <row r="120" spans="1:5" ht="15.75" customHeight="1" thickBot="1">
      <c r="A120" s="62">
        <v>351661</v>
      </c>
      <c r="B120" s="59" t="s">
        <v>192</v>
      </c>
      <c r="C120" s="59">
        <v>177</v>
      </c>
      <c r="D120" s="59">
        <v>632.06299999999999</v>
      </c>
      <c r="E120" s="56"/>
    </row>
    <row r="121" spans="1:5" ht="15.75" customHeight="1" thickBot="1">
      <c r="A121" s="62">
        <v>349615</v>
      </c>
      <c r="B121" s="59" t="s">
        <v>126</v>
      </c>
      <c r="C121" s="59">
        <v>193</v>
      </c>
      <c r="D121" s="59">
        <v>893.00699999999995</v>
      </c>
      <c r="E121" s="56"/>
    </row>
    <row r="122" spans="1:5" ht="15.75" customHeight="1" thickBot="1">
      <c r="A122" s="62">
        <v>354836</v>
      </c>
      <c r="B122" s="59" t="s">
        <v>127</v>
      </c>
      <c r="C122" s="59">
        <v>184</v>
      </c>
      <c r="D122" s="59">
        <v>100.072</v>
      </c>
      <c r="E122" s="56"/>
    </row>
    <row r="123" spans="1:5" ht="15.75" customHeight="1" thickBot="1">
      <c r="A123" s="62">
        <v>359309</v>
      </c>
      <c r="B123" s="59" t="s">
        <v>128</v>
      </c>
      <c r="C123" s="59">
        <v>168</v>
      </c>
      <c r="D123" s="59">
        <v>20.093</v>
      </c>
      <c r="E123" s="56"/>
    </row>
    <row r="124" spans="1:5" ht="15.75" customHeight="1" thickBot="1">
      <c r="A124" s="62">
        <v>352388</v>
      </c>
      <c r="B124" s="59" t="s">
        <v>129</v>
      </c>
      <c r="C124" s="59">
        <v>262</v>
      </c>
      <c r="D124" s="59">
        <v>3440.0149999999999</v>
      </c>
      <c r="E124" s="56"/>
    </row>
    <row r="125" spans="1:5" ht="15.75" customHeight="1" thickBot="1">
      <c r="A125" s="62">
        <v>347660</v>
      </c>
      <c r="B125" s="59" t="s">
        <v>132</v>
      </c>
      <c r="C125" s="59" t="s">
        <v>131</v>
      </c>
      <c r="D125" s="59">
        <v>1079.04</v>
      </c>
      <c r="E125" s="56"/>
    </row>
    <row r="126" spans="1:5" ht="15.75" customHeight="1" thickBot="1">
      <c r="A126" s="62">
        <v>347474</v>
      </c>
      <c r="B126" s="59" t="s">
        <v>132</v>
      </c>
      <c r="C126" s="59" t="s">
        <v>197</v>
      </c>
      <c r="D126" s="59">
        <v>5095.0349999999999</v>
      </c>
      <c r="E126" s="56"/>
    </row>
    <row r="127" spans="1:5" ht="15.75" customHeight="1" thickBot="1">
      <c r="A127" s="62">
        <v>349650</v>
      </c>
      <c r="B127" s="59" t="s">
        <v>134</v>
      </c>
      <c r="C127" s="59">
        <v>203</v>
      </c>
      <c r="D127" s="59">
        <v>733.053</v>
      </c>
      <c r="E127" s="56"/>
    </row>
    <row r="128" spans="1:5" ht="15.75" customHeight="1" thickBot="1">
      <c r="A128" s="62">
        <v>344535</v>
      </c>
      <c r="B128" s="59" t="s">
        <v>135</v>
      </c>
      <c r="C128" s="59">
        <v>81</v>
      </c>
      <c r="D128" s="59">
        <v>4787.0140000000001</v>
      </c>
      <c r="E128" s="56"/>
    </row>
    <row r="129" spans="1:5" ht="15.75" customHeight="1" thickBot="1">
      <c r="A129" s="62">
        <v>342948</v>
      </c>
      <c r="B129" s="59" t="s">
        <v>136</v>
      </c>
      <c r="C129" s="59">
        <v>70</v>
      </c>
      <c r="D129" s="59">
        <v>0</v>
      </c>
      <c r="E129" s="56"/>
    </row>
    <row r="130" spans="1:5" ht="15.75" customHeight="1" thickBot="1">
      <c r="A130" s="62">
        <v>357963</v>
      </c>
      <c r="B130" s="59" t="s">
        <v>137</v>
      </c>
      <c r="C130" s="59">
        <v>233</v>
      </c>
      <c r="D130" s="59">
        <v>3166.0920000000001</v>
      </c>
      <c r="E130" s="56"/>
    </row>
    <row r="131" spans="1:5" ht="15.75" customHeight="1" thickBot="1">
      <c r="A131" s="62">
        <v>352392</v>
      </c>
      <c r="B131" s="59" t="s">
        <v>138</v>
      </c>
      <c r="C131" s="59">
        <v>141</v>
      </c>
      <c r="D131" s="59">
        <v>138.09800000000001</v>
      </c>
      <c r="E131" s="56"/>
    </row>
    <row r="132" spans="1:5" ht="15.75" customHeight="1" thickBot="1">
      <c r="A132" s="62">
        <v>344853</v>
      </c>
      <c r="B132" s="59" t="s">
        <v>139</v>
      </c>
      <c r="C132" s="59">
        <v>280</v>
      </c>
      <c r="D132" s="59">
        <v>280.03899999999999</v>
      </c>
      <c r="E132" s="56"/>
    </row>
    <row r="133" spans="1:5" ht="15.75" customHeight="1" thickBot="1">
      <c r="A133" s="62">
        <v>357964</v>
      </c>
      <c r="B133" s="59" t="s">
        <v>140</v>
      </c>
      <c r="C133" s="59">
        <v>271</v>
      </c>
      <c r="D133" s="59">
        <v>166.08799999999999</v>
      </c>
      <c r="E133" s="56"/>
    </row>
    <row r="134" spans="1:5" ht="15.75" customHeight="1" thickBot="1">
      <c r="A134" s="62">
        <v>359289</v>
      </c>
      <c r="B134" s="59" t="s">
        <v>141</v>
      </c>
      <c r="C134" s="59">
        <v>312</v>
      </c>
      <c r="D134" s="59">
        <v>0</v>
      </c>
      <c r="E134" s="56"/>
    </row>
    <row r="135" spans="1:5" ht="15.75" customHeight="1" thickBot="1">
      <c r="A135" s="62">
        <v>349641</v>
      </c>
      <c r="B135" s="59" t="s">
        <v>142</v>
      </c>
      <c r="C135" s="59">
        <v>135</v>
      </c>
      <c r="D135" s="59">
        <v>703.07899999999995</v>
      </c>
      <c r="E135" s="56"/>
    </row>
    <row r="136" spans="1:5" ht="15.75" customHeight="1" thickBot="1">
      <c r="A136" s="62">
        <v>359292</v>
      </c>
      <c r="B136" s="59" t="s">
        <v>143</v>
      </c>
      <c r="C136" s="59">
        <v>224</v>
      </c>
      <c r="D136" s="59">
        <v>6.0119999999999996</v>
      </c>
      <c r="E136" s="56"/>
    </row>
    <row r="137" spans="1:5" ht="15.75" customHeight="1" thickBot="1">
      <c r="A137" s="62">
        <v>343538</v>
      </c>
      <c r="B137" s="59" t="s">
        <v>144</v>
      </c>
      <c r="C137" s="59">
        <v>252</v>
      </c>
      <c r="D137" s="59">
        <v>1980.0940000000001</v>
      </c>
      <c r="E137" s="56"/>
    </row>
    <row r="138" spans="1:5" ht="15.75" customHeight="1" thickBot="1">
      <c r="A138" s="62">
        <v>344542</v>
      </c>
      <c r="B138" s="59" t="s">
        <v>145</v>
      </c>
      <c r="C138" s="59">
        <v>19</v>
      </c>
      <c r="D138" s="59">
        <v>4455.0709999999999</v>
      </c>
      <c r="E138" s="56"/>
    </row>
    <row r="139" spans="1:5" ht="15.75" customHeight="1" thickBot="1">
      <c r="A139" s="62">
        <v>359329</v>
      </c>
      <c r="B139" s="59" t="s">
        <v>146</v>
      </c>
      <c r="C139" s="59">
        <v>112</v>
      </c>
      <c r="D139" s="59">
        <v>184.095</v>
      </c>
      <c r="E139" s="56"/>
    </row>
    <row r="140" spans="1:5" ht="15.75" customHeight="1" thickBot="1">
      <c r="A140" s="62">
        <v>347412</v>
      </c>
      <c r="B140" s="59" t="s">
        <v>147</v>
      </c>
      <c r="C140" s="59">
        <v>48</v>
      </c>
      <c r="D140" s="59">
        <v>0</v>
      </c>
      <c r="E140" s="56"/>
    </row>
    <row r="141" spans="1:5" ht="15.75" customHeight="1" thickBot="1">
      <c r="A141" s="62">
        <v>343510</v>
      </c>
      <c r="B141" s="59" t="s">
        <v>194</v>
      </c>
      <c r="C141" s="59">
        <v>248</v>
      </c>
      <c r="D141" s="59">
        <v>10789.022999999999</v>
      </c>
      <c r="E141" s="56"/>
    </row>
    <row r="142" spans="1:5" ht="15.75" customHeight="1" thickBot="1">
      <c r="A142" s="62">
        <v>357785</v>
      </c>
      <c r="B142" s="59" t="s">
        <v>149</v>
      </c>
      <c r="C142" s="59">
        <v>171</v>
      </c>
      <c r="D142" s="59">
        <v>463.03500000000003</v>
      </c>
      <c r="E142" s="56"/>
    </row>
    <row r="143" spans="1:5" ht="15.75" customHeight="1" thickBot="1">
      <c r="A143" s="62">
        <v>349626</v>
      </c>
      <c r="B143" s="59" t="s">
        <v>150</v>
      </c>
      <c r="C143" s="59">
        <v>276</v>
      </c>
      <c r="D143" s="59">
        <v>31.004000000000001</v>
      </c>
      <c r="E143" s="56"/>
    </row>
    <row r="144" spans="1:5" ht="15.75" customHeight="1" thickBot="1">
      <c r="A144" s="62">
        <v>354314</v>
      </c>
      <c r="B144" s="59" t="s">
        <v>151</v>
      </c>
      <c r="C144" s="59">
        <v>191</v>
      </c>
      <c r="D144" s="59">
        <v>203.05799999999999</v>
      </c>
      <c r="E144" s="56"/>
    </row>
    <row r="145" spans="1:5" ht="15.75" customHeight="1" thickBot="1">
      <c r="A145" s="62">
        <v>358477</v>
      </c>
      <c r="B145" s="59" t="s">
        <v>152</v>
      </c>
      <c r="C145" s="59">
        <v>131</v>
      </c>
      <c r="D145" s="59">
        <v>1151.0920000000001</v>
      </c>
      <c r="E145" s="56"/>
    </row>
    <row r="146" spans="1:5" ht="15.75" customHeight="1" thickBot="1">
      <c r="A146" s="62">
        <v>354319</v>
      </c>
      <c r="B146" s="59" t="s">
        <v>153</v>
      </c>
      <c r="C146" s="59"/>
      <c r="D146" s="59">
        <v>3513.0520000000001</v>
      </c>
      <c r="E146" s="56"/>
    </row>
    <row r="147" spans="1:5" ht="15.75" customHeight="1" thickBot="1">
      <c r="A147" s="62">
        <v>342929</v>
      </c>
      <c r="B147" s="59" t="s">
        <v>196</v>
      </c>
      <c r="C147" s="59">
        <v>281</v>
      </c>
      <c r="D147" s="59">
        <v>20084.065999999999</v>
      </c>
      <c r="E147" s="56"/>
    </row>
    <row r="148" spans="1:5" ht="15.75" customHeight="1" thickBot="1">
      <c r="A148" s="62">
        <v>347319</v>
      </c>
      <c r="B148" s="59" t="s">
        <v>156</v>
      </c>
      <c r="C148" s="59">
        <v>46</v>
      </c>
      <c r="D148" s="59">
        <v>0</v>
      </c>
      <c r="E148" s="56"/>
    </row>
    <row r="149" spans="1:5" ht="15.75" customHeight="1" thickBot="1">
      <c r="A149" s="62">
        <v>351663</v>
      </c>
      <c r="B149" s="59" t="s">
        <v>156</v>
      </c>
      <c r="C149" s="59">
        <v>79</v>
      </c>
      <c r="D149" s="59">
        <v>0</v>
      </c>
      <c r="E149" s="56"/>
    </row>
    <row r="150" spans="1:5" ht="15.75" customHeight="1" thickBot="1">
      <c r="A150" s="62">
        <v>347411</v>
      </c>
      <c r="B150" s="59" t="s">
        <v>156</v>
      </c>
      <c r="C150" s="59">
        <v>173</v>
      </c>
      <c r="D150" s="59">
        <v>0</v>
      </c>
      <c r="E150" s="56"/>
    </row>
    <row r="151" spans="1:5" ht="15.75" customHeight="1" thickBot="1">
      <c r="A151" s="62">
        <v>358451</v>
      </c>
      <c r="B151" s="59" t="s">
        <v>157</v>
      </c>
      <c r="C151" s="59">
        <v>263.26400000000001</v>
      </c>
      <c r="D151" s="59">
        <v>1024.058</v>
      </c>
      <c r="E151" s="56"/>
    </row>
    <row r="152" spans="1:5" ht="15.75" customHeight="1" thickBot="1">
      <c r="A152" s="62">
        <v>344533</v>
      </c>
      <c r="B152" s="59" t="s">
        <v>158</v>
      </c>
      <c r="C152" s="59">
        <v>45</v>
      </c>
      <c r="D152" s="59">
        <v>1662.011</v>
      </c>
      <c r="E152" s="56"/>
    </row>
    <row r="153" spans="1:5" ht="15.75" customHeight="1" thickBot="1">
      <c r="A153" s="62">
        <v>354323</v>
      </c>
      <c r="B153" s="59" t="s">
        <v>159</v>
      </c>
      <c r="C153" s="59">
        <v>268</v>
      </c>
      <c r="D153" s="59">
        <v>5041.0280000000002</v>
      </c>
      <c r="E153" s="56"/>
    </row>
    <row r="154" spans="1:5" ht="15.75" customHeight="1" thickBot="1">
      <c r="A154" s="62">
        <v>342938</v>
      </c>
      <c r="B154" s="59" t="s">
        <v>160</v>
      </c>
      <c r="C154" s="59">
        <v>104</v>
      </c>
      <c r="D154" s="59">
        <v>8.5000000000000006E-2</v>
      </c>
      <c r="E154" s="56"/>
    </row>
    <row r="155" spans="1:5" ht="15.75" customHeight="1" thickBot="1">
      <c r="A155" s="62">
        <v>343428</v>
      </c>
      <c r="B155" s="59" t="s">
        <v>161</v>
      </c>
      <c r="C155" s="59">
        <v>29</v>
      </c>
      <c r="D155" s="59">
        <v>10921.029</v>
      </c>
      <c r="E155" s="56"/>
    </row>
    <row r="156" spans="1:5" ht="15.75" customHeight="1" thickBot="1">
      <c r="A156" s="62">
        <v>342953</v>
      </c>
      <c r="B156" s="59" t="s">
        <v>162</v>
      </c>
      <c r="C156" s="59">
        <v>28</v>
      </c>
      <c r="D156" s="59">
        <v>4393.0020000000004</v>
      </c>
      <c r="E156" s="56"/>
    </row>
    <row r="157" spans="1:5" ht="15.75" customHeight="1" thickBot="1">
      <c r="A157" s="62">
        <v>343564</v>
      </c>
      <c r="B157" s="59" t="s">
        <v>163</v>
      </c>
      <c r="C157" s="59">
        <v>27</v>
      </c>
      <c r="D157" s="59">
        <v>0</v>
      </c>
      <c r="E157" s="56"/>
    </row>
    <row r="158" spans="1:5" ht="15.75" customHeight="1" thickBot="1">
      <c r="A158" s="62">
        <v>344481</v>
      </c>
      <c r="B158" s="59" t="s">
        <v>164</v>
      </c>
      <c r="C158" s="59">
        <v>61</v>
      </c>
      <c r="D158" s="59">
        <v>2501.038</v>
      </c>
      <c r="E158" s="56"/>
    </row>
    <row r="159" spans="1:5" ht="15.75" customHeight="1" thickBot="1">
      <c r="A159" s="62">
        <v>349647</v>
      </c>
      <c r="B159" s="59" t="s">
        <v>165</v>
      </c>
      <c r="C159" s="59">
        <v>259</v>
      </c>
      <c r="D159" s="59">
        <v>43.033999999999999</v>
      </c>
      <c r="E159" s="56"/>
    </row>
    <row r="160" spans="1:5" ht="15.75" customHeight="1" thickBot="1">
      <c r="A160" s="62">
        <v>343150</v>
      </c>
      <c r="B160" s="59" t="s">
        <v>166</v>
      </c>
      <c r="C160" s="59">
        <v>108</v>
      </c>
      <c r="D160" s="59">
        <v>191.04400000000001</v>
      </c>
      <c r="E160" s="56"/>
    </row>
    <row r="161" spans="1:8" ht="15.75" customHeight="1" thickBot="1">
      <c r="A161" s="62">
        <v>349644</v>
      </c>
      <c r="B161" s="59" t="s">
        <v>167</v>
      </c>
      <c r="C161" s="59">
        <v>242</v>
      </c>
      <c r="D161" s="59">
        <v>11636.013000000001</v>
      </c>
      <c r="E161" s="56"/>
    </row>
    <row r="162" spans="1:8" ht="15.75" customHeight="1" thickBot="1">
      <c r="A162" s="62">
        <v>349619</v>
      </c>
      <c r="B162" s="59" t="s">
        <v>168</v>
      </c>
      <c r="C162" s="59">
        <v>269</v>
      </c>
      <c r="D162" s="59">
        <v>55.078000000000003</v>
      </c>
      <c r="E162" s="56"/>
    </row>
    <row r="163" spans="1:8" ht="15.75" customHeight="1" thickBot="1">
      <c r="A163" s="62">
        <v>359333</v>
      </c>
      <c r="B163" s="59" t="s">
        <v>169</v>
      </c>
      <c r="C163" s="59">
        <v>2</v>
      </c>
      <c r="D163" s="59">
        <v>0</v>
      </c>
      <c r="E163" s="56"/>
    </row>
    <row r="164" spans="1:8" ht="15.75" thickBot="1">
      <c r="A164" s="62">
        <v>344508</v>
      </c>
      <c r="B164" s="59" t="s">
        <v>201</v>
      </c>
      <c r="C164" s="59">
        <v>24</v>
      </c>
      <c r="D164" s="59">
        <v>0</v>
      </c>
      <c r="E164" s="56"/>
    </row>
    <row r="165" spans="1:8" ht="15.75" customHeight="1" thickBot="1">
      <c r="A165" s="62">
        <v>354282</v>
      </c>
      <c r="B165" s="59" t="s">
        <v>171</v>
      </c>
      <c r="C165" s="59">
        <v>89</v>
      </c>
      <c r="D165" s="59">
        <v>195.05199999999999</v>
      </c>
      <c r="E165" s="56"/>
    </row>
    <row r="166" spans="1:8" ht="15.75" customHeight="1" thickBot="1">
      <c r="A166" s="62">
        <v>344859</v>
      </c>
      <c r="B166" s="59" t="s">
        <v>172</v>
      </c>
      <c r="C166" s="59">
        <v>97</v>
      </c>
      <c r="D166" s="59">
        <v>54745.027000000002</v>
      </c>
      <c r="E166" s="56"/>
    </row>
    <row r="167" spans="1:8" ht="15.75" customHeight="1" thickBot="1">
      <c r="A167" s="62">
        <v>343565</v>
      </c>
      <c r="B167" s="59" t="s">
        <v>188</v>
      </c>
      <c r="C167" s="59">
        <v>85</v>
      </c>
      <c r="D167" s="59">
        <v>2361.04</v>
      </c>
      <c r="E167" s="56"/>
    </row>
    <row r="168" spans="1:8" ht="15.75" customHeight="1" thickBot="1">
      <c r="A168" s="62">
        <v>349591</v>
      </c>
      <c r="B168" s="59" t="s">
        <v>186</v>
      </c>
      <c r="C168" s="59">
        <v>83</v>
      </c>
      <c r="D168" s="59">
        <v>584.09199999999998</v>
      </c>
      <c r="E168" s="56"/>
    </row>
    <row r="169" spans="1:8" ht="15.75" customHeight="1" thickBot="1">
      <c r="A169" s="62">
        <v>349648</v>
      </c>
      <c r="B169" s="59" t="s">
        <v>189</v>
      </c>
      <c r="C169" s="59">
        <v>100</v>
      </c>
      <c r="D169" s="59">
        <v>3693.0030000000002</v>
      </c>
      <c r="E169" s="56"/>
    </row>
    <row r="170" spans="1:8" ht="15.75" customHeight="1" thickBot="1">
      <c r="A170" s="62">
        <v>344540</v>
      </c>
      <c r="B170" s="59" t="s">
        <v>176</v>
      </c>
      <c r="C170" s="59">
        <v>113</v>
      </c>
      <c r="D170" s="59">
        <v>2363.0300000000002</v>
      </c>
      <c r="E170" s="56"/>
    </row>
    <row r="171" spans="1:8" ht="15.75" customHeight="1" thickBot="1">
      <c r="A171" s="62">
        <v>354304</v>
      </c>
      <c r="B171" s="59" t="s">
        <v>177</v>
      </c>
      <c r="C171" s="59">
        <v>236</v>
      </c>
      <c r="D171" s="59">
        <v>1170.0519999999999</v>
      </c>
      <c r="E171" s="56"/>
    </row>
    <row r="172" spans="1:8" ht="15.75" customHeight="1" thickBot="1">
      <c r="A172" s="62">
        <v>343562</v>
      </c>
      <c r="B172" s="59" t="s">
        <v>178</v>
      </c>
      <c r="C172" s="59">
        <v>15</v>
      </c>
      <c r="D172" s="59">
        <v>1418.0160000000001</v>
      </c>
      <c r="E172" s="56"/>
    </row>
    <row r="173" spans="1:8" ht="15.75" customHeight="1" thickBot="1">
      <c r="A173" s="62">
        <v>344590</v>
      </c>
      <c r="B173" s="59" t="s">
        <v>179</v>
      </c>
      <c r="C173" s="59">
        <v>251</v>
      </c>
      <c r="D173" s="59">
        <v>3320.0149999999999</v>
      </c>
      <c r="E173" s="56"/>
    </row>
    <row r="174" spans="1:8" ht="15.75" customHeight="1" thickBot="1">
      <c r="A174" s="62">
        <v>343589</v>
      </c>
      <c r="B174" s="59" t="s">
        <v>180</v>
      </c>
      <c r="C174" s="59">
        <v>57</v>
      </c>
      <c r="D174" s="59">
        <v>7890.09</v>
      </c>
      <c r="E174" s="56"/>
    </row>
    <row r="175" spans="1:8" ht="15.75" customHeight="1" thickBot="1">
      <c r="A175" s="63">
        <v>349548</v>
      </c>
      <c r="B175" s="58" t="s">
        <v>181</v>
      </c>
      <c r="C175" s="58">
        <v>17</v>
      </c>
      <c r="D175" s="58">
        <v>499.06700000000001</v>
      </c>
      <c r="E175" s="56"/>
    </row>
    <row r="176" spans="1:8">
      <c r="A176" s="55"/>
      <c r="B176" s="55"/>
      <c r="C176" s="55"/>
      <c r="D176" s="55"/>
      <c r="E176" s="55"/>
      <c r="F176" s="55"/>
      <c r="G176" s="55"/>
      <c r="H176" s="55"/>
    </row>
    <row r="177" spans="1:1">
      <c r="A177" s="38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>
      <selection activeCell="H1" sqref="H1"/>
    </sheetView>
  </sheetViews>
  <sheetFormatPr defaultRowHeight="15"/>
  <cols>
    <col min="1" max="1" width="13.42578125" customWidth="1"/>
    <col min="2" max="2" width="23.5703125" customWidth="1"/>
    <col min="4" max="5" width="14.140625" customWidth="1"/>
    <col min="6" max="6" width="14.140625" style="33" customWidth="1"/>
    <col min="7" max="7" width="16.42578125" style="32" customWidth="1"/>
  </cols>
  <sheetData>
    <row r="1" spans="1:7" ht="57.75" customHeight="1">
      <c r="A1" s="111" t="s">
        <v>0</v>
      </c>
      <c r="B1" s="111" t="s">
        <v>1</v>
      </c>
      <c r="C1" s="111" t="s">
        <v>3</v>
      </c>
      <c r="D1" s="111" t="s">
        <v>217</v>
      </c>
      <c r="E1" s="112" t="s">
        <v>218</v>
      </c>
      <c r="F1" s="113" t="s">
        <v>215</v>
      </c>
      <c r="G1" s="11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12">
        <f>E2-D2</f>
        <v>26.029999999999745</v>
      </c>
      <c r="G2" s="14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12">
        <f t="shared" ref="F3:F63" si="0">E3-D3</f>
        <v>0</v>
      </c>
      <c r="G3" s="14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12">
        <f t="shared" si="0"/>
        <v>17.986999999999966</v>
      </c>
      <c r="G4" s="14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12">
        <f t="shared" si="0"/>
        <v>0.95599999999999952</v>
      </c>
      <c r="G5" s="14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12">
        <f t="shared" si="0"/>
        <v>3.9750000000000014</v>
      </c>
      <c r="G6" s="14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12">
        <f t="shared" si="0"/>
        <v>1930.0299999999988</v>
      </c>
      <c r="G7" s="14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12">
        <f t="shared" si="0"/>
        <v>1562.9499999999971</v>
      </c>
      <c r="G8" s="14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12">
        <f t="shared" si="0"/>
        <v>0</v>
      </c>
      <c r="G9" s="14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12">
        <f t="shared" si="0"/>
        <v>0</v>
      </c>
      <c r="G10" s="14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12">
        <f t="shared" si="0"/>
        <v>3.0999999999991701E-2</v>
      </c>
      <c r="G11" s="14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12">
        <f t="shared" si="0"/>
        <v>456.00199999999995</v>
      </c>
      <c r="G12" s="14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12">
        <f t="shared" si="0"/>
        <v>0</v>
      </c>
      <c r="G13" s="14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12">
        <f t="shared" si="0"/>
        <v>2557.9119999999966</v>
      </c>
      <c r="G14" s="14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12">
        <f t="shared" si="0"/>
        <v>70.000999999999749</v>
      </c>
      <c r="G15" s="14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12">
        <f t="shared" si="0"/>
        <v>1.0999999999967258E-2</v>
      </c>
      <c r="G16" s="14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12">
        <f t="shared" si="0"/>
        <v>9.0290000000000106</v>
      </c>
      <c r="G17" s="14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12">
        <f t="shared" si="0"/>
        <v>1223.9220000000005</v>
      </c>
      <c r="G18" s="14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12">
        <f t="shared" si="0"/>
        <v>0</v>
      </c>
      <c r="G19" s="14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12">
        <f t="shared" si="0"/>
        <v>0.98000000000001819</v>
      </c>
      <c r="G20" s="14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12">
        <f t="shared" si="0"/>
        <v>611.02400000000125</v>
      </c>
      <c r="G21" s="14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12">
        <f t="shared" si="0"/>
        <v>1247.9869999999996</v>
      </c>
      <c r="G22" s="14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12">
        <f t="shared" si="0"/>
        <v>126.989</v>
      </c>
      <c r="G23" s="14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12">
        <f t="shared" si="0"/>
        <v>0</v>
      </c>
      <c r="G24" s="14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12">
        <f t="shared" si="0"/>
        <v>45.950000000000273</v>
      </c>
      <c r="G25" s="14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12">
        <f t="shared" si="0"/>
        <v>264.94100000000071</v>
      </c>
      <c r="G26" s="14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12">
        <f t="shared" si="0"/>
        <v>36.019000000000005</v>
      </c>
      <c r="G27" s="14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12">
        <f t="shared" si="0"/>
        <v>5.2000000000589353E-2</v>
      </c>
      <c r="G28" s="14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12">
        <f t="shared" si="0"/>
        <v>1277.0569999999998</v>
      </c>
      <c r="G29" s="14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12">
        <f t="shared" si="0"/>
        <v>0</v>
      </c>
      <c r="G30" s="14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12">
        <f t="shared" si="0"/>
        <v>0</v>
      </c>
      <c r="G31" s="14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12">
        <f t="shared" si="0"/>
        <v>48.020999999999731</v>
      </c>
      <c r="G32" s="14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12">
        <f t="shared" si="0"/>
        <v>0</v>
      </c>
      <c r="G33" s="14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12">
        <f t="shared" si="0"/>
        <v>0</v>
      </c>
      <c r="G34" s="14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12">
        <f t="shared" si="0"/>
        <v>3.0289999999999964</v>
      </c>
      <c r="G35" s="14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12">
        <f t="shared" si="0"/>
        <v>52.061000000000149</v>
      </c>
      <c r="G36" s="14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12">
        <f t="shared" si="0"/>
        <v>0</v>
      </c>
      <c r="G37" s="14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12">
        <f t="shared" si="0"/>
        <v>44.009000000000015</v>
      </c>
      <c r="G38" s="14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12">
        <f t="shared" si="0"/>
        <v>569.00399999999991</v>
      </c>
      <c r="G39" s="14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12">
        <f t="shared" si="0"/>
        <v>37.996000000000095</v>
      </c>
      <c r="G40" s="14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12">
        <f t="shared" si="0"/>
        <v>423.00199999999995</v>
      </c>
      <c r="G41" s="14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12">
        <f t="shared" si="0"/>
        <v>0</v>
      </c>
      <c r="G42" s="14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12">
        <f t="shared" si="0"/>
        <v>0</v>
      </c>
      <c r="G43" s="14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12">
        <f t="shared" si="0"/>
        <v>11.987000000000023</v>
      </c>
      <c r="G44" s="14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12">
        <f t="shared" si="0"/>
        <v>1.938999999999993</v>
      </c>
      <c r="G45" s="14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12">
        <f t="shared" si="0"/>
        <v>38.920000000000073</v>
      </c>
      <c r="G46" s="14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12">
        <f t="shared" si="0"/>
        <v>1096.007999999998</v>
      </c>
      <c r="G47" s="14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12">
        <f t="shared" si="0"/>
        <v>584.00900000000001</v>
      </c>
      <c r="G48" s="14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12">
        <f t="shared" si="0"/>
        <v>893.96299999999974</v>
      </c>
      <c r="G49" s="14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12">
        <f t="shared" si="0"/>
        <v>210.02599999999995</v>
      </c>
      <c r="G50" s="14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12">
        <f t="shared" si="0"/>
        <v>276.95400000000018</v>
      </c>
      <c r="G51" s="14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12">
        <f t="shared" si="0"/>
        <v>0</v>
      </c>
      <c r="G52" s="14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12">
        <f t="shared" si="0"/>
        <v>1.0000000000331966E-3</v>
      </c>
      <c r="G53" s="14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12">
        <f t="shared" si="0"/>
        <v>0</v>
      </c>
      <c r="G54" s="14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12">
        <f t="shared" si="0"/>
        <v>0</v>
      </c>
      <c r="G55" s="14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12">
        <f t="shared" si="0"/>
        <v>19.980000000000018</v>
      </c>
      <c r="G56" s="14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12">
        <f t="shared" si="0"/>
        <v>179.00600000000009</v>
      </c>
      <c r="G57" s="14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12">
        <f t="shared" si="0"/>
        <v>0</v>
      </c>
      <c r="G58" s="14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12">
        <f t="shared" si="0"/>
        <v>0</v>
      </c>
      <c r="G59" s="14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12">
        <f t="shared" si="0"/>
        <v>72.979000000000042</v>
      </c>
      <c r="G60" s="14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12">
        <f t="shared" si="0"/>
        <v>0</v>
      </c>
      <c r="G61" s="14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12">
        <f t="shared" si="0"/>
        <v>59.048999999999978</v>
      </c>
      <c r="G62" s="14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12">
        <f t="shared" si="0"/>
        <v>1327.0070000000001</v>
      </c>
      <c r="G63" s="14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12">
        <f t="shared" ref="F64:F127" si="2">E64-D64</f>
        <v>0</v>
      </c>
      <c r="G64" s="14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12">
        <f t="shared" si="2"/>
        <v>0</v>
      </c>
      <c r="G65" s="14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12">
        <f t="shared" si="2"/>
        <v>0</v>
      </c>
      <c r="G66" s="14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12">
        <f t="shared" si="2"/>
        <v>196.06999999999994</v>
      </c>
      <c r="G67" s="14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12">
        <f t="shared" si="2"/>
        <v>0</v>
      </c>
      <c r="G68" s="14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12">
        <f t="shared" si="2"/>
        <v>0</v>
      </c>
      <c r="G69" s="14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12">
        <f t="shared" si="2"/>
        <v>36.062000000000353</v>
      </c>
      <c r="G70" s="14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12">
        <f t="shared" si="2"/>
        <v>0</v>
      </c>
      <c r="G71" s="14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12">
        <f t="shared" si="2"/>
        <v>386.96000000000004</v>
      </c>
      <c r="G72" s="14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12">
        <f t="shared" si="2"/>
        <v>0</v>
      </c>
      <c r="G73" s="14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12">
        <f t="shared" si="2"/>
        <v>166.02800000000002</v>
      </c>
      <c r="G74" s="14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12">
        <f t="shared" si="2"/>
        <v>15.972000000000207</v>
      </c>
      <c r="G75" s="14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12">
        <f t="shared" si="2"/>
        <v>16.967000000000098</v>
      </c>
      <c r="G76" s="14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12">
        <f t="shared" si="2"/>
        <v>268.92999999999984</v>
      </c>
      <c r="G77" s="14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12">
        <f t="shared" si="2"/>
        <v>44.960000000000036</v>
      </c>
      <c r="G78" s="14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12">
        <f t="shared" si="2"/>
        <v>1.0020000000000095</v>
      </c>
      <c r="G79" s="14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12">
        <f t="shared" si="2"/>
        <v>2739.9970000000012</v>
      </c>
      <c r="G80" s="14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12">
        <f t="shared" si="2"/>
        <v>0</v>
      </c>
      <c r="G81" s="14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12">
        <f t="shared" si="2"/>
        <v>2.0440000000000396</v>
      </c>
      <c r="G82" s="14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12">
        <f t="shared" si="2"/>
        <v>0</v>
      </c>
      <c r="G83" s="14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12">
        <f t="shared" si="2"/>
        <v>0</v>
      </c>
      <c r="G84" s="14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12">
        <f t="shared" si="2"/>
        <v>1608.005000000001</v>
      </c>
      <c r="G85" s="14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12">
        <f t="shared" si="2"/>
        <v>879.01599999999962</v>
      </c>
      <c r="G86" s="14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12">
        <f t="shared" si="2"/>
        <v>0</v>
      </c>
      <c r="G87" s="14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12">
        <f t="shared" si="2"/>
        <v>0</v>
      </c>
      <c r="G88" s="14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12">
        <f t="shared" si="2"/>
        <v>0</v>
      </c>
      <c r="G89" s="14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12">
        <f t="shared" si="2"/>
        <v>0.98300000000000409</v>
      </c>
      <c r="G90" s="14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12">
        <f t="shared" si="2"/>
        <v>1039.95</v>
      </c>
      <c r="G91" s="14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12">
        <f t="shared" si="2"/>
        <v>0</v>
      </c>
      <c r="G92" s="14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12">
        <f t="shared" si="2"/>
        <v>1.4000000000010004E-2</v>
      </c>
      <c r="G93" s="14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12">
        <f t="shared" si="2"/>
        <v>0</v>
      </c>
      <c r="G94" s="14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12">
        <f t="shared" si="2"/>
        <v>550.01299999999992</v>
      </c>
      <c r="G95" s="14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12">
        <f t="shared" si="2"/>
        <v>0</v>
      </c>
      <c r="G96" s="14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12">
        <f t="shared" si="2"/>
        <v>4.9880000000000564</v>
      </c>
      <c r="G97" s="14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12">
        <f t="shared" si="2"/>
        <v>0</v>
      </c>
      <c r="G98" s="14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12">
        <f t="shared" si="2"/>
        <v>0</v>
      </c>
      <c r="G99" s="14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12">
        <f t="shared" si="2"/>
        <v>2.9399999999999977</v>
      </c>
      <c r="G100" s="14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12">
        <f t="shared" si="2"/>
        <v>24.053000000000001</v>
      </c>
      <c r="G101" s="14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12">
        <f t="shared" si="2"/>
        <v>206.95499999999993</v>
      </c>
      <c r="G102" s="14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12">
        <f t="shared" si="2"/>
        <v>0</v>
      </c>
      <c r="G103" s="14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12">
        <f t="shared" si="2"/>
        <v>0</v>
      </c>
      <c r="G104" s="14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12">
        <f t="shared" si="2"/>
        <v>200.01300000000001</v>
      </c>
      <c r="G105" s="14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12">
        <f t="shared" si="2"/>
        <v>0</v>
      </c>
      <c r="G106" s="14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12">
        <f t="shared" si="2"/>
        <v>318.95999999999913</v>
      </c>
      <c r="G107" s="14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12">
        <f t="shared" si="2"/>
        <v>4.0499999999999545</v>
      </c>
      <c r="G108" s="14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12">
        <f t="shared" si="2"/>
        <v>0</v>
      </c>
      <c r="G109" s="14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12">
        <f t="shared" si="2"/>
        <v>0</v>
      </c>
      <c r="G110" s="14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12">
        <f t="shared" si="2"/>
        <v>1.4000000000010004E-2</v>
      </c>
      <c r="G111" s="14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12">
        <f t="shared" si="2"/>
        <v>0</v>
      </c>
      <c r="G112" s="14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12">
        <f t="shared" si="2"/>
        <v>7.0000000000618456E-3</v>
      </c>
      <c r="G113" s="14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12">
        <f t="shared" si="2"/>
        <v>528.05999999999949</v>
      </c>
      <c r="G114" s="14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12">
        <f t="shared" si="2"/>
        <v>695.99300000000039</v>
      </c>
      <c r="G115" s="14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12">
        <f t="shared" si="2"/>
        <v>3.9890000000000327</v>
      </c>
      <c r="G116" s="14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12">
        <f t="shared" si="2"/>
        <v>0</v>
      </c>
      <c r="G117" s="14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12">
        <f t="shared" si="2"/>
        <v>0</v>
      </c>
      <c r="G118" s="14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12">
        <f t="shared" si="2"/>
        <v>3.0000000000001137E-3</v>
      </c>
      <c r="G119" s="14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12">
        <f t="shared" si="2"/>
        <v>0</v>
      </c>
      <c r="G120" s="14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12">
        <f t="shared" si="2"/>
        <v>902.07799999999997</v>
      </c>
      <c r="G121" s="14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12">
        <f t="shared" si="2"/>
        <v>467.05500000000006</v>
      </c>
      <c r="G122" s="14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12">
        <f t="shared" si="2"/>
        <v>934.04600000000028</v>
      </c>
      <c r="G123" s="14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12">
        <f t="shared" si="2"/>
        <v>6.0339999999999918</v>
      </c>
      <c r="G124" s="14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12">
        <f t="shared" si="2"/>
        <v>295.06700000000001</v>
      </c>
      <c r="G125" s="14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12">
        <f t="shared" si="2"/>
        <v>0</v>
      </c>
      <c r="G126" s="14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12">
        <f t="shared" si="2"/>
        <v>280.92499999999973</v>
      </c>
      <c r="G127" s="14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12">
        <f t="shared" ref="F128:F170" si="4">E128-D128</f>
        <v>0</v>
      </c>
      <c r="G128" s="14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12">
        <f t="shared" si="4"/>
        <v>5.0450000000000159</v>
      </c>
      <c r="G129" s="14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12">
        <f t="shared" si="4"/>
        <v>0</v>
      </c>
      <c r="G130" s="14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12">
        <f t="shared" si="4"/>
        <v>0</v>
      </c>
      <c r="G131" s="14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12">
        <f t="shared" si="4"/>
        <v>49.948000000000093</v>
      </c>
      <c r="G132" s="14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12">
        <f t="shared" si="4"/>
        <v>6.3000000000000611E-2</v>
      </c>
      <c r="G133" s="14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12">
        <f t="shared" si="4"/>
        <v>68</v>
      </c>
      <c r="G134" s="14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12">
        <f t="shared" si="4"/>
        <v>231.9970000000003</v>
      </c>
      <c r="G135" s="14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12">
        <f t="shared" si="4"/>
        <v>49.980999999999995</v>
      </c>
      <c r="G136" s="14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12">
        <f t="shared" si="4"/>
        <v>0</v>
      </c>
      <c r="G137" s="14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12">
        <f t="shared" si="4"/>
        <v>1476.0110000000004</v>
      </c>
      <c r="G138" s="14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12">
        <f t="shared" si="4"/>
        <v>46.972999999999956</v>
      </c>
      <c r="G139" s="14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12">
        <f t="shared" si="4"/>
        <v>0</v>
      </c>
      <c r="G140" s="14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12">
        <f t="shared" si="4"/>
        <v>0</v>
      </c>
      <c r="G141" s="14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12">
        <f t="shared" si="4"/>
        <v>1138.9180000000001</v>
      </c>
      <c r="G142" s="14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12">
        <f t="shared" si="4"/>
        <v>0</v>
      </c>
      <c r="G143" s="14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12">
        <f t="shared" si="4"/>
        <v>1526.9520000000011</v>
      </c>
      <c r="G144" s="14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12">
        <f t="shared" si="4"/>
        <v>0</v>
      </c>
      <c r="G145" s="14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12">
        <f t="shared" si="4"/>
        <v>0</v>
      </c>
      <c r="G146" s="14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12">
        <f t="shared" si="4"/>
        <v>0</v>
      </c>
      <c r="G147" s="14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12">
        <f t="shared" si="4"/>
        <v>95.942999999999984</v>
      </c>
      <c r="G148" s="14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12">
        <f t="shared" si="4"/>
        <v>793.98499999999967</v>
      </c>
      <c r="G149" s="14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12">
        <f t="shared" si="4"/>
        <v>0</v>
      </c>
      <c r="G150" s="14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12">
        <f t="shared" si="4"/>
        <v>978.01399999999921</v>
      </c>
      <c r="G151" s="14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12">
        <f t="shared" si="4"/>
        <v>0</v>
      </c>
      <c r="G152" s="14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12">
        <f t="shared" si="4"/>
        <v>0</v>
      </c>
      <c r="G153" s="14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12">
        <f t="shared" si="4"/>
        <v>871.0329999999999</v>
      </c>
      <c r="G154" s="14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12">
        <f t="shared" si="4"/>
        <v>5.000000000002558E-3</v>
      </c>
      <c r="G155" s="14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12">
        <f t="shared" si="4"/>
        <v>0</v>
      </c>
      <c r="G156" s="14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12">
        <f t="shared" si="4"/>
        <v>1432</v>
      </c>
      <c r="G157" s="14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12">
        <f t="shared" si="4"/>
        <v>0</v>
      </c>
      <c r="G158" s="14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12">
        <f t="shared" si="4"/>
        <v>0</v>
      </c>
      <c r="G159" s="14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12">
        <f t="shared" si="4"/>
        <v>0</v>
      </c>
      <c r="G160" s="14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12">
        <f t="shared" si="4"/>
        <v>0</v>
      </c>
      <c r="G161" s="14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12">
        <f t="shared" si="4"/>
        <v>6199.987000000001</v>
      </c>
      <c r="G162" s="14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12">
        <f t="shared" si="4"/>
        <v>23.972999999999956</v>
      </c>
      <c r="G163" s="14">
        <f t="shared" si="5"/>
        <v>108.83741999999981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12">
        <f t="shared" si="4"/>
        <v>0</v>
      </c>
      <c r="G164" s="14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12">
        <f t="shared" si="4"/>
        <v>0</v>
      </c>
      <c r="G165" s="14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12">
        <f t="shared" si="4"/>
        <v>322.01699999999983</v>
      </c>
      <c r="G166" s="14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12">
        <f t="shared" si="4"/>
        <v>0</v>
      </c>
      <c r="G167" s="14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12">
        <f t="shared" si="4"/>
        <v>555.98800000000028</v>
      </c>
      <c r="G168" s="14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12">
        <f t="shared" si="4"/>
        <v>442.94000000000051</v>
      </c>
      <c r="G169" s="14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12">
        <f t="shared" si="4"/>
        <v>5.9999999999718057E-3</v>
      </c>
      <c r="G170" s="14">
        <f t="shared" si="5"/>
        <v>2.7239999999871999E-2</v>
      </c>
    </row>
    <row r="171" spans="1:7">
      <c r="G171" s="11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>
      <selection activeCell="F176" sqref="A3:F176"/>
    </sheetView>
  </sheetViews>
  <sheetFormatPr defaultRowHeight="1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>
      <c r="A1" s="125" t="s">
        <v>221</v>
      </c>
      <c r="B1" s="134" t="s">
        <v>1</v>
      </c>
      <c r="C1" s="135" t="s">
        <v>3</v>
      </c>
      <c r="D1" s="135" t="s">
        <v>4</v>
      </c>
      <c r="E1" s="135" t="s">
        <v>5</v>
      </c>
      <c r="F1" s="135" t="s">
        <v>182</v>
      </c>
      <c r="G1" s="116"/>
    </row>
    <row r="2" spans="1:7">
      <c r="A2" s="125" t="s">
        <v>222</v>
      </c>
      <c r="B2" s="134"/>
      <c r="C2" s="135"/>
      <c r="D2" s="135"/>
      <c r="E2" s="135"/>
      <c r="F2" s="135"/>
      <c r="G2" s="116"/>
    </row>
    <row r="3" spans="1:7" ht="15.75" thickBot="1">
      <c r="A3" s="23">
        <v>343561</v>
      </c>
      <c r="B3" s="24" t="s">
        <v>187</v>
      </c>
      <c r="C3" s="26">
        <v>84</v>
      </c>
      <c r="D3" s="26">
        <v>2016.001</v>
      </c>
      <c r="E3" s="26">
        <v>861.04300000000001</v>
      </c>
      <c r="F3" s="26">
        <v>2877.0450000000001</v>
      </c>
      <c r="G3" s="116"/>
    </row>
    <row r="4" spans="1:7" ht="15.75" thickBot="1">
      <c r="A4" s="23">
        <v>349536</v>
      </c>
      <c r="B4" s="24" t="s">
        <v>10</v>
      </c>
      <c r="C4" s="26">
        <v>273</v>
      </c>
      <c r="D4" s="26">
        <v>112.02800000000001</v>
      </c>
      <c r="E4" s="26">
        <v>35.094000000000001</v>
      </c>
      <c r="F4" s="26">
        <v>148.02199999999999</v>
      </c>
      <c r="G4" s="116"/>
    </row>
    <row r="5" spans="1:7" ht="15.75" thickBot="1">
      <c r="A5" s="23">
        <v>349528</v>
      </c>
      <c r="B5" s="24" t="s">
        <v>11</v>
      </c>
      <c r="C5" s="26">
        <v>213</v>
      </c>
      <c r="D5" s="26">
        <v>522.01499999999999</v>
      </c>
      <c r="E5" s="26">
        <v>167.053</v>
      </c>
      <c r="F5" s="26">
        <v>689.06899999999996</v>
      </c>
      <c r="G5" s="116"/>
    </row>
    <row r="6" spans="1:7" ht="15.75" thickBot="1">
      <c r="A6" s="23">
        <v>359294</v>
      </c>
      <c r="B6" s="24" t="s">
        <v>12</v>
      </c>
      <c r="C6" s="26">
        <v>290</v>
      </c>
      <c r="D6" s="26">
        <v>4.0149999999999997</v>
      </c>
      <c r="E6" s="26">
        <v>0</v>
      </c>
      <c r="F6" s="26">
        <v>4.0149999999999997</v>
      </c>
      <c r="G6" s="116"/>
    </row>
    <row r="7" spans="1:7" ht="15.75" thickBot="1">
      <c r="A7" s="23">
        <v>359469</v>
      </c>
      <c r="B7" s="24" t="s">
        <v>13</v>
      </c>
      <c r="C7" s="26">
        <v>272</v>
      </c>
      <c r="D7" s="26">
        <v>26.010999999999999</v>
      </c>
      <c r="E7" s="26">
        <v>15.052</v>
      </c>
      <c r="F7" s="26">
        <v>41.063000000000002</v>
      </c>
      <c r="G7" s="116"/>
    </row>
    <row r="8" spans="1:7" ht="15.75" thickBot="1">
      <c r="A8" s="23">
        <v>347607</v>
      </c>
      <c r="B8" s="24" t="s">
        <v>14</v>
      </c>
      <c r="C8" s="26">
        <v>114</v>
      </c>
      <c r="D8" s="26">
        <v>15765.099</v>
      </c>
      <c r="E8" s="26">
        <v>8034.0060000000003</v>
      </c>
      <c r="F8" s="26">
        <v>23800.005000000001</v>
      </c>
      <c r="G8" s="116"/>
    </row>
    <row r="9" spans="1:7" ht="15.75" thickBot="1">
      <c r="A9" s="23">
        <v>344467</v>
      </c>
      <c r="B9" s="24" t="s">
        <v>15</v>
      </c>
      <c r="C9" s="26">
        <v>137</v>
      </c>
      <c r="D9" s="26">
        <v>970.09299999999996</v>
      </c>
      <c r="E9" s="26">
        <v>1302.0250000000001</v>
      </c>
      <c r="F9" s="26">
        <v>2273.018</v>
      </c>
      <c r="G9" s="116"/>
    </row>
    <row r="10" spans="1:7" ht="15.75" thickBot="1">
      <c r="A10" s="23">
        <v>344865</v>
      </c>
      <c r="B10" s="24" t="s">
        <v>16</v>
      </c>
      <c r="C10" s="26">
        <v>14</v>
      </c>
      <c r="D10" s="26">
        <v>29298.079000000002</v>
      </c>
      <c r="E10" s="26">
        <v>14131.023999999999</v>
      </c>
      <c r="F10" s="26">
        <v>43430.004000000001</v>
      </c>
      <c r="G10" s="116"/>
    </row>
    <row r="11" spans="1:7" ht="15.75" thickBot="1">
      <c r="A11" s="23">
        <v>351719</v>
      </c>
      <c r="B11" s="24" t="s">
        <v>17</v>
      </c>
      <c r="C11" s="26">
        <v>124</v>
      </c>
      <c r="D11" s="26">
        <v>114.098</v>
      </c>
      <c r="E11" s="26">
        <v>35.088000000000001</v>
      </c>
      <c r="F11" s="26">
        <v>150.08600000000001</v>
      </c>
      <c r="G11" s="116"/>
    </row>
    <row r="12" spans="1:7" ht="15.75" thickBot="1">
      <c r="A12" s="23">
        <v>349569</v>
      </c>
      <c r="B12" s="24" t="s">
        <v>18</v>
      </c>
      <c r="C12" s="26">
        <v>308</v>
      </c>
      <c r="D12" s="26">
        <v>0</v>
      </c>
      <c r="E12" s="26">
        <v>0</v>
      </c>
      <c r="F12" s="26">
        <v>0</v>
      </c>
      <c r="G12" s="116"/>
    </row>
    <row r="13" spans="1:7" ht="15.75" thickBot="1">
      <c r="A13" s="23">
        <v>359547</v>
      </c>
      <c r="B13" s="24" t="s">
        <v>19</v>
      </c>
      <c r="C13" s="121"/>
      <c r="D13" s="26">
        <v>75.040999999999997</v>
      </c>
      <c r="E13" s="26">
        <v>41.087000000000003</v>
      </c>
      <c r="F13" s="26">
        <v>117.029</v>
      </c>
      <c r="G13" s="116"/>
    </row>
    <row r="14" spans="1:7" ht="15.75" thickBot="1">
      <c r="A14" s="23">
        <v>358448</v>
      </c>
      <c r="B14" s="24" t="s">
        <v>20</v>
      </c>
      <c r="C14" s="26">
        <v>130</v>
      </c>
      <c r="D14" s="26">
        <v>449.048</v>
      </c>
      <c r="E14" s="26">
        <v>162</v>
      </c>
      <c r="F14" s="26">
        <v>611.04899999999998</v>
      </c>
      <c r="G14" s="116"/>
    </row>
    <row r="15" spans="1:7" ht="15.75" thickBot="1">
      <c r="A15" s="23">
        <v>349668</v>
      </c>
      <c r="B15" s="24" t="s">
        <v>21</v>
      </c>
      <c r="C15" s="26">
        <v>144</v>
      </c>
      <c r="D15" s="26">
        <v>0</v>
      </c>
      <c r="E15" s="26">
        <v>0</v>
      </c>
      <c r="F15" s="26">
        <v>0</v>
      </c>
      <c r="G15" s="116"/>
    </row>
    <row r="16" spans="1:7" ht="15.75" thickBot="1">
      <c r="A16" s="23">
        <v>344584</v>
      </c>
      <c r="B16" s="24" t="s">
        <v>183</v>
      </c>
      <c r="C16" s="26">
        <v>11</v>
      </c>
      <c r="D16" s="26">
        <v>27710.023000000001</v>
      </c>
      <c r="E16" s="26">
        <v>13625.066000000001</v>
      </c>
      <c r="F16" s="26">
        <v>41335.089</v>
      </c>
      <c r="G16" s="116"/>
    </row>
    <row r="17" spans="1:7" ht="15.75" thickBot="1">
      <c r="A17" s="23">
        <v>347468</v>
      </c>
      <c r="B17" s="24" t="s">
        <v>22</v>
      </c>
      <c r="C17" s="26">
        <v>159</v>
      </c>
      <c r="D17" s="26">
        <v>1703.0519999999999</v>
      </c>
      <c r="E17" s="26">
        <v>712.02800000000002</v>
      </c>
      <c r="F17" s="26">
        <v>2415.08</v>
      </c>
      <c r="G17" s="116"/>
    </row>
    <row r="18" spans="1:7" ht="15.75" thickBot="1">
      <c r="A18" s="23">
        <v>344582</v>
      </c>
      <c r="B18" s="24" t="s">
        <v>23</v>
      </c>
      <c r="C18" s="26">
        <v>150</v>
      </c>
      <c r="D18" s="26">
        <v>1800.097</v>
      </c>
      <c r="E18" s="26">
        <v>253.09700000000001</v>
      </c>
      <c r="F18" s="26">
        <v>2054.0949999999998</v>
      </c>
      <c r="G18" s="116"/>
    </row>
    <row r="19" spans="1:7" ht="15.75" thickBot="1">
      <c r="A19" s="23">
        <v>357791</v>
      </c>
      <c r="B19" s="24" t="s">
        <v>24</v>
      </c>
      <c r="C19" s="26">
        <v>256</v>
      </c>
      <c r="D19" s="26">
        <v>120.014</v>
      </c>
      <c r="E19" s="26">
        <v>15.052</v>
      </c>
      <c r="F19" s="26">
        <v>135.06700000000001</v>
      </c>
      <c r="G19" s="116"/>
    </row>
    <row r="20" spans="1:7" ht="15.75" thickBot="1">
      <c r="A20" s="23">
        <v>345559</v>
      </c>
      <c r="B20" s="24" t="s">
        <v>25</v>
      </c>
      <c r="C20" s="26">
        <v>145</v>
      </c>
      <c r="D20" s="26">
        <v>10848.003000000001</v>
      </c>
      <c r="E20" s="26">
        <v>5278.0420000000004</v>
      </c>
      <c r="F20" s="26">
        <v>16126.046</v>
      </c>
      <c r="G20" s="116"/>
    </row>
    <row r="21" spans="1:7" ht="15.75" thickBot="1">
      <c r="A21" s="23">
        <v>347434</v>
      </c>
      <c r="B21" s="24" t="s">
        <v>26</v>
      </c>
      <c r="C21" s="26">
        <v>103</v>
      </c>
      <c r="D21" s="26">
        <v>0</v>
      </c>
      <c r="E21" s="26">
        <v>0</v>
      </c>
      <c r="F21" s="26">
        <v>0</v>
      </c>
      <c r="G21" s="116"/>
    </row>
    <row r="22" spans="1:7" ht="15.75" thickBot="1">
      <c r="A22" s="23">
        <v>358846</v>
      </c>
      <c r="B22" s="24" t="s">
        <v>27</v>
      </c>
      <c r="C22" s="26">
        <v>295</v>
      </c>
      <c r="D22" s="26">
        <v>1795.009</v>
      </c>
      <c r="E22" s="26">
        <v>706.00800000000004</v>
      </c>
      <c r="F22" s="26">
        <v>2501.0169999999998</v>
      </c>
      <c r="G22" s="116"/>
    </row>
    <row r="23" spans="1:7" ht="15.75" thickBot="1">
      <c r="A23" s="23">
        <v>344478</v>
      </c>
      <c r="B23" s="24" t="s">
        <v>28</v>
      </c>
      <c r="C23" s="26">
        <v>216</v>
      </c>
      <c r="D23" s="26">
        <v>8462.0640000000003</v>
      </c>
      <c r="E23" s="26">
        <v>3979.056</v>
      </c>
      <c r="F23" s="26">
        <v>12442.02</v>
      </c>
      <c r="G23" s="116"/>
    </row>
    <row r="24" spans="1:7" ht="15.75" thickBot="1">
      <c r="A24" s="23">
        <v>343566</v>
      </c>
      <c r="B24" s="24" t="s">
        <v>29</v>
      </c>
      <c r="C24" s="26">
        <v>106</v>
      </c>
      <c r="D24" s="26">
        <v>3032.0039999999999</v>
      </c>
      <c r="E24" s="26">
        <v>1412.0920000000001</v>
      </c>
      <c r="F24" s="26">
        <v>4444.0959999999995</v>
      </c>
      <c r="G24" s="116"/>
    </row>
    <row r="25" spans="1:7" ht="15.75" thickBot="1">
      <c r="A25" s="23">
        <v>349612</v>
      </c>
      <c r="B25" s="24" t="s">
        <v>30</v>
      </c>
      <c r="C25" s="26">
        <v>91</v>
      </c>
      <c r="D25" s="26">
        <v>155.011</v>
      </c>
      <c r="E25" s="26">
        <v>65.069000000000003</v>
      </c>
      <c r="F25" s="26">
        <v>220.08</v>
      </c>
      <c r="G25" s="116"/>
    </row>
    <row r="26" spans="1:7" ht="15.75" thickBot="1">
      <c r="A26" s="23">
        <v>344543</v>
      </c>
      <c r="B26" s="24" t="s">
        <v>31</v>
      </c>
      <c r="C26" s="26">
        <v>43</v>
      </c>
      <c r="D26" s="26">
        <v>74.039000000000001</v>
      </c>
      <c r="E26" s="26">
        <v>42.034999999999997</v>
      </c>
      <c r="F26" s="26">
        <v>116.075</v>
      </c>
      <c r="G26" s="116"/>
    </row>
    <row r="27" spans="1:7" ht="15.75" thickBot="1">
      <c r="A27" s="23">
        <v>344454</v>
      </c>
      <c r="B27" s="24" t="s">
        <v>32</v>
      </c>
      <c r="C27" s="26">
        <v>25</v>
      </c>
      <c r="D27" s="26">
        <v>2023.0719999999999</v>
      </c>
      <c r="E27" s="26">
        <v>972.06</v>
      </c>
      <c r="F27" s="26">
        <v>2996.0320000000002</v>
      </c>
      <c r="G27" s="116"/>
    </row>
    <row r="28" spans="1:7" ht="15.75" thickBot="1">
      <c r="A28" s="23">
        <v>351717</v>
      </c>
      <c r="B28" s="24" t="s">
        <v>191</v>
      </c>
      <c r="C28" s="26">
        <v>146</v>
      </c>
      <c r="D28" s="26">
        <v>3894.0909999999999</v>
      </c>
      <c r="E28" s="26">
        <v>1328.058</v>
      </c>
      <c r="F28" s="26">
        <v>5223.049</v>
      </c>
      <c r="G28" s="116"/>
    </row>
    <row r="29" spans="1:7" ht="15.75" thickBot="1">
      <c r="A29" s="23">
        <v>344547</v>
      </c>
      <c r="B29" s="24" t="s">
        <v>34</v>
      </c>
      <c r="C29" s="26">
        <v>131</v>
      </c>
      <c r="D29" s="26">
        <v>329.077</v>
      </c>
      <c r="E29" s="26">
        <v>89.036000000000001</v>
      </c>
      <c r="F29" s="26">
        <v>419.01299999999998</v>
      </c>
      <c r="G29" s="116"/>
    </row>
    <row r="30" spans="1:7" ht="15.75" thickBot="1">
      <c r="A30" s="23">
        <v>342952</v>
      </c>
      <c r="B30" s="24" t="s">
        <v>35</v>
      </c>
      <c r="C30" s="26">
        <v>60</v>
      </c>
      <c r="D30" s="26">
        <v>4038.0210000000002</v>
      </c>
      <c r="E30" s="26">
        <v>1103.068</v>
      </c>
      <c r="F30" s="26">
        <v>5141.09</v>
      </c>
      <c r="G30" s="116"/>
    </row>
    <row r="31" spans="1:7" ht="15.75" thickBot="1">
      <c r="A31" s="23">
        <v>354313</v>
      </c>
      <c r="B31" s="24" t="s">
        <v>36</v>
      </c>
      <c r="C31" s="26">
        <v>298</v>
      </c>
      <c r="D31" s="26">
        <v>4047.0659999999998</v>
      </c>
      <c r="E31" s="26">
        <v>2069.0129999999999</v>
      </c>
      <c r="F31" s="26">
        <v>6116.0789999999997</v>
      </c>
      <c r="G31" s="116"/>
    </row>
    <row r="32" spans="1:7" ht="15.75" thickBot="1">
      <c r="A32" s="23">
        <v>344585</v>
      </c>
      <c r="B32" s="24" t="s">
        <v>37</v>
      </c>
      <c r="C32" s="26">
        <v>66</v>
      </c>
      <c r="D32" s="26">
        <v>426.01900000000001</v>
      </c>
      <c r="E32" s="26">
        <v>93.027000000000001</v>
      </c>
      <c r="F32" s="26">
        <v>519.04600000000005</v>
      </c>
      <c r="G32" s="116"/>
    </row>
    <row r="33" spans="1:7" ht="15.75" thickBot="1">
      <c r="A33" s="23">
        <v>352414</v>
      </c>
      <c r="B33" s="24" t="s">
        <v>38</v>
      </c>
      <c r="C33" s="26">
        <v>94</v>
      </c>
      <c r="D33" s="26">
        <v>440.09199999999998</v>
      </c>
      <c r="E33" s="26">
        <v>157.072</v>
      </c>
      <c r="F33" s="26">
        <v>598.06500000000005</v>
      </c>
      <c r="G33" s="116"/>
    </row>
    <row r="34" spans="1:7" ht="15.75" thickBot="1">
      <c r="A34" s="23">
        <v>342928</v>
      </c>
      <c r="B34" s="24" t="s">
        <v>39</v>
      </c>
      <c r="C34" s="26">
        <v>71</v>
      </c>
      <c r="D34" s="26">
        <v>2816.09</v>
      </c>
      <c r="E34" s="26">
        <v>1019.003</v>
      </c>
      <c r="F34" s="26">
        <v>3835.0929999999998</v>
      </c>
      <c r="G34" s="116"/>
    </row>
    <row r="35" spans="1:7" ht="15.75" thickBot="1">
      <c r="A35" s="23">
        <v>349640</v>
      </c>
      <c r="B35" s="24" t="s">
        <v>40</v>
      </c>
      <c r="C35" s="26">
        <v>245</v>
      </c>
      <c r="D35" s="26">
        <v>0</v>
      </c>
      <c r="E35" s="26">
        <v>0</v>
      </c>
      <c r="F35" s="26">
        <v>0</v>
      </c>
      <c r="G35" s="116"/>
    </row>
    <row r="36" spans="1:7" ht="15.75" thickBot="1">
      <c r="A36" s="23">
        <v>358506</v>
      </c>
      <c r="B36" s="24" t="s">
        <v>41</v>
      </c>
      <c r="C36" s="26">
        <v>297</v>
      </c>
      <c r="D36" s="26">
        <v>0</v>
      </c>
      <c r="E36" s="26">
        <v>0</v>
      </c>
      <c r="F36" s="26">
        <v>0</v>
      </c>
      <c r="G36" s="116"/>
    </row>
    <row r="37" spans="1:7" ht="15.75" thickBot="1">
      <c r="A37" s="23">
        <v>347456</v>
      </c>
      <c r="B37" s="24" t="s">
        <v>42</v>
      </c>
      <c r="C37" s="26">
        <v>23</v>
      </c>
      <c r="D37" s="26">
        <v>128.066</v>
      </c>
      <c r="E37" s="26">
        <v>68.075999999999993</v>
      </c>
      <c r="F37" s="26">
        <v>197.04300000000001</v>
      </c>
      <c r="G37" s="116"/>
    </row>
    <row r="38" spans="1:7" ht="15.75" thickBot="1">
      <c r="A38" s="23">
        <v>349593</v>
      </c>
      <c r="B38" s="24" t="s">
        <v>43</v>
      </c>
      <c r="C38" s="26">
        <v>50</v>
      </c>
      <c r="D38" s="26">
        <v>1596.01</v>
      </c>
      <c r="E38" s="26">
        <v>534.08900000000006</v>
      </c>
      <c r="F38" s="26">
        <v>2131</v>
      </c>
      <c r="G38" s="116"/>
    </row>
    <row r="39" spans="1:7" ht="15.75" thickBot="1">
      <c r="A39" s="23">
        <v>344605</v>
      </c>
      <c r="B39" s="24" t="s">
        <v>44</v>
      </c>
      <c r="C39" s="26">
        <v>127</v>
      </c>
      <c r="D39" s="26">
        <v>396.017</v>
      </c>
      <c r="E39" s="26">
        <v>48.067999999999998</v>
      </c>
      <c r="F39" s="26">
        <v>444.08600000000001</v>
      </c>
      <c r="G39" s="116"/>
    </row>
    <row r="40" spans="1:7" ht="15.75" thickBot="1">
      <c r="A40" s="23">
        <v>352389</v>
      </c>
      <c r="B40" s="24" t="s">
        <v>45</v>
      </c>
      <c r="C40" s="26">
        <v>18</v>
      </c>
      <c r="D40" s="26">
        <v>1628.0150000000001</v>
      </c>
      <c r="E40" s="26">
        <v>764.08900000000006</v>
      </c>
      <c r="F40" s="26">
        <v>2393.0039999999999</v>
      </c>
      <c r="G40" s="116"/>
    </row>
    <row r="41" spans="1:7" ht="15.75" thickBot="1">
      <c r="A41" s="23">
        <v>351716</v>
      </c>
      <c r="B41" s="24" t="s">
        <v>46</v>
      </c>
      <c r="C41" s="26">
        <v>163</v>
      </c>
      <c r="D41" s="26">
        <v>4451.0290000000005</v>
      </c>
      <c r="E41" s="26">
        <v>1492.097</v>
      </c>
      <c r="F41" s="26">
        <v>5944.027</v>
      </c>
      <c r="G41" s="116"/>
    </row>
    <row r="42" spans="1:7" ht="15.75" thickBot="1">
      <c r="A42" s="23">
        <v>347357</v>
      </c>
      <c r="B42" s="24" t="s">
        <v>47</v>
      </c>
      <c r="C42" s="26">
        <v>44</v>
      </c>
      <c r="D42" s="26">
        <v>979.04399999999998</v>
      </c>
      <c r="E42" s="26">
        <v>472.03</v>
      </c>
      <c r="F42" s="26">
        <v>1451.0740000000001</v>
      </c>
      <c r="G42" s="116"/>
    </row>
    <row r="43" spans="1:7" ht="15.75" thickBot="1">
      <c r="A43" s="23">
        <v>347324</v>
      </c>
      <c r="B43" s="24" t="s">
        <v>48</v>
      </c>
      <c r="C43" s="26">
        <v>309</v>
      </c>
      <c r="D43" s="26">
        <v>3408.0650000000001</v>
      </c>
      <c r="E43" s="26">
        <v>1127.0360000000001</v>
      </c>
      <c r="F43" s="26">
        <v>4536.0020000000004</v>
      </c>
      <c r="G43" s="116"/>
    </row>
    <row r="44" spans="1:7" ht="15.75" thickBot="1">
      <c r="A44" s="23">
        <v>349589</v>
      </c>
      <c r="B44" s="24" t="s">
        <v>49</v>
      </c>
      <c r="C44" s="26">
        <v>167</v>
      </c>
      <c r="D44" s="26">
        <v>252.07499999999999</v>
      </c>
      <c r="E44" s="26">
        <v>107.038</v>
      </c>
      <c r="F44" s="26">
        <v>360.01400000000001</v>
      </c>
      <c r="G44" s="116"/>
    </row>
    <row r="45" spans="1:7" ht="15.75" thickBot="1">
      <c r="A45" s="23">
        <v>347454</v>
      </c>
      <c r="B45" s="24" t="s">
        <v>50</v>
      </c>
      <c r="C45" s="26">
        <v>139</v>
      </c>
      <c r="D45" s="26">
        <v>0</v>
      </c>
      <c r="E45" s="26">
        <v>0</v>
      </c>
      <c r="F45" s="26">
        <v>0</v>
      </c>
      <c r="G45" s="116"/>
    </row>
    <row r="46" spans="1:7" ht="15.75" thickBot="1">
      <c r="A46" s="23">
        <v>358494</v>
      </c>
      <c r="B46" s="24" t="s">
        <v>51</v>
      </c>
      <c r="C46" s="26">
        <v>189</v>
      </c>
      <c r="D46" s="26">
        <v>239.00800000000001</v>
      </c>
      <c r="E46" s="26">
        <v>105.063</v>
      </c>
      <c r="F46" s="26">
        <v>344.072</v>
      </c>
      <c r="G46" s="116"/>
    </row>
    <row r="47" spans="1:7" ht="15.75" thickBot="1">
      <c r="A47" s="118">
        <v>345494</v>
      </c>
      <c r="B47" s="119" t="s">
        <v>52</v>
      </c>
      <c r="C47" s="120">
        <v>296</v>
      </c>
      <c r="D47" s="120">
        <v>132.02600000000001</v>
      </c>
      <c r="E47" s="120">
        <v>7.0789999999999997</v>
      </c>
      <c r="F47" s="120">
        <v>140.005</v>
      </c>
    </row>
    <row r="48" spans="1:7" ht="15.75" thickBot="1">
      <c r="A48" s="23">
        <v>344588</v>
      </c>
      <c r="B48" s="24" t="s">
        <v>195</v>
      </c>
      <c r="C48" s="26">
        <v>277</v>
      </c>
      <c r="D48" s="26">
        <v>1733.0609999999999</v>
      </c>
      <c r="E48" s="26">
        <v>595.03</v>
      </c>
      <c r="F48" s="26">
        <v>2328.0909999999999</v>
      </c>
    </row>
    <row r="49" spans="1:6" ht="15.75" thickBot="1">
      <c r="A49" s="23">
        <v>344480</v>
      </c>
      <c r="B49" s="24" t="s">
        <v>54</v>
      </c>
      <c r="C49" s="26">
        <v>32</v>
      </c>
      <c r="D49" s="26">
        <v>14456.044</v>
      </c>
      <c r="E49" s="26">
        <v>6717.0640000000003</v>
      </c>
      <c r="F49" s="26">
        <v>21174.008000000002</v>
      </c>
    </row>
    <row r="50" spans="1:6" ht="15.75" thickBot="1">
      <c r="A50" s="23">
        <v>349660</v>
      </c>
      <c r="B50" s="24" t="s">
        <v>193</v>
      </c>
      <c r="C50" s="26">
        <v>244</v>
      </c>
      <c r="D50" s="26">
        <v>1960.08</v>
      </c>
      <c r="E50" s="26">
        <v>896.01700000000005</v>
      </c>
      <c r="F50" s="26">
        <v>2856.0970000000002</v>
      </c>
    </row>
    <row r="51" spans="1:6" ht="15.75" thickBot="1">
      <c r="A51" s="23">
        <v>344858</v>
      </c>
      <c r="B51" s="24" t="s">
        <v>56</v>
      </c>
      <c r="C51" s="26">
        <v>4</v>
      </c>
      <c r="D51" s="26">
        <v>9515.0949999999993</v>
      </c>
      <c r="E51" s="26">
        <v>3856.0219999999999</v>
      </c>
      <c r="F51" s="26">
        <v>13372.018</v>
      </c>
    </row>
    <row r="52" spans="1:6" ht="15.75" thickBot="1">
      <c r="A52" s="23">
        <v>352237</v>
      </c>
      <c r="B52" s="24" t="s">
        <v>57</v>
      </c>
      <c r="C52" s="26">
        <v>132</v>
      </c>
      <c r="D52" s="26">
        <v>1081.0060000000001</v>
      </c>
      <c r="E52" s="26">
        <v>600.06700000000001</v>
      </c>
      <c r="F52" s="26">
        <v>1681.0730000000001</v>
      </c>
    </row>
    <row r="53" spans="1:6" ht="15.75" thickBot="1">
      <c r="A53" s="23">
        <v>344620</v>
      </c>
      <c r="B53" s="24" t="s">
        <v>58</v>
      </c>
      <c r="C53" s="26">
        <v>68</v>
      </c>
      <c r="D53" s="26">
        <v>2911.087</v>
      </c>
      <c r="E53" s="26">
        <v>1021.063</v>
      </c>
      <c r="F53" s="26">
        <v>3933.05</v>
      </c>
    </row>
    <row r="54" spans="1:6" ht="15.75" thickBot="1">
      <c r="A54" s="23">
        <v>343584</v>
      </c>
      <c r="B54" s="24" t="s">
        <v>59</v>
      </c>
      <c r="C54" s="26">
        <v>38</v>
      </c>
      <c r="D54" s="26">
        <v>183.00299999999999</v>
      </c>
      <c r="E54" s="26">
        <v>87.058000000000007</v>
      </c>
      <c r="F54" s="26">
        <v>270.06200000000001</v>
      </c>
    </row>
    <row r="55" spans="1:6" ht="15.75" thickBot="1">
      <c r="A55" s="23">
        <v>343557</v>
      </c>
      <c r="B55" s="24" t="s">
        <v>59</v>
      </c>
      <c r="C55" s="26">
        <v>255</v>
      </c>
      <c r="D55" s="26">
        <v>241.001</v>
      </c>
      <c r="E55" s="26">
        <v>132.08199999999999</v>
      </c>
      <c r="F55" s="26">
        <v>373.084</v>
      </c>
    </row>
    <row r="56" spans="1:6" ht="15.75" thickBot="1">
      <c r="A56" s="23">
        <v>349655</v>
      </c>
      <c r="B56" s="24" t="s">
        <v>60</v>
      </c>
      <c r="C56" s="26">
        <v>16</v>
      </c>
      <c r="D56" s="26">
        <v>3.0859999999999999</v>
      </c>
      <c r="E56" s="26">
        <v>1.018</v>
      </c>
      <c r="F56" s="26">
        <v>5.0039999999999996</v>
      </c>
    </row>
    <row r="57" spans="1:6" ht="15.75" thickBot="1">
      <c r="A57" s="23">
        <v>344597</v>
      </c>
      <c r="B57" s="24" t="s">
        <v>61</v>
      </c>
      <c r="C57" s="26">
        <v>126</v>
      </c>
      <c r="D57" s="26">
        <v>240.06399999999999</v>
      </c>
      <c r="E57" s="26">
        <v>108.029</v>
      </c>
      <c r="F57" s="26">
        <v>348.09300000000002</v>
      </c>
    </row>
    <row r="58" spans="1:6" ht="15.75" thickBot="1">
      <c r="A58" s="23">
        <v>349600</v>
      </c>
      <c r="B58" s="24" t="s">
        <v>62</v>
      </c>
      <c r="C58" s="26">
        <v>5</v>
      </c>
      <c r="D58" s="26">
        <v>7.0880000000000001</v>
      </c>
      <c r="E58" s="26">
        <v>7.4999999999999997E-2</v>
      </c>
      <c r="F58" s="26">
        <v>8.0640000000000001</v>
      </c>
    </row>
    <row r="59" spans="1:6" ht="15.75" thickBot="1">
      <c r="A59" s="23">
        <v>352411</v>
      </c>
      <c r="B59" s="24" t="s">
        <v>63</v>
      </c>
      <c r="C59" s="26">
        <v>205</v>
      </c>
      <c r="D59" s="26">
        <v>0</v>
      </c>
      <c r="E59" s="26">
        <v>0</v>
      </c>
      <c r="F59" s="26">
        <v>0</v>
      </c>
    </row>
    <row r="60" spans="1:6" ht="15.75" thickBot="1">
      <c r="A60" s="23">
        <v>349592</v>
      </c>
      <c r="B60" s="24" t="s">
        <v>64</v>
      </c>
      <c r="C60" s="26">
        <v>204</v>
      </c>
      <c r="D60" s="26">
        <v>175.001</v>
      </c>
      <c r="E60" s="26">
        <v>0</v>
      </c>
      <c r="F60" s="26">
        <v>175.001</v>
      </c>
    </row>
    <row r="61" spans="1:6" ht="15.75" thickBot="1">
      <c r="A61" s="23">
        <v>352416</v>
      </c>
      <c r="B61" s="24" t="s">
        <v>65</v>
      </c>
      <c r="C61" s="26">
        <v>261</v>
      </c>
      <c r="D61" s="26">
        <v>1569.095</v>
      </c>
      <c r="E61" s="26">
        <v>510.01100000000002</v>
      </c>
      <c r="F61" s="26">
        <v>2080.0070000000001</v>
      </c>
    </row>
    <row r="62" spans="1:6" ht="15.75" thickBot="1">
      <c r="A62" s="23">
        <v>354843</v>
      </c>
      <c r="B62" s="24" t="s">
        <v>66</v>
      </c>
      <c r="C62" s="26">
        <v>161</v>
      </c>
      <c r="D62" s="26">
        <v>0</v>
      </c>
      <c r="E62" s="26">
        <v>0</v>
      </c>
      <c r="F62" s="26">
        <v>0</v>
      </c>
    </row>
    <row r="63" spans="1:6" ht="15.75" thickBot="1">
      <c r="A63" s="23">
        <v>359336</v>
      </c>
      <c r="B63" s="24" t="s">
        <v>67</v>
      </c>
      <c r="C63" s="26">
        <v>111</v>
      </c>
      <c r="D63" s="26">
        <v>4.0129999999999999</v>
      </c>
      <c r="E63" s="26">
        <v>4.2999999999999997E-2</v>
      </c>
      <c r="F63" s="26">
        <v>4.056</v>
      </c>
    </row>
    <row r="64" spans="1:6" ht="15.75" thickBot="1">
      <c r="A64" s="23">
        <v>344522</v>
      </c>
      <c r="B64" s="24" t="s">
        <v>68</v>
      </c>
      <c r="C64" s="26">
        <v>218</v>
      </c>
      <c r="D64" s="26">
        <v>1306.0630000000001</v>
      </c>
      <c r="E64" s="26">
        <v>636.09100000000001</v>
      </c>
      <c r="F64" s="26">
        <v>1943.0550000000001</v>
      </c>
    </row>
    <row r="65" spans="1:6" ht="15.75" thickBot="1">
      <c r="A65" s="23">
        <v>351412</v>
      </c>
      <c r="B65" s="24" t="s">
        <v>69</v>
      </c>
      <c r="C65" s="26">
        <v>240</v>
      </c>
      <c r="D65" s="26">
        <v>13.021000000000001</v>
      </c>
      <c r="E65" s="26">
        <v>0</v>
      </c>
      <c r="F65" s="26">
        <v>13.021000000000001</v>
      </c>
    </row>
    <row r="66" spans="1:6" ht="15.75" thickBot="1">
      <c r="A66" s="23">
        <v>344504</v>
      </c>
      <c r="B66" s="24" t="s">
        <v>70</v>
      </c>
      <c r="C66" s="26">
        <v>82</v>
      </c>
      <c r="D66" s="26">
        <v>857.03599999999994</v>
      </c>
      <c r="E66" s="26">
        <v>351.08499999999998</v>
      </c>
      <c r="F66" s="26">
        <v>1209.0219999999999</v>
      </c>
    </row>
    <row r="67" spans="1:6" ht="15.75" thickBot="1">
      <c r="A67" s="23">
        <v>349662</v>
      </c>
      <c r="B67" s="24" t="s">
        <v>71</v>
      </c>
      <c r="C67" s="26">
        <v>87</v>
      </c>
      <c r="D67" s="26">
        <v>3505.098</v>
      </c>
      <c r="E67" s="26">
        <v>1803.057</v>
      </c>
      <c r="F67" s="26">
        <v>5309.0559999999996</v>
      </c>
    </row>
    <row r="68" spans="1:6" ht="15.75" thickBot="1">
      <c r="A68" s="23">
        <v>347450</v>
      </c>
      <c r="B68" s="24" t="s">
        <v>72</v>
      </c>
      <c r="C68" s="26">
        <v>30</v>
      </c>
      <c r="D68" s="26">
        <v>0</v>
      </c>
      <c r="E68" s="26">
        <v>0</v>
      </c>
      <c r="F68" s="26">
        <v>0</v>
      </c>
    </row>
    <row r="69" spans="1:6" ht="15.75" thickBot="1">
      <c r="A69" s="23">
        <v>347458</v>
      </c>
      <c r="B69" s="24" t="s">
        <v>72</v>
      </c>
      <c r="C69" s="26">
        <v>157</v>
      </c>
      <c r="D69" s="26">
        <v>0</v>
      </c>
      <c r="E69" s="26">
        <v>0</v>
      </c>
      <c r="F69" s="26">
        <v>0</v>
      </c>
    </row>
    <row r="70" spans="1:6" ht="15.75" thickBot="1">
      <c r="A70" s="23">
        <v>343579</v>
      </c>
      <c r="B70" s="24" t="s">
        <v>73</v>
      </c>
      <c r="C70" s="26">
        <v>278</v>
      </c>
      <c r="D70" s="26">
        <v>0</v>
      </c>
      <c r="E70" s="26">
        <v>0</v>
      </c>
      <c r="F70" s="26">
        <v>0</v>
      </c>
    </row>
    <row r="71" spans="1:6" ht="15.75" thickBot="1">
      <c r="A71" s="23">
        <v>344581</v>
      </c>
      <c r="B71" s="24" t="s">
        <v>74</v>
      </c>
      <c r="C71" s="26">
        <v>1</v>
      </c>
      <c r="D71" s="26">
        <v>1546.0940000000001</v>
      </c>
      <c r="E71" s="26">
        <v>649.08199999999999</v>
      </c>
      <c r="F71" s="26">
        <v>2196.0770000000002</v>
      </c>
    </row>
    <row r="72" spans="1:6" ht="15.75" thickBot="1">
      <c r="A72" s="23">
        <v>347469</v>
      </c>
      <c r="B72" s="24" t="s">
        <v>75</v>
      </c>
      <c r="C72" s="26">
        <v>128</v>
      </c>
      <c r="D72" s="26">
        <v>1330.0619999999999</v>
      </c>
      <c r="E72" s="26">
        <v>622.08000000000004</v>
      </c>
      <c r="F72" s="26">
        <v>1953.0429999999999</v>
      </c>
    </row>
    <row r="73" spans="1:6" ht="15.75" thickBot="1">
      <c r="A73" s="23">
        <v>352378</v>
      </c>
      <c r="B73" s="24" t="s">
        <v>76</v>
      </c>
      <c r="C73" s="26">
        <v>117</v>
      </c>
      <c r="D73" s="26">
        <v>82.04</v>
      </c>
      <c r="E73" s="26">
        <v>20.013000000000002</v>
      </c>
      <c r="F73" s="26">
        <v>102.053</v>
      </c>
    </row>
    <row r="74" spans="1:6" ht="15.75" thickBot="1">
      <c r="A74" s="23">
        <v>344586</v>
      </c>
      <c r="B74" s="24" t="s">
        <v>77</v>
      </c>
      <c r="C74" s="26">
        <v>198</v>
      </c>
      <c r="D74" s="26">
        <v>2489.0329999999999</v>
      </c>
      <c r="E74" s="26">
        <v>1108.059</v>
      </c>
      <c r="F74" s="26">
        <v>3597.0920000000001</v>
      </c>
    </row>
    <row r="75" spans="1:6" ht="15.75" thickBot="1">
      <c r="A75" s="23">
        <v>354800</v>
      </c>
      <c r="B75" s="24" t="s">
        <v>78</v>
      </c>
      <c r="C75" s="26">
        <v>88</v>
      </c>
      <c r="D75" s="26">
        <v>229.095</v>
      </c>
      <c r="E75" s="26">
        <v>71.004999999999995</v>
      </c>
      <c r="F75" s="26">
        <v>301.00099999999998</v>
      </c>
    </row>
    <row r="76" spans="1:6" ht="15.75" thickBot="1">
      <c r="A76" s="23">
        <v>342943</v>
      </c>
      <c r="B76" s="24" t="s">
        <v>79</v>
      </c>
      <c r="C76" s="26">
        <v>140</v>
      </c>
      <c r="D76" s="26">
        <v>1731.011</v>
      </c>
      <c r="E76" s="26">
        <v>232.05</v>
      </c>
      <c r="F76" s="26">
        <v>1963.0609999999999</v>
      </c>
    </row>
    <row r="77" spans="1:6" ht="15.75" thickBot="1">
      <c r="A77" s="23">
        <v>358491</v>
      </c>
      <c r="B77" s="24" t="s">
        <v>80</v>
      </c>
      <c r="C77" s="26">
        <v>301</v>
      </c>
      <c r="D77" s="26">
        <v>7.024</v>
      </c>
      <c r="E77" s="26">
        <v>0</v>
      </c>
      <c r="F77" s="26">
        <v>7.024</v>
      </c>
    </row>
    <row r="78" spans="1:6" ht="15.75" thickBot="1">
      <c r="A78" s="23">
        <v>349571</v>
      </c>
      <c r="B78" s="24" t="s">
        <v>81</v>
      </c>
      <c r="C78" s="26">
        <v>55</v>
      </c>
      <c r="D78" s="26">
        <v>1534.0530000000001</v>
      </c>
      <c r="E78" s="26">
        <v>702.09500000000003</v>
      </c>
      <c r="F78" s="26">
        <v>2237.0479999999998</v>
      </c>
    </row>
    <row r="79" spans="1:6" ht="15.75" thickBot="1">
      <c r="A79" s="23">
        <v>343567</v>
      </c>
      <c r="B79" s="24" t="s">
        <v>82</v>
      </c>
      <c r="C79" s="26">
        <v>151</v>
      </c>
      <c r="D79" s="26">
        <v>1371.068</v>
      </c>
      <c r="E79" s="26">
        <v>472.012</v>
      </c>
      <c r="F79" s="26">
        <v>1843.08</v>
      </c>
    </row>
    <row r="80" spans="1:6" ht="15.75" thickBot="1">
      <c r="A80" s="23">
        <v>344583</v>
      </c>
      <c r="B80" s="24" t="s">
        <v>83</v>
      </c>
      <c r="C80" s="26">
        <v>64</v>
      </c>
      <c r="D80" s="26">
        <v>1665.058</v>
      </c>
      <c r="E80" s="26">
        <v>370.03</v>
      </c>
      <c r="F80" s="26">
        <v>2035.0889999999999</v>
      </c>
    </row>
    <row r="81" spans="1:6" ht="15.75" thickBot="1">
      <c r="A81" s="23">
        <v>344603</v>
      </c>
      <c r="B81" s="24" t="s">
        <v>84</v>
      </c>
      <c r="C81" s="26">
        <v>279</v>
      </c>
      <c r="D81" s="26">
        <v>3349.0569999999998</v>
      </c>
      <c r="E81" s="26">
        <v>1295.0450000000001</v>
      </c>
      <c r="F81" s="26">
        <v>4645.0029999999997</v>
      </c>
    </row>
    <row r="82" spans="1:6" ht="15.75" thickBot="1">
      <c r="A82" s="23">
        <v>357824</v>
      </c>
      <c r="B82" s="24" t="s">
        <v>85</v>
      </c>
      <c r="C82" s="26">
        <v>202</v>
      </c>
      <c r="D82" s="26">
        <v>486.05099999999999</v>
      </c>
      <c r="E82" s="26">
        <v>146.006</v>
      </c>
      <c r="F82" s="26">
        <v>632.05799999999999</v>
      </c>
    </row>
    <row r="83" spans="1:6" ht="15.75" thickBot="1">
      <c r="A83" s="23">
        <v>344587</v>
      </c>
      <c r="B83" s="24" t="s">
        <v>185</v>
      </c>
      <c r="C83" s="26">
        <v>67</v>
      </c>
      <c r="D83" s="26">
        <v>170.07300000000001</v>
      </c>
      <c r="E83" s="26">
        <v>97.088999999999999</v>
      </c>
      <c r="F83" s="26">
        <v>268.06299999999999</v>
      </c>
    </row>
    <row r="84" spans="1:6" ht="15.75" thickBot="1">
      <c r="A84" s="23">
        <v>351721</v>
      </c>
      <c r="B84" s="24" t="s">
        <v>87</v>
      </c>
      <c r="C84" s="24" t="s">
        <v>88</v>
      </c>
      <c r="D84" s="26">
        <v>11036.067999999999</v>
      </c>
      <c r="E84" s="26">
        <v>4549.0029999999997</v>
      </c>
      <c r="F84" s="26">
        <v>15585.072</v>
      </c>
    </row>
    <row r="85" spans="1:6" ht="15.75" thickBot="1">
      <c r="A85" s="23">
        <v>349601</v>
      </c>
      <c r="B85" s="24" t="s">
        <v>89</v>
      </c>
      <c r="C85" s="26">
        <v>129</v>
      </c>
      <c r="D85" s="26">
        <v>8.2000000000000003E-2</v>
      </c>
      <c r="E85" s="26">
        <v>0</v>
      </c>
      <c r="F85" s="26">
        <v>8.2000000000000003E-2</v>
      </c>
    </row>
    <row r="86" spans="1:6" ht="15.75" thickBot="1">
      <c r="A86" s="23">
        <v>343585</v>
      </c>
      <c r="B86" s="24" t="s">
        <v>90</v>
      </c>
      <c r="C86" s="26">
        <v>158</v>
      </c>
      <c r="D86" s="26">
        <v>418.00099999999998</v>
      </c>
      <c r="E86" s="26">
        <v>91.085999999999999</v>
      </c>
      <c r="F86" s="26">
        <v>509.08699999999999</v>
      </c>
    </row>
    <row r="87" spans="1:6" ht="15.75" thickBot="1">
      <c r="A87" s="23">
        <v>358512</v>
      </c>
      <c r="B87" s="24" t="s">
        <v>91</v>
      </c>
      <c r="C87" s="26">
        <v>229</v>
      </c>
      <c r="D87" s="26">
        <v>97.094999999999999</v>
      </c>
      <c r="E87" s="26">
        <v>4.9000000000000002E-2</v>
      </c>
      <c r="F87" s="26">
        <v>98.043999999999997</v>
      </c>
    </row>
    <row r="88" spans="1:6" ht="15.75" thickBot="1">
      <c r="A88" s="23">
        <v>349659</v>
      </c>
      <c r="B88" s="24" t="s">
        <v>92</v>
      </c>
      <c r="C88" s="26">
        <v>166</v>
      </c>
      <c r="D88" s="26">
        <v>822.029</v>
      </c>
      <c r="E88" s="26">
        <v>381.07799999999997</v>
      </c>
      <c r="F88" s="26">
        <v>1204.0070000000001</v>
      </c>
    </row>
    <row r="89" spans="1:6" ht="15.75" thickBot="1">
      <c r="A89" s="23">
        <v>344860</v>
      </c>
      <c r="B89" s="24" t="s">
        <v>93</v>
      </c>
      <c r="C89" s="26">
        <v>147</v>
      </c>
      <c r="D89" s="26">
        <v>19106.052</v>
      </c>
      <c r="E89" s="26">
        <v>9439.01</v>
      </c>
      <c r="F89" s="26">
        <v>28545.062999999998</v>
      </c>
    </row>
    <row r="90" spans="1:6" ht="15.75" thickBot="1">
      <c r="A90" s="23">
        <v>344518</v>
      </c>
      <c r="B90" s="24" t="s">
        <v>94</v>
      </c>
      <c r="C90" s="26">
        <v>274</v>
      </c>
      <c r="D90" s="26">
        <v>3620.0859999999998</v>
      </c>
      <c r="E90" s="26">
        <v>1419.01</v>
      </c>
      <c r="F90" s="26">
        <v>5039.0969999999998</v>
      </c>
    </row>
    <row r="91" spans="1:6" ht="15.75" thickBot="1">
      <c r="A91" s="23">
        <v>351718</v>
      </c>
      <c r="B91" s="24" t="s">
        <v>95</v>
      </c>
      <c r="C91" s="26">
        <v>300</v>
      </c>
      <c r="D91" s="26">
        <v>56.043999999999997</v>
      </c>
      <c r="E91" s="26">
        <v>13.042999999999999</v>
      </c>
      <c r="F91" s="26">
        <v>69.087999999999994</v>
      </c>
    </row>
    <row r="92" spans="1:6" ht="15.75" thickBot="1">
      <c r="A92" s="23">
        <v>352390</v>
      </c>
      <c r="B92" s="24" t="s">
        <v>96</v>
      </c>
      <c r="C92" s="26">
        <v>123</v>
      </c>
      <c r="D92" s="26">
        <v>0</v>
      </c>
      <c r="E92" s="26">
        <v>0</v>
      </c>
      <c r="F92" s="26">
        <v>0</v>
      </c>
    </row>
    <row r="93" spans="1:6" ht="15.75" thickBot="1">
      <c r="A93" s="23">
        <v>344538</v>
      </c>
      <c r="B93" s="24" t="s">
        <v>97</v>
      </c>
      <c r="C93" s="26">
        <v>34</v>
      </c>
      <c r="D93" s="26">
        <v>0</v>
      </c>
      <c r="E93" s="26">
        <v>0</v>
      </c>
      <c r="F93" s="26">
        <v>0</v>
      </c>
    </row>
    <row r="94" spans="1:6" ht="15.75" thickBot="1">
      <c r="A94" s="23">
        <v>358454</v>
      </c>
      <c r="B94" s="24" t="s">
        <v>98</v>
      </c>
      <c r="C94" s="26">
        <v>286</v>
      </c>
      <c r="D94" s="26">
        <v>659.08399999999995</v>
      </c>
      <c r="E94" s="26">
        <v>165.08500000000001</v>
      </c>
      <c r="F94" s="26">
        <v>825.06899999999996</v>
      </c>
    </row>
    <row r="95" spans="1:6" ht="15.75" thickBot="1">
      <c r="A95" s="23">
        <v>349639</v>
      </c>
      <c r="B95" s="24" t="s">
        <v>99</v>
      </c>
      <c r="C95" s="26">
        <v>92</v>
      </c>
      <c r="D95" s="26">
        <v>1984.0450000000001</v>
      </c>
      <c r="E95" s="26">
        <v>1022.025</v>
      </c>
      <c r="F95" s="26">
        <v>3006.07</v>
      </c>
    </row>
    <row r="96" spans="1:6" ht="15.75" thickBot="1">
      <c r="A96" s="23">
        <v>349611</v>
      </c>
      <c r="B96" s="24" t="s">
        <v>100</v>
      </c>
      <c r="C96" s="26">
        <v>283</v>
      </c>
      <c r="D96" s="26">
        <v>415.04500000000002</v>
      </c>
      <c r="E96" s="26">
        <v>106.07299999999999</v>
      </c>
      <c r="F96" s="26">
        <v>522.02</v>
      </c>
    </row>
    <row r="97" spans="1:6" ht="15.75" thickBot="1">
      <c r="A97" s="118">
        <v>349617</v>
      </c>
      <c r="B97" s="119" t="s">
        <v>101</v>
      </c>
      <c r="C97" s="120">
        <v>9</v>
      </c>
      <c r="D97" s="120">
        <v>488.04300000000001</v>
      </c>
      <c r="E97" s="120">
        <v>115.069</v>
      </c>
      <c r="F97" s="120">
        <v>604.01300000000003</v>
      </c>
    </row>
    <row r="98" spans="1:6" ht="15.75" thickBot="1">
      <c r="A98" s="23">
        <v>344506</v>
      </c>
      <c r="B98" s="24" t="s">
        <v>102</v>
      </c>
      <c r="C98" s="26">
        <v>136</v>
      </c>
      <c r="D98" s="26">
        <v>495.024</v>
      </c>
      <c r="E98" s="26">
        <v>184.05099999999999</v>
      </c>
      <c r="F98" s="26">
        <v>679.07500000000005</v>
      </c>
    </row>
    <row r="99" spans="1:6" ht="15.75" thickBot="1">
      <c r="A99" s="23">
        <v>343560</v>
      </c>
      <c r="B99" s="24" t="s">
        <v>184</v>
      </c>
      <c r="C99" s="26">
        <v>42</v>
      </c>
      <c r="D99" s="26">
        <v>5041.0280000000002</v>
      </c>
      <c r="E99" s="26">
        <v>2414.0439999999999</v>
      </c>
      <c r="F99" s="26">
        <v>7455.0720000000001</v>
      </c>
    </row>
    <row r="100" spans="1:6" ht="15.75" thickBot="1">
      <c r="A100" s="23">
        <v>351665</v>
      </c>
      <c r="B100" s="24" t="s">
        <v>104</v>
      </c>
      <c r="C100" s="26">
        <v>270</v>
      </c>
      <c r="D100" s="26">
        <v>7.0860000000000003</v>
      </c>
      <c r="E100" s="26">
        <v>5.0000000000000001E-3</v>
      </c>
      <c r="F100" s="26">
        <v>7.0919999999999996</v>
      </c>
    </row>
    <row r="101" spans="1:6" ht="15.75" thickBot="1">
      <c r="A101" s="23">
        <v>351423</v>
      </c>
      <c r="B101" s="24" t="s">
        <v>105</v>
      </c>
      <c r="C101" s="26">
        <v>221</v>
      </c>
      <c r="D101" s="26">
        <v>1006.074</v>
      </c>
      <c r="E101" s="26">
        <v>299.07</v>
      </c>
      <c r="F101" s="26">
        <v>1306.0440000000001</v>
      </c>
    </row>
    <row r="102" spans="1:6" ht="15.75" thickBot="1">
      <c r="A102" s="23">
        <v>360223</v>
      </c>
      <c r="B102" s="24" t="s">
        <v>106</v>
      </c>
      <c r="C102" s="26">
        <v>1</v>
      </c>
      <c r="D102" s="26">
        <v>7.0650000000000004</v>
      </c>
      <c r="E102" s="26">
        <v>2.1999999999999999E-2</v>
      </c>
      <c r="F102" s="26">
        <v>7.0880000000000001</v>
      </c>
    </row>
    <row r="103" spans="1:6" ht="15.75" thickBot="1">
      <c r="A103" s="23">
        <v>344521</v>
      </c>
      <c r="B103" s="24" t="s">
        <v>107</v>
      </c>
      <c r="C103" s="26">
        <v>227</v>
      </c>
      <c r="D103" s="26">
        <v>71.067999999999998</v>
      </c>
      <c r="E103" s="26">
        <v>30.012</v>
      </c>
      <c r="F103" s="26">
        <v>101.08</v>
      </c>
    </row>
    <row r="104" spans="1:6" ht="15.75" thickBot="1">
      <c r="A104" s="23">
        <v>352220</v>
      </c>
      <c r="B104" s="24" t="s">
        <v>108</v>
      </c>
      <c r="C104" s="26">
        <v>125</v>
      </c>
      <c r="D104" s="26">
        <v>295.03100000000001</v>
      </c>
      <c r="E104" s="26">
        <v>8.0640000000000001</v>
      </c>
      <c r="F104" s="26">
        <v>303.09500000000003</v>
      </c>
    </row>
    <row r="105" spans="1:6" ht="15.75" thickBot="1">
      <c r="A105" s="23">
        <v>358475</v>
      </c>
      <c r="B105" s="24" t="s">
        <v>109</v>
      </c>
      <c r="C105" s="26">
        <v>299</v>
      </c>
      <c r="D105" s="26">
        <v>74.040000000000006</v>
      </c>
      <c r="E105" s="26">
        <v>2.0590000000000002</v>
      </c>
      <c r="F105" s="26">
        <v>77</v>
      </c>
    </row>
    <row r="106" spans="1:6" ht="15.75" thickBot="1">
      <c r="A106" s="23">
        <v>342954</v>
      </c>
      <c r="B106" s="24" t="s">
        <v>110</v>
      </c>
      <c r="C106" s="26">
        <v>178</v>
      </c>
      <c r="D106" s="26">
        <v>2384.085</v>
      </c>
      <c r="E106" s="26">
        <v>947.03399999999999</v>
      </c>
      <c r="F106" s="26">
        <v>3332.02</v>
      </c>
    </row>
    <row r="107" spans="1:6" ht="15.75" thickBot="1">
      <c r="A107" s="23">
        <v>347440</v>
      </c>
      <c r="B107" s="24" t="s">
        <v>111</v>
      </c>
      <c r="C107" s="26">
        <v>86</v>
      </c>
      <c r="D107" s="26">
        <v>540.00300000000004</v>
      </c>
      <c r="E107" s="26">
        <v>153.00399999999999</v>
      </c>
      <c r="F107" s="26">
        <v>693.00800000000004</v>
      </c>
    </row>
    <row r="108" spans="1:6" ht="15.75" thickBot="1">
      <c r="A108" s="23">
        <v>344866</v>
      </c>
      <c r="B108" s="24" t="s">
        <v>112</v>
      </c>
      <c r="C108" s="26">
        <v>31</v>
      </c>
      <c r="D108" s="26">
        <v>380.03500000000003</v>
      </c>
      <c r="E108" s="26">
        <v>296.03500000000003</v>
      </c>
      <c r="F108" s="26">
        <v>676.07</v>
      </c>
    </row>
    <row r="109" spans="1:6" ht="15.75" thickBot="1">
      <c r="A109" s="23">
        <v>347337</v>
      </c>
      <c r="B109" s="24" t="s">
        <v>113</v>
      </c>
      <c r="C109" s="26">
        <v>109</v>
      </c>
      <c r="D109" s="26">
        <v>304.04199999999997</v>
      </c>
      <c r="E109" s="26">
        <v>27.039000000000001</v>
      </c>
      <c r="F109" s="26">
        <v>331.08100000000002</v>
      </c>
    </row>
    <row r="110" spans="1:6" ht="15.75" thickBot="1">
      <c r="A110" s="23">
        <v>358457</v>
      </c>
      <c r="B110" s="24" t="s">
        <v>114</v>
      </c>
      <c r="C110" s="26">
        <v>315</v>
      </c>
      <c r="D110" s="26">
        <v>96.021000000000001</v>
      </c>
      <c r="E110" s="26">
        <v>61.072000000000003</v>
      </c>
      <c r="F110" s="26">
        <v>157.09299999999999</v>
      </c>
    </row>
    <row r="111" spans="1:6" ht="15.75" thickBot="1">
      <c r="A111" s="23">
        <v>342940</v>
      </c>
      <c r="B111" s="24" t="s">
        <v>115</v>
      </c>
      <c r="C111" s="26">
        <v>90</v>
      </c>
      <c r="D111" s="26">
        <v>8621.0239999999994</v>
      </c>
      <c r="E111" s="26">
        <v>4194</v>
      </c>
      <c r="F111" s="26">
        <v>12815.023999999999</v>
      </c>
    </row>
    <row r="112" spans="1:6" ht="15.75" thickBot="1">
      <c r="A112" s="23">
        <v>347335</v>
      </c>
      <c r="B112" s="24" t="s">
        <v>116</v>
      </c>
      <c r="C112" s="26">
        <v>47</v>
      </c>
      <c r="D112" s="26">
        <v>362.08800000000002</v>
      </c>
      <c r="E112" s="26">
        <v>251.04599999999999</v>
      </c>
      <c r="F112" s="26">
        <v>614.03399999999999</v>
      </c>
    </row>
    <row r="113" spans="1:6" ht="15.75" thickBot="1">
      <c r="A113" s="23">
        <v>354838</v>
      </c>
      <c r="B113" s="24" t="s">
        <v>117</v>
      </c>
      <c r="C113" s="26">
        <v>294</v>
      </c>
      <c r="D113" s="26">
        <v>971.07600000000002</v>
      </c>
      <c r="E113" s="26">
        <v>377.01600000000002</v>
      </c>
      <c r="F113" s="26">
        <v>1348.0920000000001</v>
      </c>
    </row>
    <row r="114" spans="1:6" ht="15.75" thickBot="1">
      <c r="A114" s="23">
        <v>359315</v>
      </c>
      <c r="B114" s="24" t="s">
        <v>118</v>
      </c>
      <c r="C114" s="26">
        <v>214</v>
      </c>
      <c r="D114" s="26">
        <v>0</v>
      </c>
      <c r="E114" s="26">
        <v>0</v>
      </c>
      <c r="F114" s="26">
        <v>0</v>
      </c>
    </row>
    <row r="115" spans="1:6" ht="15.75" thickBot="1">
      <c r="A115" s="23">
        <v>349649</v>
      </c>
      <c r="B115" s="24" t="s">
        <v>119</v>
      </c>
      <c r="C115" s="26">
        <v>304</v>
      </c>
      <c r="D115" s="26">
        <v>422.03100000000001</v>
      </c>
      <c r="E115" s="26">
        <v>251.06</v>
      </c>
      <c r="F115" s="26">
        <v>673.09100000000001</v>
      </c>
    </row>
    <row r="116" spans="1:6" ht="15.75" thickBot="1">
      <c r="A116" s="23">
        <v>359141</v>
      </c>
      <c r="B116" s="24" t="s">
        <v>120</v>
      </c>
      <c r="C116" s="26">
        <v>6</v>
      </c>
      <c r="D116" s="26">
        <v>153.02600000000001</v>
      </c>
      <c r="E116" s="26">
        <v>11.023999999999999</v>
      </c>
      <c r="F116" s="26">
        <v>164.05099999999999</v>
      </c>
    </row>
    <row r="117" spans="1:6" ht="15.75" thickBot="1">
      <c r="A117" s="23">
        <v>358455</v>
      </c>
      <c r="B117" s="24" t="s">
        <v>121</v>
      </c>
      <c r="C117" s="26">
        <v>209</v>
      </c>
      <c r="D117" s="26">
        <v>488.08199999999999</v>
      </c>
      <c r="E117" s="26">
        <v>184.089</v>
      </c>
      <c r="F117" s="26">
        <v>673.07100000000003</v>
      </c>
    </row>
    <row r="118" spans="1:6" ht="15.75" thickBot="1">
      <c r="A118" s="23">
        <v>344474</v>
      </c>
      <c r="B118" s="24" t="s">
        <v>190</v>
      </c>
      <c r="C118" s="26">
        <v>107</v>
      </c>
      <c r="D118" s="26">
        <v>7200.08</v>
      </c>
      <c r="E118" s="26">
        <v>3372.0169999999998</v>
      </c>
      <c r="F118" s="26">
        <v>10572.097</v>
      </c>
    </row>
    <row r="119" spans="1:6" ht="15.75" thickBot="1">
      <c r="A119" s="23">
        <v>344456</v>
      </c>
      <c r="B119" s="24" t="s">
        <v>123</v>
      </c>
      <c r="C119" s="26">
        <v>155</v>
      </c>
      <c r="D119" s="26">
        <v>5251.0020000000004</v>
      </c>
      <c r="E119" s="26">
        <v>2453.0720000000001</v>
      </c>
      <c r="F119" s="26">
        <v>7704.0749999999998</v>
      </c>
    </row>
    <row r="120" spans="1:6" ht="15.75" thickBot="1">
      <c r="A120" s="23">
        <v>343515</v>
      </c>
      <c r="B120" s="24" t="s">
        <v>124</v>
      </c>
      <c r="C120" s="26">
        <v>33</v>
      </c>
      <c r="D120" s="26">
        <v>539.01300000000003</v>
      </c>
      <c r="E120" s="26">
        <v>253.01599999999999</v>
      </c>
      <c r="F120" s="26">
        <v>792.029</v>
      </c>
    </row>
    <row r="121" spans="1:6" ht="15.75" thickBot="1">
      <c r="A121" s="23">
        <v>351661</v>
      </c>
      <c r="B121" s="24" t="s">
        <v>192</v>
      </c>
      <c r="C121" s="26">
        <v>177</v>
      </c>
      <c r="D121" s="26">
        <v>489.05599999999998</v>
      </c>
      <c r="E121" s="26">
        <v>143.006</v>
      </c>
      <c r="F121" s="26">
        <v>632.06299999999999</v>
      </c>
    </row>
    <row r="122" spans="1:6" ht="15.75" thickBot="1">
      <c r="A122" s="23">
        <v>349615</v>
      </c>
      <c r="B122" s="24" t="s">
        <v>126</v>
      </c>
      <c r="C122" s="26">
        <v>193</v>
      </c>
      <c r="D122" s="26">
        <v>606.08399999999995</v>
      </c>
      <c r="E122" s="26">
        <v>286.02300000000002</v>
      </c>
      <c r="F122" s="26">
        <v>893.00699999999995</v>
      </c>
    </row>
    <row r="123" spans="1:6" ht="15.75" thickBot="1">
      <c r="A123" s="23">
        <v>354836</v>
      </c>
      <c r="B123" s="24" t="s">
        <v>127</v>
      </c>
      <c r="C123" s="26">
        <v>184</v>
      </c>
      <c r="D123" s="26">
        <v>98.081999999999994</v>
      </c>
      <c r="E123" s="26">
        <v>2.0070000000000001</v>
      </c>
      <c r="F123" s="26">
        <v>100.09</v>
      </c>
    </row>
    <row r="124" spans="1:6" ht="15.75" thickBot="1">
      <c r="A124" s="23">
        <v>359309</v>
      </c>
      <c r="B124" s="24" t="s">
        <v>128</v>
      </c>
      <c r="C124" s="26">
        <v>168</v>
      </c>
      <c r="D124" s="26">
        <v>9.093</v>
      </c>
      <c r="E124" s="26">
        <v>11</v>
      </c>
      <c r="F124" s="26">
        <v>20.093</v>
      </c>
    </row>
    <row r="125" spans="1:6" ht="15.75" thickBot="1">
      <c r="A125" s="23">
        <v>352388</v>
      </c>
      <c r="B125" s="24" t="s">
        <v>129</v>
      </c>
      <c r="C125" s="26">
        <v>262</v>
      </c>
      <c r="D125" s="26">
        <v>3186.0210000000002</v>
      </c>
      <c r="E125" s="26">
        <v>1911.0619999999999</v>
      </c>
      <c r="F125" s="26">
        <v>5097.0829999999996</v>
      </c>
    </row>
    <row r="126" spans="1:6" ht="15.75" thickBot="1">
      <c r="A126" s="23">
        <v>347660</v>
      </c>
      <c r="B126" s="24" t="s">
        <v>132</v>
      </c>
      <c r="C126" s="24" t="s">
        <v>131</v>
      </c>
      <c r="D126" s="26">
        <v>1141.0429999999999</v>
      </c>
      <c r="E126" s="26">
        <v>592.024</v>
      </c>
      <c r="F126" s="26">
        <v>1733.068</v>
      </c>
    </row>
    <row r="127" spans="1:6" ht="15.75" thickBot="1">
      <c r="A127" s="23">
        <v>347474</v>
      </c>
      <c r="B127" s="24" t="s">
        <v>132</v>
      </c>
      <c r="C127" s="24" t="s">
        <v>223</v>
      </c>
      <c r="D127" s="26">
        <v>4947.027</v>
      </c>
      <c r="E127" s="26">
        <v>1587.047</v>
      </c>
      <c r="F127" s="26">
        <v>6534.0749999999998</v>
      </c>
    </row>
    <row r="128" spans="1:6" ht="15.75" thickBot="1">
      <c r="A128" s="23">
        <v>349650</v>
      </c>
      <c r="B128" s="24" t="s">
        <v>134</v>
      </c>
      <c r="C128" s="26">
        <v>203</v>
      </c>
      <c r="D128" s="26">
        <v>546.072</v>
      </c>
      <c r="E128" s="26">
        <v>198.059</v>
      </c>
      <c r="F128" s="26">
        <v>745.03099999999995</v>
      </c>
    </row>
    <row r="129" spans="1:6" ht="15.75" thickBot="1">
      <c r="A129" s="23">
        <v>344535</v>
      </c>
      <c r="B129" s="24" t="s">
        <v>135</v>
      </c>
      <c r="C129" s="26">
        <v>81</v>
      </c>
      <c r="D129" s="26">
        <v>3838</v>
      </c>
      <c r="E129" s="26">
        <v>1683.0940000000001</v>
      </c>
      <c r="F129" s="26">
        <v>5521.0950000000003</v>
      </c>
    </row>
    <row r="130" spans="1:6" ht="15.75" thickBot="1">
      <c r="A130" s="23">
        <v>342948</v>
      </c>
      <c r="B130" s="24" t="s">
        <v>136</v>
      </c>
      <c r="C130" s="26">
        <v>70</v>
      </c>
      <c r="D130" s="26">
        <v>0</v>
      </c>
      <c r="E130" s="26">
        <v>0</v>
      </c>
      <c r="F130" s="26">
        <v>0</v>
      </c>
    </row>
    <row r="131" spans="1:6" ht="15.75" thickBot="1">
      <c r="A131" s="23">
        <v>357963</v>
      </c>
      <c r="B131" s="24" t="s">
        <v>137</v>
      </c>
      <c r="C131" s="26">
        <v>233</v>
      </c>
      <c r="D131" s="26">
        <v>3006.0349999999999</v>
      </c>
      <c r="E131" s="26">
        <v>1501.0350000000001</v>
      </c>
      <c r="F131" s="26">
        <v>4507.0709999999999</v>
      </c>
    </row>
    <row r="132" spans="1:6" ht="15.75" thickBot="1">
      <c r="A132" s="23">
        <v>352392</v>
      </c>
      <c r="B132" s="24" t="s">
        <v>138</v>
      </c>
      <c r="C132" s="26">
        <v>141</v>
      </c>
      <c r="D132" s="26">
        <v>111.006</v>
      </c>
      <c r="E132" s="26">
        <v>27.091999999999999</v>
      </c>
      <c r="F132" s="26">
        <v>138.09800000000001</v>
      </c>
    </row>
    <row r="133" spans="1:6" ht="15.75" thickBot="1">
      <c r="A133" s="23">
        <v>344853</v>
      </c>
      <c r="B133" s="24" t="s">
        <v>139</v>
      </c>
      <c r="C133" s="26">
        <v>280</v>
      </c>
      <c r="D133" s="26">
        <v>301.06400000000002</v>
      </c>
      <c r="E133" s="26">
        <v>6.0659999999999998</v>
      </c>
      <c r="F133" s="26">
        <v>308.03100000000001</v>
      </c>
    </row>
    <row r="134" spans="1:6" ht="15.75" thickBot="1">
      <c r="A134" s="23">
        <v>357964</v>
      </c>
      <c r="B134" s="24" t="s">
        <v>140</v>
      </c>
      <c r="C134" s="26">
        <v>271</v>
      </c>
      <c r="D134" s="26">
        <v>131.02799999999999</v>
      </c>
      <c r="E134" s="26">
        <v>35.058999999999997</v>
      </c>
      <c r="F134" s="26">
        <v>166.08799999999999</v>
      </c>
    </row>
    <row r="135" spans="1:6" ht="15.75" thickBot="1">
      <c r="A135" s="23">
        <v>359289</v>
      </c>
      <c r="B135" s="24" t="s">
        <v>141</v>
      </c>
      <c r="C135" s="26">
        <v>312</v>
      </c>
      <c r="D135" s="26">
        <v>0</v>
      </c>
      <c r="E135" s="26">
        <v>0</v>
      </c>
      <c r="F135" s="26">
        <v>0</v>
      </c>
    </row>
    <row r="136" spans="1:6" ht="15.75" thickBot="1">
      <c r="A136" s="23">
        <v>349641</v>
      </c>
      <c r="B136" s="24" t="s">
        <v>142</v>
      </c>
      <c r="C136" s="26">
        <v>135</v>
      </c>
      <c r="D136" s="26">
        <v>560.08799999999997</v>
      </c>
      <c r="E136" s="26">
        <v>192.084</v>
      </c>
      <c r="F136" s="26">
        <v>753.072</v>
      </c>
    </row>
    <row r="137" spans="1:6" ht="15.75" thickBot="1">
      <c r="A137" s="23">
        <v>359292</v>
      </c>
      <c r="B137" s="24" t="s">
        <v>143</v>
      </c>
      <c r="C137" s="26">
        <v>224</v>
      </c>
      <c r="D137" s="26">
        <v>9.0039999999999996</v>
      </c>
      <c r="E137" s="26">
        <v>7.0000000000000001E-3</v>
      </c>
      <c r="F137" s="26">
        <v>9.0109999999999992</v>
      </c>
    </row>
    <row r="138" spans="1:6" ht="15.75" thickBot="1">
      <c r="A138" s="23">
        <v>343538</v>
      </c>
      <c r="B138" s="24" t="s">
        <v>144</v>
      </c>
      <c r="C138" s="26">
        <v>252</v>
      </c>
      <c r="D138" s="26">
        <v>1656.097</v>
      </c>
      <c r="E138" s="26">
        <v>462.04199999999997</v>
      </c>
      <c r="F138" s="26">
        <v>2119.0390000000002</v>
      </c>
    </row>
    <row r="139" spans="1:6" ht="15.75" thickBot="1">
      <c r="A139" s="23">
        <v>344542</v>
      </c>
      <c r="B139" s="24" t="s">
        <v>145</v>
      </c>
      <c r="C139" s="26">
        <v>19</v>
      </c>
      <c r="D139" s="26">
        <v>3689.0129999999999</v>
      </c>
      <c r="E139" s="26">
        <v>1396.08</v>
      </c>
      <c r="F139" s="26">
        <v>5085.0940000000001</v>
      </c>
    </row>
    <row r="140" spans="1:6" ht="15.75" thickBot="1">
      <c r="A140" s="23">
        <v>359329</v>
      </c>
      <c r="B140" s="24" t="s">
        <v>146</v>
      </c>
      <c r="C140" s="26">
        <v>112</v>
      </c>
      <c r="D140" s="26">
        <v>275.00299999999999</v>
      </c>
      <c r="E140" s="26">
        <v>49.045999999999999</v>
      </c>
      <c r="F140" s="26">
        <v>324.04899999999998</v>
      </c>
    </row>
    <row r="141" spans="1:6" ht="15.75" thickBot="1">
      <c r="A141" s="23">
        <v>347412</v>
      </c>
      <c r="B141" s="24" t="s">
        <v>147</v>
      </c>
      <c r="C141" s="26">
        <v>48</v>
      </c>
      <c r="D141" s="26">
        <v>0</v>
      </c>
      <c r="E141" s="26">
        <v>0</v>
      </c>
      <c r="F141" s="26">
        <v>0</v>
      </c>
    </row>
    <row r="142" spans="1:6" ht="15.75" thickBot="1">
      <c r="A142" s="23">
        <v>343510</v>
      </c>
      <c r="B142" s="24" t="s">
        <v>194</v>
      </c>
      <c r="C142" s="26">
        <v>248</v>
      </c>
      <c r="D142" s="26">
        <v>8817.098</v>
      </c>
      <c r="E142" s="26">
        <v>4228.0959999999995</v>
      </c>
      <c r="F142" s="26">
        <v>13046.094999999999</v>
      </c>
    </row>
    <row r="143" spans="1:6" ht="15.75" thickBot="1">
      <c r="A143" s="23">
        <v>357785</v>
      </c>
      <c r="B143" s="24" t="s">
        <v>149</v>
      </c>
      <c r="C143" s="26">
        <v>171</v>
      </c>
      <c r="D143" s="26">
        <v>400.09800000000001</v>
      </c>
      <c r="E143" s="26">
        <v>147.03100000000001</v>
      </c>
      <c r="F143" s="26">
        <v>548.03</v>
      </c>
    </row>
    <row r="144" spans="1:6" ht="15.75" thickBot="1">
      <c r="A144" s="23">
        <v>349626</v>
      </c>
      <c r="B144" s="24" t="s">
        <v>150</v>
      </c>
      <c r="C144" s="26">
        <v>276</v>
      </c>
      <c r="D144" s="26">
        <v>14.089</v>
      </c>
      <c r="E144" s="26">
        <v>16.013999999999999</v>
      </c>
      <c r="F144" s="26">
        <v>31.004000000000001</v>
      </c>
    </row>
    <row r="145" spans="1:6" ht="15.75" thickBot="1">
      <c r="A145" s="23">
        <v>354314</v>
      </c>
      <c r="B145" s="24" t="s">
        <v>151</v>
      </c>
      <c r="C145" s="26">
        <v>191</v>
      </c>
      <c r="D145" s="26">
        <v>203.06200000000001</v>
      </c>
      <c r="E145" s="26">
        <v>0</v>
      </c>
      <c r="F145" s="26">
        <v>203.06200000000001</v>
      </c>
    </row>
    <row r="146" spans="1:6" ht="15.75" thickBot="1">
      <c r="A146" s="23">
        <v>358477</v>
      </c>
      <c r="B146" s="24" t="s">
        <v>152</v>
      </c>
      <c r="C146" s="26">
        <v>131</v>
      </c>
      <c r="D146" s="26">
        <v>3253.067</v>
      </c>
      <c r="E146" s="26">
        <v>1572.0340000000001</v>
      </c>
      <c r="F146" s="26">
        <v>4826.0020000000004</v>
      </c>
    </row>
    <row r="147" spans="1:6" ht="15.75" thickBot="1">
      <c r="A147" s="118">
        <v>354319</v>
      </c>
      <c r="B147" s="119" t="s">
        <v>153</v>
      </c>
      <c r="C147" s="126"/>
      <c r="D147" s="120">
        <v>2410.0659999999998</v>
      </c>
      <c r="E147" s="120">
        <v>1102.085</v>
      </c>
      <c r="F147" s="120">
        <v>3513.0520000000001</v>
      </c>
    </row>
    <row r="148" spans="1:6" ht="15.75" thickBot="1">
      <c r="A148" s="23">
        <v>342929</v>
      </c>
      <c r="B148" s="24" t="s">
        <v>196</v>
      </c>
      <c r="C148" s="26">
        <v>281</v>
      </c>
      <c r="D148" s="26">
        <v>15684.026</v>
      </c>
      <c r="E148" s="26">
        <v>7941.0529999999999</v>
      </c>
      <c r="F148" s="26">
        <v>23625.079000000002</v>
      </c>
    </row>
    <row r="149" spans="1:6" ht="15.75" thickBot="1">
      <c r="A149" s="23">
        <v>347319</v>
      </c>
      <c r="B149" s="24" t="s">
        <v>156</v>
      </c>
      <c r="C149" s="26">
        <v>46</v>
      </c>
      <c r="D149" s="26">
        <v>0</v>
      </c>
      <c r="E149" s="26">
        <v>0</v>
      </c>
      <c r="F149" s="26">
        <v>0</v>
      </c>
    </row>
    <row r="150" spans="1:6" ht="15.75" thickBot="1">
      <c r="A150" s="23">
        <v>351663</v>
      </c>
      <c r="B150" s="24" t="s">
        <v>156</v>
      </c>
      <c r="C150" s="26">
        <v>79</v>
      </c>
      <c r="D150" s="26">
        <v>0</v>
      </c>
      <c r="E150" s="26">
        <v>0</v>
      </c>
      <c r="F150" s="26">
        <v>0</v>
      </c>
    </row>
    <row r="151" spans="1:6" ht="15.75" thickBot="1">
      <c r="A151" s="23">
        <v>347411</v>
      </c>
      <c r="B151" s="24" t="s">
        <v>156</v>
      </c>
      <c r="C151" s="26">
        <v>173</v>
      </c>
      <c r="D151" s="26">
        <v>0</v>
      </c>
      <c r="E151" s="26">
        <v>0</v>
      </c>
      <c r="F151" s="26">
        <v>0</v>
      </c>
    </row>
    <row r="152" spans="1:6" ht="15.75" thickBot="1">
      <c r="A152" s="23">
        <v>358451</v>
      </c>
      <c r="B152" s="24" t="s">
        <v>157</v>
      </c>
      <c r="C152" s="26">
        <v>263.26400000000001</v>
      </c>
      <c r="D152" s="26">
        <v>887.07500000000005</v>
      </c>
      <c r="E152" s="26">
        <v>266.04700000000003</v>
      </c>
      <c r="F152" s="26">
        <v>1154.0219999999999</v>
      </c>
    </row>
    <row r="153" spans="1:6" ht="15.75" thickBot="1">
      <c r="A153" s="23">
        <v>344533</v>
      </c>
      <c r="B153" s="24" t="s">
        <v>158</v>
      </c>
      <c r="C153" s="26">
        <v>45</v>
      </c>
      <c r="D153" s="26">
        <v>1141.075</v>
      </c>
      <c r="E153" s="26">
        <v>567.09699999999998</v>
      </c>
      <c r="F153" s="26">
        <v>1709.0719999999999</v>
      </c>
    </row>
    <row r="154" spans="1:6" ht="15.75" thickBot="1">
      <c r="A154" s="23">
        <v>354323</v>
      </c>
      <c r="B154" s="24" t="s">
        <v>159</v>
      </c>
      <c r="C154" s="26">
        <v>268</v>
      </c>
      <c r="D154" s="26">
        <v>4303.0039999999999</v>
      </c>
      <c r="E154" s="26">
        <v>1543.0250000000001</v>
      </c>
      <c r="F154" s="26">
        <v>5846.0290000000005</v>
      </c>
    </row>
    <row r="155" spans="1:6" ht="15.75" thickBot="1">
      <c r="A155" s="23">
        <v>342938</v>
      </c>
      <c r="B155" s="24" t="s">
        <v>160</v>
      </c>
      <c r="C155" s="26">
        <v>104</v>
      </c>
      <c r="D155" s="26">
        <v>8.5000000000000006E-2</v>
      </c>
      <c r="E155" s="26">
        <v>0</v>
      </c>
      <c r="F155" s="26">
        <v>8.5000000000000006E-2</v>
      </c>
    </row>
    <row r="156" spans="1:6" ht="15.75" thickBot="1">
      <c r="A156" s="23">
        <v>343428</v>
      </c>
      <c r="B156" s="24" t="s">
        <v>161</v>
      </c>
      <c r="C156" s="26">
        <v>29</v>
      </c>
      <c r="D156" s="26">
        <v>9436</v>
      </c>
      <c r="E156" s="26">
        <v>4854.0190000000002</v>
      </c>
      <c r="F156" s="26">
        <v>14290.02</v>
      </c>
    </row>
    <row r="157" spans="1:6" ht="15.75" thickBot="1">
      <c r="A157" s="23">
        <v>342953</v>
      </c>
      <c r="B157" s="24" t="s">
        <v>162</v>
      </c>
      <c r="C157" s="26">
        <v>28</v>
      </c>
      <c r="D157" s="26">
        <v>3566.0070000000001</v>
      </c>
      <c r="E157" s="26">
        <v>826.09400000000005</v>
      </c>
      <c r="F157" s="26">
        <v>4393.0020000000004</v>
      </c>
    </row>
    <row r="158" spans="1:6" ht="15.75" thickBot="1">
      <c r="A158" s="23">
        <v>343564</v>
      </c>
      <c r="B158" s="24" t="s">
        <v>163</v>
      </c>
      <c r="C158" s="26">
        <v>27</v>
      </c>
      <c r="D158" s="26">
        <v>0</v>
      </c>
      <c r="E158" s="26">
        <v>0</v>
      </c>
      <c r="F158" s="26">
        <v>0</v>
      </c>
    </row>
    <row r="159" spans="1:6" ht="15.75" thickBot="1">
      <c r="A159" s="23">
        <v>344481</v>
      </c>
      <c r="B159" s="24" t="s">
        <v>164</v>
      </c>
      <c r="C159" s="26">
        <v>61</v>
      </c>
      <c r="D159" s="26">
        <v>2857.02</v>
      </c>
      <c r="E159" s="26">
        <v>1296.078</v>
      </c>
      <c r="F159" s="26">
        <v>4153.098</v>
      </c>
    </row>
    <row r="160" spans="1:6" ht="15.75" thickBot="1">
      <c r="A160" s="23">
        <v>349647</v>
      </c>
      <c r="B160" s="24" t="s">
        <v>165</v>
      </c>
      <c r="C160" s="26">
        <v>259</v>
      </c>
      <c r="D160" s="26">
        <v>43.039000000000001</v>
      </c>
      <c r="E160" s="26">
        <v>0</v>
      </c>
      <c r="F160" s="26">
        <v>43.039000000000001</v>
      </c>
    </row>
    <row r="161" spans="1:6" ht="15.75" thickBot="1">
      <c r="A161" s="23">
        <v>343150</v>
      </c>
      <c r="B161" s="24" t="s">
        <v>166</v>
      </c>
      <c r="C161" s="26">
        <v>108</v>
      </c>
      <c r="D161" s="26">
        <v>149.09100000000001</v>
      </c>
      <c r="E161" s="26">
        <v>41.052999999999997</v>
      </c>
      <c r="F161" s="26">
        <v>191.04400000000001</v>
      </c>
    </row>
    <row r="162" spans="1:6" ht="15.75" thickBot="1">
      <c r="A162" s="23">
        <v>349644</v>
      </c>
      <c r="B162" s="24" t="s">
        <v>167</v>
      </c>
      <c r="C162" s="26">
        <v>242</v>
      </c>
      <c r="D162" s="26">
        <v>9183.0529999999999</v>
      </c>
      <c r="E162" s="26">
        <v>4865.0770000000002</v>
      </c>
      <c r="F162" s="26">
        <v>14049.03</v>
      </c>
    </row>
    <row r="163" spans="1:6" ht="15.75" thickBot="1">
      <c r="A163" s="23">
        <v>349619</v>
      </c>
      <c r="B163" s="24" t="s">
        <v>168</v>
      </c>
      <c r="C163" s="26">
        <v>269</v>
      </c>
      <c r="D163" s="26">
        <v>48.023000000000003</v>
      </c>
      <c r="E163" s="26">
        <v>7.0549999999999997</v>
      </c>
      <c r="F163" s="26">
        <v>55.078000000000003</v>
      </c>
    </row>
    <row r="164" spans="1:6" ht="15.75" thickBot="1">
      <c r="A164" s="23">
        <v>359333</v>
      </c>
      <c r="B164" s="24" t="s">
        <v>169</v>
      </c>
      <c r="C164" s="26">
        <v>2</v>
      </c>
      <c r="D164" s="26">
        <v>0</v>
      </c>
      <c r="E164" s="26">
        <v>0</v>
      </c>
      <c r="F164" s="26">
        <v>0</v>
      </c>
    </row>
    <row r="165" spans="1:6" ht="15.75" thickBot="1">
      <c r="A165" s="23">
        <v>344508</v>
      </c>
      <c r="B165" s="24" t="s">
        <v>201</v>
      </c>
      <c r="C165" s="26">
        <v>24</v>
      </c>
      <c r="D165" s="26">
        <v>0</v>
      </c>
      <c r="E165" s="26">
        <v>0</v>
      </c>
      <c r="F165" s="26">
        <v>0</v>
      </c>
    </row>
    <row r="166" spans="1:6" ht="15.75" thickBot="1">
      <c r="A166" s="23">
        <v>354282</v>
      </c>
      <c r="B166" s="24" t="s">
        <v>171</v>
      </c>
      <c r="C166" s="26">
        <v>89</v>
      </c>
      <c r="D166" s="26">
        <v>106.009</v>
      </c>
      <c r="E166" s="26">
        <v>89.042000000000002</v>
      </c>
      <c r="F166" s="26">
        <v>195.05199999999999</v>
      </c>
    </row>
    <row r="167" spans="1:6" ht="15.75" thickBot="1">
      <c r="A167" s="23">
        <v>344859</v>
      </c>
      <c r="B167" s="24" t="s">
        <v>172</v>
      </c>
      <c r="C167" s="26">
        <v>97</v>
      </c>
      <c r="D167" s="26">
        <v>44441.025999999998</v>
      </c>
      <c r="E167" s="26">
        <v>22763.053</v>
      </c>
      <c r="F167" s="26">
        <v>67204.078999999998</v>
      </c>
    </row>
    <row r="168" spans="1:6" ht="15.75" thickBot="1">
      <c r="A168" s="23">
        <v>343565</v>
      </c>
      <c r="B168" s="24" t="s">
        <v>188</v>
      </c>
      <c r="C168" s="26">
        <v>85</v>
      </c>
      <c r="D168" s="26">
        <v>1991.0519999999999</v>
      </c>
      <c r="E168" s="26">
        <v>405.01799999999997</v>
      </c>
      <c r="F168" s="26">
        <v>2396.0700000000002</v>
      </c>
    </row>
    <row r="169" spans="1:6" ht="15.75" thickBot="1">
      <c r="A169" s="23">
        <v>349591</v>
      </c>
      <c r="B169" s="24" t="s">
        <v>186</v>
      </c>
      <c r="C169" s="26">
        <v>83</v>
      </c>
      <c r="D169" s="26">
        <v>364.08199999999999</v>
      </c>
      <c r="E169" s="26">
        <v>220.00899999999999</v>
      </c>
      <c r="F169" s="26">
        <v>584.09199999999998</v>
      </c>
    </row>
    <row r="170" spans="1:6" ht="15.75" thickBot="1">
      <c r="A170" s="23">
        <v>349648</v>
      </c>
      <c r="B170" s="24" t="s">
        <v>189</v>
      </c>
      <c r="C170" s="26">
        <v>100</v>
      </c>
      <c r="D170" s="26">
        <v>2672.049</v>
      </c>
      <c r="E170" s="26">
        <v>1020.053</v>
      </c>
      <c r="F170" s="26">
        <v>3693.0030000000002</v>
      </c>
    </row>
    <row r="171" spans="1:6" ht="15.75" thickBot="1">
      <c r="A171" s="23">
        <v>344540</v>
      </c>
      <c r="B171" s="24" t="s">
        <v>176</v>
      </c>
      <c r="C171" s="26">
        <v>113</v>
      </c>
      <c r="D171" s="26">
        <v>2678.0169999999998</v>
      </c>
      <c r="E171" s="26">
        <v>860.09799999999996</v>
      </c>
      <c r="F171" s="26">
        <v>3539.0149999999999</v>
      </c>
    </row>
    <row r="172" spans="1:6" ht="15.75" thickBot="1">
      <c r="A172" s="23">
        <v>354304</v>
      </c>
      <c r="B172" s="24" t="s">
        <v>177</v>
      </c>
      <c r="C172" s="26">
        <v>236</v>
      </c>
      <c r="D172" s="26">
        <v>761.005</v>
      </c>
      <c r="E172" s="26">
        <v>502.01</v>
      </c>
      <c r="F172" s="26">
        <v>1263.0160000000001</v>
      </c>
    </row>
    <row r="173" spans="1:6" ht="15.75" thickBot="1">
      <c r="A173" s="23">
        <v>343562</v>
      </c>
      <c r="B173" s="24" t="s">
        <v>178</v>
      </c>
      <c r="C173" s="26">
        <v>15</v>
      </c>
      <c r="D173" s="26">
        <v>945.03700000000003</v>
      </c>
      <c r="E173" s="26">
        <v>472.07900000000001</v>
      </c>
      <c r="F173" s="26">
        <v>1418.0160000000001</v>
      </c>
    </row>
    <row r="174" spans="1:6" ht="15.75" thickBot="1">
      <c r="A174" s="23">
        <v>344590</v>
      </c>
      <c r="B174" s="24" t="s">
        <v>179</v>
      </c>
      <c r="C174" s="26">
        <v>251</v>
      </c>
      <c r="D174" s="26">
        <v>2615.0419999999999</v>
      </c>
      <c r="E174" s="26">
        <v>1563.097</v>
      </c>
      <c r="F174" s="26">
        <v>4179.04</v>
      </c>
    </row>
    <row r="175" spans="1:6" ht="15.75" thickBot="1">
      <c r="A175" s="23">
        <v>343589</v>
      </c>
      <c r="B175" s="24" t="s">
        <v>180</v>
      </c>
      <c r="C175" s="26">
        <v>57</v>
      </c>
      <c r="D175" s="26">
        <v>5552.0789999999997</v>
      </c>
      <c r="E175" s="26">
        <v>3241.0309999999999</v>
      </c>
      <c r="F175" s="26">
        <v>8794.01</v>
      </c>
    </row>
    <row r="176" spans="1:6" ht="15.75" thickBot="1">
      <c r="A176" s="122">
        <v>349548</v>
      </c>
      <c r="B176" s="123" t="s">
        <v>181</v>
      </c>
      <c r="C176" s="124">
        <v>17</v>
      </c>
      <c r="D176" s="124">
        <v>313.09199999999998</v>
      </c>
      <c r="E176" s="124">
        <v>185.08</v>
      </c>
      <c r="F176" s="124">
        <v>499.07299999999998</v>
      </c>
    </row>
    <row r="177" spans="1:1" ht="15.75">
      <c r="A177" s="11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5"/>
  <sheetViews>
    <sheetView topLeftCell="A7" workbookViewId="0">
      <selection sqref="A1:C175"/>
    </sheetView>
  </sheetViews>
  <sheetFormatPr defaultRowHeight="15"/>
  <cols>
    <col min="1" max="1" width="17.7109375" customWidth="1"/>
  </cols>
  <sheetData>
    <row r="1" spans="1:3" ht="30">
      <c r="A1" s="131" t="s">
        <v>236</v>
      </c>
      <c r="B1" s="131" t="s">
        <v>237</v>
      </c>
      <c r="C1" s="131" t="s">
        <v>6</v>
      </c>
    </row>
    <row r="2" spans="1:3" ht="30">
      <c r="A2" s="132" t="s">
        <v>187</v>
      </c>
      <c r="B2" s="133">
        <v>84</v>
      </c>
      <c r="C2" s="133">
        <v>2878.0250000000001</v>
      </c>
    </row>
    <row r="3" spans="1:3">
      <c r="A3" s="132" t="s">
        <v>10</v>
      </c>
      <c r="B3" s="133">
        <v>273</v>
      </c>
      <c r="C3" s="133">
        <v>156.06800000000001</v>
      </c>
    </row>
    <row r="4" spans="1:3">
      <c r="A4" s="132" t="s">
        <v>11</v>
      </c>
      <c r="B4" s="133">
        <v>213</v>
      </c>
      <c r="C4" s="133">
        <v>705.06</v>
      </c>
    </row>
    <row r="5" spans="1:3">
      <c r="A5" s="132" t="s">
        <v>12</v>
      </c>
      <c r="B5" s="133">
        <v>290</v>
      </c>
      <c r="C5" s="133">
        <v>4.0830000000000002</v>
      </c>
    </row>
    <row r="6" spans="1:3">
      <c r="A6" s="132" t="s">
        <v>13</v>
      </c>
      <c r="B6" s="133">
        <v>272</v>
      </c>
      <c r="C6" s="133">
        <v>41.063000000000002</v>
      </c>
    </row>
    <row r="7" spans="1:3">
      <c r="A7" s="132" t="s">
        <v>14</v>
      </c>
      <c r="B7" s="133">
        <v>114</v>
      </c>
      <c r="C7" s="133">
        <v>25730.097000000002</v>
      </c>
    </row>
    <row r="8" spans="1:3">
      <c r="A8" s="132" t="s">
        <v>15</v>
      </c>
      <c r="B8" s="133">
        <v>137</v>
      </c>
      <c r="C8" s="133">
        <v>2273.0880000000002</v>
      </c>
    </row>
    <row r="9" spans="1:3">
      <c r="A9" s="132" t="s">
        <v>16</v>
      </c>
      <c r="B9" s="133">
        <v>14</v>
      </c>
      <c r="C9" s="133">
        <v>44879.099000000002</v>
      </c>
    </row>
    <row r="10" spans="1:3">
      <c r="A10" s="132" t="s">
        <v>17</v>
      </c>
      <c r="B10" s="133">
        <v>124</v>
      </c>
      <c r="C10" s="133">
        <v>150.08600000000001</v>
      </c>
    </row>
    <row r="11" spans="1:3">
      <c r="A11" s="132" t="s">
        <v>18</v>
      </c>
      <c r="B11" s="133">
        <v>308</v>
      </c>
      <c r="C11" s="133">
        <v>0</v>
      </c>
    </row>
    <row r="12" spans="1:3">
      <c r="A12" s="132" t="s">
        <v>19</v>
      </c>
      <c r="B12" s="15"/>
      <c r="C12" s="133">
        <v>117.074</v>
      </c>
    </row>
    <row r="13" spans="1:3" ht="30">
      <c r="A13" s="132" t="s">
        <v>20</v>
      </c>
      <c r="B13" s="133">
        <v>130</v>
      </c>
      <c r="C13" s="133">
        <v>611.04899999999998</v>
      </c>
    </row>
    <row r="14" spans="1:3">
      <c r="A14" s="132" t="s">
        <v>21</v>
      </c>
      <c r="B14" s="133">
        <v>144</v>
      </c>
      <c r="C14" s="133">
        <v>0</v>
      </c>
    </row>
    <row r="15" spans="1:3">
      <c r="A15" s="132" t="s">
        <v>183</v>
      </c>
      <c r="B15" s="133">
        <v>11</v>
      </c>
      <c r="C15" s="133">
        <v>43202.063999999998</v>
      </c>
    </row>
    <row r="16" spans="1:3">
      <c r="A16" s="132" t="s">
        <v>22</v>
      </c>
      <c r="B16" s="133">
        <v>159</v>
      </c>
      <c r="C16" s="133">
        <v>2485.0610000000001</v>
      </c>
    </row>
    <row r="17" spans="1:3">
      <c r="A17" s="132" t="s">
        <v>23</v>
      </c>
      <c r="B17" s="133">
        <v>150</v>
      </c>
      <c r="C17" s="133">
        <v>2055.0059999999999</v>
      </c>
    </row>
    <row r="18" spans="1:3">
      <c r="A18" s="132" t="s">
        <v>24</v>
      </c>
      <c r="B18" s="133">
        <v>256</v>
      </c>
      <c r="C18" s="133">
        <v>135.06700000000001</v>
      </c>
    </row>
    <row r="19" spans="1:3">
      <c r="A19" s="132" t="s">
        <v>25</v>
      </c>
      <c r="B19" s="133">
        <v>145</v>
      </c>
      <c r="C19" s="133">
        <v>17438.048999999999</v>
      </c>
    </row>
    <row r="20" spans="1:3">
      <c r="A20" s="132" t="s">
        <v>26</v>
      </c>
      <c r="B20" s="133">
        <v>103</v>
      </c>
      <c r="C20" s="133">
        <v>0</v>
      </c>
    </row>
    <row r="21" spans="1:3">
      <c r="A21" s="132" t="s">
        <v>27</v>
      </c>
      <c r="B21" s="133">
        <v>295</v>
      </c>
      <c r="C21" s="133">
        <v>2501.0169999999998</v>
      </c>
    </row>
    <row r="22" spans="1:3">
      <c r="A22" s="132" t="s">
        <v>28</v>
      </c>
      <c r="B22" s="133">
        <v>216</v>
      </c>
      <c r="C22" s="133">
        <v>13586.026</v>
      </c>
    </row>
    <row r="23" spans="1:3">
      <c r="A23" s="132" t="s">
        <v>29</v>
      </c>
      <c r="B23" s="133">
        <v>106</v>
      </c>
      <c r="C23" s="133">
        <v>6358.0950000000003</v>
      </c>
    </row>
    <row r="24" spans="1:3">
      <c r="A24" s="132" t="s">
        <v>30</v>
      </c>
      <c r="B24" s="133">
        <v>91</v>
      </c>
      <c r="C24" s="133">
        <v>258.036</v>
      </c>
    </row>
    <row r="25" spans="1:3">
      <c r="A25" s="132" t="s">
        <v>31</v>
      </c>
      <c r="B25" s="133">
        <v>43</v>
      </c>
      <c r="C25" s="133">
        <v>116.075</v>
      </c>
    </row>
    <row r="26" spans="1:3">
      <c r="A26" s="132" t="s">
        <v>32</v>
      </c>
      <c r="B26" s="133">
        <v>25</v>
      </c>
      <c r="C26" s="133">
        <v>3010.0239999999999</v>
      </c>
    </row>
    <row r="27" spans="1:3">
      <c r="A27" s="132" t="s">
        <v>191</v>
      </c>
      <c r="B27" s="133">
        <v>146</v>
      </c>
      <c r="C27" s="133">
        <v>5502.0370000000003</v>
      </c>
    </row>
    <row r="28" spans="1:3">
      <c r="A28" s="132" t="s">
        <v>34</v>
      </c>
      <c r="B28" s="133">
        <v>131</v>
      </c>
      <c r="C28" s="133">
        <v>472.05399999999997</v>
      </c>
    </row>
    <row r="29" spans="1:3">
      <c r="A29" s="132" t="s">
        <v>35</v>
      </c>
      <c r="B29" s="133">
        <v>60</v>
      </c>
      <c r="C29" s="133">
        <v>5409.0870000000004</v>
      </c>
    </row>
    <row r="30" spans="1:3">
      <c r="A30" s="132" t="s">
        <v>36</v>
      </c>
      <c r="B30" s="133">
        <v>298</v>
      </c>
      <c r="C30" s="133">
        <v>7419.0709999999999</v>
      </c>
    </row>
    <row r="31" spans="1:3">
      <c r="A31" s="132" t="s">
        <v>37</v>
      </c>
      <c r="B31" s="133">
        <v>66</v>
      </c>
      <c r="C31" s="133">
        <v>519.04600000000005</v>
      </c>
    </row>
    <row r="32" spans="1:3">
      <c r="A32" s="132" t="s">
        <v>38</v>
      </c>
      <c r="B32" s="133">
        <v>94</v>
      </c>
      <c r="C32" s="133">
        <v>598.06500000000005</v>
      </c>
    </row>
    <row r="33" spans="1:3">
      <c r="A33" s="132" t="s">
        <v>39</v>
      </c>
      <c r="B33" s="133">
        <v>71</v>
      </c>
      <c r="C33" s="133">
        <v>3835.0929999999998</v>
      </c>
    </row>
    <row r="34" spans="1:3">
      <c r="A34" s="132" t="s">
        <v>40</v>
      </c>
      <c r="B34" s="133">
        <v>245</v>
      </c>
      <c r="C34" s="133">
        <v>0</v>
      </c>
    </row>
    <row r="35" spans="1:3">
      <c r="A35" s="132" t="s">
        <v>41</v>
      </c>
      <c r="B35" s="133">
        <v>297</v>
      </c>
      <c r="C35" s="133">
        <v>0</v>
      </c>
    </row>
    <row r="36" spans="1:3">
      <c r="A36" s="132" t="s">
        <v>42</v>
      </c>
      <c r="B36" s="133">
        <v>23</v>
      </c>
      <c r="C36" s="133">
        <v>202.02</v>
      </c>
    </row>
    <row r="37" spans="1:3">
      <c r="A37" s="132" t="s">
        <v>43</v>
      </c>
      <c r="B37" s="133">
        <v>50</v>
      </c>
      <c r="C37" s="133">
        <v>2202.0680000000002</v>
      </c>
    </row>
    <row r="38" spans="1:3">
      <c r="A38" s="132" t="s">
        <v>44</v>
      </c>
      <c r="B38" s="133">
        <v>127</v>
      </c>
      <c r="C38" s="133">
        <v>444.08600000000001</v>
      </c>
    </row>
    <row r="39" spans="1:3">
      <c r="A39" s="132" t="s">
        <v>45</v>
      </c>
      <c r="B39" s="133">
        <v>18</v>
      </c>
      <c r="C39" s="133">
        <v>2400.0390000000002</v>
      </c>
    </row>
    <row r="40" spans="1:3">
      <c r="A40" s="132" t="s">
        <v>46</v>
      </c>
      <c r="B40" s="133">
        <v>163</v>
      </c>
      <c r="C40" s="133">
        <v>6438.0150000000003</v>
      </c>
    </row>
    <row r="41" spans="1:3">
      <c r="A41" s="132" t="s">
        <v>47</v>
      </c>
      <c r="B41" s="133">
        <v>44</v>
      </c>
      <c r="C41" s="133">
        <v>1636.05</v>
      </c>
    </row>
    <row r="42" spans="1:3">
      <c r="A42" s="132" t="s">
        <v>48</v>
      </c>
      <c r="B42" s="133">
        <v>309</v>
      </c>
      <c r="C42" s="133">
        <v>4984.0280000000002</v>
      </c>
    </row>
    <row r="43" spans="1:3" ht="30">
      <c r="A43" s="132" t="s">
        <v>49</v>
      </c>
      <c r="B43" s="133">
        <v>167</v>
      </c>
      <c r="C43" s="133">
        <v>360.01400000000001</v>
      </c>
    </row>
    <row r="44" spans="1:3">
      <c r="A44" s="132" t="s">
        <v>50</v>
      </c>
      <c r="B44" s="133">
        <v>139</v>
      </c>
      <c r="C44" s="133">
        <v>0</v>
      </c>
    </row>
    <row r="45" spans="1:3">
      <c r="A45" s="132" t="s">
        <v>51</v>
      </c>
      <c r="B45" s="133">
        <v>189</v>
      </c>
      <c r="C45" s="133">
        <v>344.072</v>
      </c>
    </row>
    <row r="46" spans="1:3">
      <c r="A46" s="132" t="s">
        <v>52</v>
      </c>
      <c r="B46" s="133">
        <v>296</v>
      </c>
      <c r="C46" s="133">
        <v>141.023</v>
      </c>
    </row>
    <row r="47" spans="1:3">
      <c r="A47" s="132" t="s">
        <v>195</v>
      </c>
      <c r="B47" s="133">
        <v>277</v>
      </c>
      <c r="C47" s="133">
        <v>2328.0909999999999</v>
      </c>
    </row>
    <row r="48" spans="1:3">
      <c r="A48" s="132" t="s">
        <v>54</v>
      </c>
      <c r="B48" s="133">
        <v>32</v>
      </c>
      <c r="C48" s="133">
        <v>22447.030999999999</v>
      </c>
    </row>
    <row r="49" spans="1:3">
      <c r="A49" s="132" t="s">
        <v>193</v>
      </c>
      <c r="B49" s="133">
        <v>244</v>
      </c>
      <c r="C49" s="133">
        <v>3669.0630000000001</v>
      </c>
    </row>
    <row r="50" spans="1:3">
      <c r="A50" s="132" t="s">
        <v>56</v>
      </c>
      <c r="B50" s="133">
        <v>4</v>
      </c>
      <c r="C50" s="133">
        <v>14103.09</v>
      </c>
    </row>
    <row r="51" spans="1:3">
      <c r="A51" s="132" t="s">
        <v>57</v>
      </c>
      <c r="B51" s="133">
        <v>132</v>
      </c>
      <c r="C51" s="133">
        <v>1991.075</v>
      </c>
    </row>
    <row r="52" spans="1:3">
      <c r="A52" s="132" t="s">
        <v>58</v>
      </c>
      <c r="B52" s="133">
        <v>68</v>
      </c>
      <c r="C52" s="133">
        <v>4237.0039999999999</v>
      </c>
    </row>
    <row r="53" spans="1:3">
      <c r="A53" s="132" t="s">
        <v>59</v>
      </c>
      <c r="B53" s="133">
        <v>38</v>
      </c>
      <c r="C53" s="133">
        <v>270.06200000000001</v>
      </c>
    </row>
    <row r="54" spans="1:3">
      <c r="A54" s="132" t="s">
        <v>59</v>
      </c>
      <c r="B54" s="133">
        <v>255</v>
      </c>
      <c r="C54" s="133">
        <v>373.084</v>
      </c>
    </row>
    <row r="55" spans="1:3">
      <c r="A55" s="132" t="s">
        <v>60</v>
      </c>
      <c r="B55" s="133">
        <v>16</v>
      </c>
      <c r="C55" s="133">
        <v>5.0039999999999996</v>
      </c>
    </row>
    <row r="56" spans="1:3">
      <c r="A56" s="132" t="s">
        <v>61</v>
      </c>
      <c r="B56" s="133">
        <v>126</v>
      </c>
      <c r="C56" s="133">
        <v>348.09699999999998</v>
      </c>
    </row>
    <row r="57" spans="1:3">
      <c r="A57" s="132" t="s">
        <v>62</v>
      </c>
      <c r="B57" s="133">
        <v>5</v>
      </c>
      <c r="C57" s="133">
        <v>8.0640000000000001</v>
      </c>
    </row>
    <row r="58" spans="1:3">
      <c r="A58" s="132" t="s">
        <v>63</v>
      </c>
      <c r="B58" s="133">
        <v>205</v>
      </c>
      <c r="C58" s="133">
        <v>0</v>
      </c>
    </row>
    <row r="59" spans="1:3">
      <c r="A59" s="132" t="s">
        <v>64</v>
      </c>
      <c r="B59" s="133">
        <v>204</v>
      </c>
      <c r="C59" s="133">
        <v>228.02799999999999</v>
      </c>
    </row>
    <row r="60" spans="1:3">
      <c r="A60" s="132" t="s">
        <v>65</v>
      </c>
      <c r="B60" s="133">
        <v>261</v>
      </c>
      <c r="C60" s="133">
        <v>2281.0810000000001</v>
      </c>
    </row>
    <row r="61" spans="1:3">
      <c r="A61" s="132" t="s">
        <v>66</v>
      </c>
      <c r="B61" s="133">
        <v>161</v>
      </c>
      <c r="C61" s="133">
        <v>0</v>
      </c>
    </row>
    <row r="62" spans="1:3">
      <c r="A62" s="132" t="s">
        <v>67</v>
      </c>
      <c r="B62" s="133">
        <v>111</v>
      </c>
      <c r="C62" s="133">
        <v>4.056</v>
      </c>
    </row>
    <row r="63" spans="1:3">
      <c r="A63" s="132" t="s">
        <v>68</v>
      </c>
      <c r="B63" s="133">
        <v>218</v>
      </c>
      <c r="C63" s="133">
        <v>1979.0809999999999</v>
      </c>
    </row>
    <row r="64" spans="1:3">
      <c r="A64" s="132" t="s">
        <v>69</v>
      </c>
      <c r="B64" s="133">
        <v>240</v>
      </c>
      <c r="C64" s="133">
        <v>13.021000000000001</v>
      </c>
    </row>
    <row r="65" spans="1:3">
      <c r="A65" s="132" t="s">
        <v>70</v>
      </c>
      <c r="B65" s="133">
        <v>82</v>
      </c>
      <c r="C65" s="133">
        <v>1309.086</v>
      </c>
    </row>
    <row r="66" spans="1:3">
      <c r="A66" s="132" t="s">
        <v>71</v>
      </c>
      <c r="B66" s="133">
        <v>87</v>
      </c>
      <c r="C66" s="133">
        <v>6222.0870000000004</v>
      </c>
    </row>
    <row r="67" spans="1:3">
      <c r="A67" s="132" t="s">
        <v>72</v>
      </c>
      <c r="B67" s="133">
        <v>30</v>
      </c>
      <c r="C67" s="133">
        <v>0</v>
      </c>
    </row>
    <row r="68" spans="1:3">
      <c r="A68" s="132" t="s">
        <v>72</v>
      </c>
      <c r="B68" s="133">
        <v>157</v>
      </c>
      <c r="C68" s="133">
        <v>0</v>
      </c>
    </row>
    <row r="69" spans="1:3">
      <c r="A69" s="132" t="s">
        <v>73</v>
      </c>
      <c r="B69" s="133">
        <v>278</v>
      </c>
      <c r="C69" s="133">
        <v>0</v>
      </c>
    </row>
    <row r="70" spans="1:3">
      <c r="A70" s="132" t="s">
        <v>74</v>
      </c>
      <c r="B70" s="133">
        <v>1</v>
      </c>
      <c r="C70" s="133">
        <v>2660.0659999999998</v>
      </c>
    </row>
    <row r="71" spans="1:3">
      <c r="A71" s="132" t="s">
        <v>75</v>
      </c>
      <c r="B71" s="133">
        <v>128</v>
      </c>
      <c r="C71" s="133">
        <v>1953.0429999999999</v>
      </c>
    </row>
    <row r="72" spans="1:3">
      <c r="A72" s="132" t="s">
        <v>76</v>
      </c>
      <c r="B72" s="133">
        <v>117</v>
      </c>
      <c r="C72" s="133">
        <v>102.053</v>
      </c>
    </row>
    <row r="73" spans="1:3">
      <c r="A73" s="132" t="s">
        <v>77</v>
      </c>
      <c r="B73" s="133">
        <v>198</v>
      </c>
      <c r="C73" s="133">
        <v>3643.0509999999999</v>
      </c>
    </row>
    <row r="74" spans="1:3">
      <c r="A74" s="132" t="s">
        <v>78</v>
      </c>
      <c r="B74" s="133">
        <v>88</v>
      </c>
      <c r="C74" s="133">
        <v>301.00099999999998</v>
      </c>
    </row>
    <row r="75" spans="1:3">
      <c r="A75" s="132" t="s">
        <v>79</v>
      </c>
      <c r="B75" s="133">
        <v>140</v>
      </c>
      <c r="C75" s="133">
        <v>2203.0970000000002</v>
      </c>
    </row>
    <row r="76" spans="1:3">
      <c r="A76" s="132" t="s">
        <v>80</v>
      </c>
      <c r="B76" s="133">
        <v>301</v>
      </c>
      <c r="C76" s="133">
        <v>7.024</v>
      </c>
    </row>
    <row r="77" spans="1:3">
      <c r="A77" s="132" t="s">
        <v>81</v>
      </c>
      <c r="B77" s="133">
        <v>55</v>
      </c>
      <c r="C77" s="133">
        <v>2666.0419999999999</v>
      </c>
    </row>
    <row r="78" spans="1:3">
      <c r="A78" s="132" t="s">
        <v>82</v>
      </c>
      <c r="B78" s="133">
        <v>151</v>
      </c>
      <c r="C78" s="133">
        <v>1852.0360000000001</v>
      </c>
    </row>
    <row r="79" spans="1:3">
      <c r="A79" s="132" t="s">
        <v>83</v>
      </c>
      <c r="B79" s="133">
        <v>64</v>
      </c>
      <c r="C79" s="133">
        <v>2051.096</v>
      </c>
    </row>
    <row r="80" spans="1:3">
      <c r="A80" s="132" t="s">
        <v>84</v>
      </c>
      <c r="B80" s="133">
        <v>279</v>
      </c>
      <c r="C80" s="133">
        <v>4926.0990000000002</v>
      </c>
    </row>
    <row r="81" spans="1:3">
      <c r="A81" s="132" t="s">
        <v>85</v>
      </c>
      <c r="B81" s="133">
        <v>202</v>
      </c>
      <c r="C81" s="133">
        <v>667.06200000000001</v>
      </c>
    </row>
    <row r="82" spans="1:3">
      <c r="A82" s="132" t="s">
        <v>185</v>
      </c>
      <c r="B82" s="133">
        <v>67</v>
      </c>
      <c r="C82" s="133">
        <v>268.084</v>
      </c>
    </row>
    <row r="83" spans="1:3">
      <c r="A83" s="132" t="s">
        <v>87</v>
      </c>
      <c r="B83" s="132" t="s">
        <v>88</v>
      </c>
      <c r="C83" s="133">
        <v>18997.080000000002</v>
      </c>
    </row>
    <row r="84" spans="1:3">
      <c r="A84" s="132" t="s">
        <v>89</v>
      </c>
      <c r="B84" s="133">
        <v>129</v>
      </c>
      <c r="C84" s="133">
        <v>8.2000000000000003E-2</v>
      </c>
    </row>
    <row r="85" spans="1:3">
      <c r="A85" s="132" t="s">
        <v>90</v>
      </c>
      <c r="B85" s="133">
        <v>158</v>
      </c>
      <c r="C85" s="133">
        <v>528.07100000000003</v>
      </c>
    </row>
    <row r="86" spans="1:3">
      <c r="A86" s="132" t="s">
        <v>91</v>
      </c>
      <c r="B86" s="133">
        <v>229</v>
      </c>
      <c r="C86" s="133">
        <v>98.043999999999997</v>
      </c>
    </row>
    <row r="87" spans="1:3">
      <c r="A87" s="132" t="s">
        <v>92</v>
      </c>
      <c r="B87" s="133">
        <v>166</v>
      </c>
      <c r="C87" s="133">
        <v>1204.0070000000001</v>
      </c>
    </row>
    <row r="88" spans="1:3">
      <c r="A88" s="132" t="s">
        <v>93</v>
      </c>
      <c r="B88" s="133">
        <v>147</v>
      </c>
      <c r="C88" s="133">
        <v>30216.09</v>
      </c>
    </row>
    <row r="89" spans="1:3">
      <c r="A89" s="132" t="s">
        <v>94</v>
      </c>
      <c r="B89" s="133">
        <v>274</v>
      </c>
      <c r="C89" s="133">
        <v>5261.03</v>
      </c>
    </row>
    <row r="90" spans="1:3">
      <c r="A90" s="132" t="s">
        <v>95</v>
      </c>
      <c r="B90" s="133">
        <v>300</v>
      </c>
      <c r="C90" s="133">
        <v>69.087999999999994</v>
      </c>
    </row>
    <row r="91" spans="1:3">
      <c r="A91" s="132" t="s">
        <v>96</v>
      </c>
      <c r="B91" s="133">
        <v>123</v>
      </c>
      <c r="C91" s="133">
        <v>0</v>
      </c>
    </row>
    <row r="92" spans="1:3">
      <c r="A92" s="132" t="s">
        <v>97</v>
      </c>
      <c r="B92" s="133">
        <v>34</v>
      </c>
      <c r="C92" s="133">
        <v>0</v>
      </c>
    </row>
    <row r="93" spans="1:3">
      <c r="A93" s="132" t="s">
        <v>98</v>
      </c>
      <c r="B93" s="133">
        <v>286</v>
      </c>
      <c r="C93" s="133">
        <v>861.08399999999995</v>
      </c>
    </row>
    <row r="94" spans="1:3">
      <c r="A94" s="132" t="s">
        <v>99</v>
      </c>
      <c r="B94" s="133">
        <v>92</v>
      </c>
      <c r="C94" s="133">
        <v>3013.0509999999999</v>
      </c>
    </row>
    <row r="95" spans="1:3">
      <c r="A95" s="132" t="s">
        <v>100</v>
      </c>
      <c r="B95" s="133">
        <v>283</v>
      </c>
      <c r="C95" s="133">
        <v>522.02</v>
      </c>
    </row>
    <row r="96" spans="1:3">
      <c r="A96" s="132" t="s">
        <v>101</v>
      </c>
      <c r="B96" s="133">
        <v>9</v>
      </c>
      <c r="C96" s="133">
        <v>604.01300000000003</v>
      </c>
    </row>
    <row r="97" spans="1:3">
      <c r="A97" s="132" t="s">
        <v>102</v>
      </c>
      <c r="B97" s="133">
        <v>136</v>
      </c>
      <c r="C97" s="133">
        <v>679.07500000000005</v>
      </c>
    </row>
    <row r="98" spans="1:3">
      <c r="A98" s="132" t="s">
        <v>184</v>
      </c>
      <c r="B98" s="133">
        <v>42</v>
      </c>
      <c r="C98" s="133">
        <v>8496.0010000000002</v>
      </c>
    </row>
    <row r="99" spans="1:3">
      <c r="A99" s="132" t="s">
        <v>104</v>
      </c>
      <c r="B99" s="133">
        <v>270</v>
      </c>
      <c r="C99" s="133">
        <v>7.0919999999999996</v>
      </c>
    </row>
    <row r="100" spans="1:3">
      <c r="A100" s="132" t="s">
        <v>105</v>
      </c>
      <c r="B100" s="133">
        <v>221</v>
      </c>
      <c r="C100" s="133">
        <v>1306.0440000000001</v>
      </c>
    </row>
    <row r="101" spans="1:3">
      <c r="A101" s="132" t="s">
        <v>106</v>
      </c>
      <c r="B101" s="133">
        <v>1</v>
      </c>
      <c r="C101" s="133">
        <v>12.048999999999999</v>
      </c>
    </row>
    <row r="102" spans="1:3">
      <c r="A102" s="132" t="s">
        <v>107</v>
      </c>
      <c r="B102" s="133">
        <v>227</v>
      </c>
      <c r="C102" s="133">
        <v>101.08</v>
      </c>
    </row>
    <row r="103" spans="1:3">
      <c r="A103" s="132" t="s">
        <v>108</v>
      </c>
      <c r="B103" s="133">
        <v>125</v>
      </c>
      <c r="C103" s="133">
        <v>322.03199999999998</v>
      </c>
    </row>
    <row r="104" spans="1:3">
      <c r="A104" s="132" t="s">
        <v>109</v>
      </c>
      <c r="B104" s="133">
        <v>299</v>
      </c>
      <c r="C104" s="133">
        <v>122.07899999999999</v>
      </c>
    </row>
    <row r="105" spans="1:3">
      <c r="A105" s="132" t="s">
        <v>110</v>
      </c>
      <c r="B105" s="133">
        <v>178</v>
      </c>
      <c r="C105" s="133">
        <v>3627.0540000000001</v>
      </c>
    </row>
    <row r="106" spans="1:3">
      <c r="A106" s="132" t="s">
        <v>111</v>
      </c>
      <c r="B106" s="133">
        <v>86</v>
      </c>
      <c r="C106" s="133">
        <v>693.00800000000004</v>
      </c>
    </row>
    <row r="107" spans="1:3">
      <c r="A107" s="132" t="s">
        <v>112</v>
      </c>
      <c r="B107" s="133">
        <v>31</v>
      </c>
      <c r="C107" s="133">
        <v>676.07</v>
      </c>
    </row>
    <row r="108" spans="1:3">
      <c r="A108" s="132" t="s">
        <v>113</v>
      </c>
      <c r="B108" s="133">
        <v>109</v>
      </c>
      <c r="C108" s="133">
        <v>331.08100000000002</v>
      </c>
    </row>
    <row r="109" spans="1:3">
      <c r="A109" s="132" t="s">
        <v>114</v>
      </c>
      <c r="B109" s="133">
        <v>315</v>
      </c>
      <c r="C109" s="133">
        <v>157.09299999999999</v>
      </c>
    </row>
    <row r="110" spans="1:3">
      <c r="A110" s="132" t="s">
        <v>115</v>
      </c>
      <c r="B110" s="133">
        <v>90</v>
      </c>
      <c r="C110" s="133">
        <v>13168.079</v>
      </c>
    </row>
    <row r="111" spans="1:3">
      <c r="A111" s="132" t="s">
        <v>116</v>
      </c>
      <c r="B111" s="133">
        <v>47</v>
      </c>
      <c r="C111" s="133">
        <v>622.02599999999995</v>
      </c>
    </row>
    <row r="112" spans="1:3">
      <c r="A112" s="132" t="s">
        <v>117</v>
      </c>
      <c r="B112" s="133">
        <v>294</v>
      </c>
      <c r="C112" s="133">
        <v>1348.0920000000001</v>
      </c>
    </row>
    <row r="113" spans="1:3">
      <c r="A113" s="132" t="s">
        <v>118</v>
      </c>
      <c r="B113" s="133">
        <v>214</v>
      </c>
      <c r="C113" s="133">
        <v>0</v>
      </c>
    </row>
    <row r="114" spans="1:3">
      <c r="A114" s="132" t="s">
        <v>119</v>
      </c>
      <c r="B114" s="133">
        <v>304</v>
      </c>
      <c r="C114" s="133">
        <v>673.09100000000001</v>
      </c>
    </row>
    <row r="115" spans="1:3">
      <c r="A115" s="132" t="s">
        <v>120</v>
      </c>
      <c r="B115" s="133">
        <v>6</v>
      </c>
      <c r="C115" s="133">
        <v>165.06100000000001</v>
      </c>
    </row>
    <row r="116" spans="1:3">
      <c r="A116" s="132" t="s">
        <v>121</v>
      </c>
      <c r="B116" s="133">
        <v>209</v>
      </c>
      <c r="C116" s="133">
        <v>673.07899999999995</v>
      </c>
    </row>
    <row r="117" spans="1:3">
      <c r="A117" s="132" t="s">
        <v>190</v>
      </c>
      <c r="B117" s="133">
        <v>107</v>
      </c>
      <c r="C117" s="133">
        <v>11241.03</v>
      </c>
    </row>
    <row r="118" spans="1:3">
      <c r="A118" s="132" t="s">
        <v>123</v>
      </c>
      <c r="B118" s="133">
        <v>155</v>
      </c>
      <c r="C118" s="133">
        <v>7705.0469999999996</v>
      </c>
    </row>
    <row r="119" spans="1:3">
      <c r="A119" s="132" t="s">
        <v>124</v>
      </c>
      <c r="B119" s="133">
        <v>33</v>
      </c>
      <c r="C119" s="133">
        <v>866.08399999999995</v>
      </c>
    </row>
    <row r="120" spans="1:3">
      <c r="A120" s="132" t="s">
        <v>192</v>
      </c>
      <c r="B120" s="133">
        <v>177</v>
      </c>
      <c r="C120" s="133">
        <v>632.06299999999999</v>
      </c>
    </row>
    <row r="121" spans="1:3">
      <c r="A121" s="132" t="s">
        <v>126</v>
      </c>
      <c r="B121" s="133">
        <v>193</v>
      </c>
      <c r="C121" s="133">
        <v>893.00699999999995</v>
      </c>
    </row>
    <row r="122" spans="1:3">
      <c r="A122" s="132" t="s">
        <v>127</v>
      </c>
      <c r="B122" s="133">
        <v>184</v>
      </c>
      <c r="C122" s="133">
        <v>114.01600000000001</v>
      </c>
    </row>
    <row r="123" spans="1:3">
      <c r="A123" s="132" t="s">
        <v>128</v>
      </c>
      <c r="B123" s="133">
        <v>168</v>
      </c>
      <c r="C123" s="133">
        <v>20.093</v>
      </c>
    </row>
    <row r="124" spans="1:3">
      <c r="A124" s="132" t="s">
        <v>129</v>
      </c>
      <c r="B124" s="133">
        <v>262</v>
      </c>
      <c r="C124" s="133">
        <v>5852.0590000000002</v>
      </c>
    </row>
    <row r="125" spans="1:3">
      <c r="A125" s="132" t="s">
        <v>132</v>
      </c>
      <c r="B125" s="132" t="s">
        <v>131</v>
      </c>
      <c r="C125" s="133">
        <v>2481.0059999999999</v>
      </c>
    </row>
    <row r="126" spans="1:3" ht="30">
      <c r="A126" s="132" t="s">
        <v>132</v>
      </c>
      <c r="B126" s="132" t="s">
        <v>133</v>
      </c>
      <c r="C126" s="133">
        <v>6969.0110000000004</v>
      </c>
    </row>
    <row r="127" spans="1:3">
      <c r="A127" s="132" t="s">
        <v>134</v>
      </c>
      <c r="B127" s="133">
        <v>203</v>
      </c>
      <c r="C127" s="133">
        <v>751.02599999999995</v>
      </c>
    </row>
    <row r="128" spans="1:3">
      <c r="A128" s="132" t="s">
        <v>135</v>
      </c>
      <c r="B128" s="133">
        <v>81</v>
      </c>
      <c r="C128" s="133">
        <v>6020.0439999999999</v>
      </c>
    </row>
    <row r="129" spans="1:3">
      <c r="A129" s="132" t="s">
        <v>136</v>
      </c>
      <c r="B129" s="133">
        <v>70</v>
      </c>
      <c r="C129" s="133">
        <v>0</v>
      </c>
    </row>
    <row r="130" spans="1:3">
      <c r="A130" s="132" t="s">
        <v>137</v>
      </c>
      <c r="B130" s="133">
        <v>233</v>
      </c>
      <c r="C130" s="133">
        <v>5062.067</v>
      </c>
    </row>
    <row r="131" spans="1:3">
      <c r="A131" s="132" t="s">
        <v>138</v>
      </c>
      <c r="B131" s="133">
        <v>141</v>
      </c>
      <c r="C131" s="133">
        <v>138.09800000000001</v>
      </c>
    </row>
    <row r="132" spans="1:3">
      <c r="A132" s="132" t="s">
        <v>139</v>
      </c>
      <c r="B132" s="133">
        <v>280</v>
      </c>
      <c r="C132" s="133">
        <v>339.04899999999998</v>
      </c>
    </row>
    <row r="133" spans="1:3">
      <c r="A133" s="132" t="s">
        <v>140</v>
      </c>
      <c r="B133" s="133">
        <v>271</v>
      </c>
      <c r="C133" s="133">
        <v>166.08799999999999</v>
      </c>
    </row>
    <row r="134" spans="1:3">
      <c r="A134" s="132" t="s">
        <v>141</v>
      </c>
      <c r="B134" s="133">
        <v>312</v>
      </c>
      <c r="C134" s="133">
        <v>0</v>
      </c>
    </row>
    <row r="135" spans="1:3">
      <c r="A135" s="132" t="s">
        <v>142</v>
      </c>
      <c r="B135" s="133">
        <v>135</v>
      </c>
      <c r="C135" s="133">
        <v>754.02800000000002</v>
      </c>
    </row>
    <row r="136" spans="1:3">
      <c r="A136" s="132" t="s">
        <v>143</v>
      </c>
      <c r="B136" s="133">
        <v>224</v>
      </c>
      <c r="C136" s="133">
        <v>32.029000000000003</v>
      </c>
    </row>
    <row r="137" spans="1:3">
      <c r="A137" s="132" t="s">
        <v>144</v>
      </c>
      <c r="B137" s="133">
        <v>252</v>
      </c>
      <c r="C137" s="133">
        <v>2165.058</v>
      </c>
    </row>
    <row r="138" spans="1:3">
      <c r="A138" s="132" t="s">
        <v>145</v>
      </c>
      <c r="B138" s="133">
        <v>19</v>
      </c>
      <c r="C138" s="133">
        <v>5339.0510000000004</v>
      </c>
    </row>
    <row r="139" spans="1:3">
      <c r="A139" s="132" t="s">
        <v>146</v>
      </c>
      <c r="B139" s="133">
        <v>112</v>
      </c>
      <c r="C139" s="133">
        <v>370.03399999999999</v>
      </c>
    </row>
    <row r="140" spans="1:3">
      <c r="A140" s="132" t="s">
        <v>147</v>
      </c>
      <c r="B140" s="133">
        <v>48</v>
      </c>
      <c r="C140" s="133">
        <v>0</v>
      </c>
    </row>
    <row r="141" spans="1:3">
      <c r="A141" s="132" t="s">
        <v>194</v>
      </c>
      <c r="B141" s="133">
        <v>248</v>
      </c>
      <c r="C141" s="133">
        <v>13903.045</v>
      </c>
    </row>
    <row r="142" spans="1:3">
      <c r="A142" s="132" t="s">
        <v>149</v>
      </c>
      <c r="B142" s="133">
        <v>171</v>
      </c>
      <c r="C142" s="133">
        <v>749.08600000000001</v>
      </c>
    </row>
    <row r="143" spans="1:3">
      <c r="A143" s="132" t="s">
        <v>150</v>
      </c>
      <c r="B143" s="133">
        <v>276</v>
      </c>
      <c r="C143" s="133">
        <v>31.004000000000001</v>
      </c>
    </row>
    <row r="144" spans="1:3">
      <c r="A144" s="132" t="s">
        <v>151</v>
      </c>
      <c r="B144" s="133">
        <v>191</v>
      </c>
      <c r="C144" s="133">
        <v>249.096</v>
      </c>
    </row>
    <row r="145" spans="1:3">
      <c r="A145" s="132" t="s">
        <v>152</v>
      </c>
      <c r="B145" s="133">
        <v>131</v>
      </c>
      <c r="C145" s="133">
        <v>6890.067</v>
      </c>
    </row>
    <row r="146" spans="1:3">
      <c r="A146" s="132" t="s">
        <v>153</v>
      </c>
      <c r="B146" s="15"/>
      <c r="C146" s="133">
        <v>3965.0410000000002</v>
      </c>
    </row>
    <row r="147" spans="1:3">
      <c r="A147" s="132" t="s">
        <v>196</v>
      </c>
      <c r="B147" s="133">
        <v>281</v>
      </c>
      <c r="C147" s="133">
        <v>25156.01</v>
      </c>
    </row>
    <row r="148" spans="1:3">
      <c r="A148" s="132" t="s">
        <v>156</v>
      </c>
      <c r="B148" s="133">
        <v>46</v>
      </c>
      <c r="C148" s="133">
        <v>0</v>
      </c>
    </row>
    <row r="149" spans="1:3">
      <c r="A149" s="132" t="s">
        <v>156</v>
      </c>
      <c r="B149" s="133">
        <v>79</v>
      </c>
      <c r="C149" s="133">
        <v>0</v>
      </c>
    </row>
    <row r="150" spans="1:3">
      <c r="A150" s="132" t="s">
        <v>156</v>
      </c>
      <c r="B150" s="133">
        <v>173</v>
      </c>
      <c r="C150" s="133">
        <v>0</v>
      </c>
    </row>
    <row r="151" spans="1:3">
      <c r="A151" s="132" t="s">
        <v>157</v>
      </c>
      <c r="B151" s="133">
        <v>263.26400000000001</v>
      </c>
      <c r="C151" s="133">
        <v>1540.0840000000001</v>
      </c>
    </row>
    <row r="152" spans="1:3">
      <c r="A152" s="132" t="s">
        <v>158</v>
      </c>
      <c r="B152" s="133">
        <v>45</v>
      </c>
      <c r="C152" s="133">
        <v>1762.085</v>
      </c>
    </row>
    <row r="153" spans="1:3">
      <c r="A153" s="132" t="s">
        <v>159</v>
      </c>
      <c r="B153" s="133">
        <v>268</v>
      </c>
      <c r="C153" s="133">
        <v>5863.0190000000002</v>
      </c>
    </row>
    <row r="154" spans="1:3">
      <c r="A154" s="132" t="s">
        <v>160</v>
      </c>
      <c r="B154" s="133">
        <v>104</v>
      </c>
      <c r="C154" s="133">
        <v>8.5000000000000006E-2</v>
      </c>
    </row>
    <row r="155" spans="1:3">
      <c r="A155" s="132" t="s">
        <v>161</v>
      </c>
      <c r="B155" s="133">
        <v>29</v>
      </c>
      <c r="C155" s="133">
        <v>15441.009</v>
      </c>
    </row>
    <row r="156" spans="1:3">
      <c r="A156" s="132" t="s">
        <v>162</v>
      </c>
      <c r="B156" s="133">
        <v>28</v>
      </c>
      <c r="C156" s="133">
        <v>4393.0950000000003</v>
      </c>
    </row>
    <row r="157" spans="1:3">
      <c r="A157" s="132" t="s">
        <v>163</v>
      </c>
      <c r="B157" s="133">
        <v>27</v>
      </c>
      <c r="C157" s="133">
        <v>0</v>
      </c>
    </row>
    <row r="158" spans="1:3">
      <c r="A158" s="132" t="s">
        <v>164</v>
      </c>
      <c r="B158" s="133">
        <v>61</v>
      </c>
      <c r="C158" s="133">
        <v>4594.058</v>
      </c>
    </row>
    <row r="159" spans="1:3">
      <c r="A159" s="132" t="s">
        <v>165</v>
      </c>
      <c r="B159" s="133">
        <v>259</v>
      </c>
      <c r="C159" s="133">
        <v>43.042999999999999</v>
      </c>
    </row>
    <row r="160" spans="1:3">
      <c r="A160" s="132" t="s">
        <v>166</v>
      </c>
      <c r="B160" s="133">
        <v>108</v>
      </c>
      <c r="C160" s="133">
        <v>195.012</v>
      </c>
    </row>
    <row r="161" spans="1:3">
      <c r="A161" s="132" t="s">
        <v>167</v>
      </c>
      <c r="B161" s="133">
        <v>242</v>
      </c>
      <c r="C161" s="133">
        <v>15412.014999999999</v>
      </c>
    </row>
    <row r="162" spans="1:3">
      <c r="A162" s="132" t="s">
        <v>168</v>
      </c>
      <c r="B162" s="133">
        <v>269</v>
      </c>
      <c r="C162" s="133">
        <v>55.078000000000003</v>
      </c>
    </row>
    <row r="163" spans="1:3">
      <c r="A163" s="132" t="s">
        <v>169</v>
      </c>
      <c r="B163" s="133">
        <v>2</v>
      </c>
      <c r="C163" s="133">
        <v>0</v>
      </c>
    </row>
    <row r="164" spans="1:3">
      <c r="A164" s="132" t="s">
        <v>201</v>
      </c>
      <c r="B164" s="133">
        <v>24</v>
      </c>
      <c r="C164" s="133">
        <v>0</v>
      </c>
    </row>
    <row r="165" spans="1:3">
      <c r="A165" s="132" t="s">
        <v>171</v>
      </c>
      <c r="B165" s="133">
        <v>89</v>
      </c>
      <c r="C165" s="133">
        <v>195.05199999999999</v>
      </c>
    </row>
    <row r="166" spans="1:3">
      <c r="A166" s="132" t="s">
        <v>172</v>
      </c>
      <c r="B166" s="133">
        <v>97</v>
      </c>
      <c r="C166" s="133">
        <v>73651.024000000005</v>
      </c>
    </row>
    <row r="167" spans="1:3">
      <c r="A167" s="132" t="s">
        <v>188</v>
      </c>
      <c r="B167" s="133">
        <v>85</v>
      </c>
      <c r="C167" s="133">
        <v>2418.0659999999998</v>
      </c>
    </row>
    <row r="168" spans="1:3">
      <c r="A168" s="132" t="s">
        <v>186</v>
      </c>
      <c r="B168" s="133">
        <v>83</v>
      </c>
      <c r="C168" s="133">
        <v>584.09199999999998</v>
      </c>
    </row>
    <row r="169" spans="1:3">
      <c r="A169" s="132" t="s">
        <v>189</v>
      </c>
      <c r="B169" s="133">
        <v>100</v>
      </c>
      <c r="C169" s="133">
        <v>3693.0030000000002</v>
      </c>
    </row>
    <row r="170" spans="1:3">
      <c r="A170" s="132" t="s">
        <v>176</v>
      </c>
      <c r="B170" s="133">
        <v>113</v>
      </c>
      <c r="C170" s="133">
        <v>4559.0309999999999</v>
      </c>
    </row>
    <row r="171" spans="1:3">
      <c r="A171" s="132" t="s">
        <v>177</v>
      </c>
      <c r="B171" s="133">
        <v>236</v>
      </c>
      <c r="C171" s="133">
        <v>1304.0940000000001</v>
      </c>
    </row>
    <row r="172" spans="1:3">
      <c r="A172" s="132" t="s">
        <v>178</v>
      </c>
      <c r="B172" s="133">
        <v>15</v>
      </c>
      <c r="C172" s="133">
        <v>1418.0160000000001</v>
      </c>
    </row>
    <row r="173" spans="1:3">
      <c r="A173" s="132" t="s">
        <v>179</v>
      </c>
      <c r="B173" s="133">
        <v>251</v>
      </c>
      <c r="C173" s="133">
        <v>4296.0749999999998</v>
      </c>
    </row>
    <row r="174" spans="1:3">
      <c r="A174" s="132" t="s">
        <v>180</v>
      </c>
      <c r="B174" s="133">
        <v>57</v>
      </c>
      <c r="C174" s="133">
        <v>9448.0480000000007</v>
      </c>
    </row>
    <row r="175" spans="1:3">
      <c r="A175" s="132" t="s">
        <v>181</v>
      </c>
      <c r="B175" s="133">
        <v>17</v>
      </c>
      <c r="C175" s="133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F7" sqref="F7"/>
    </sheetView>
  </sheetViews>
  <sheetFormatPr defaultRowHeight="15"/>
  <cols>
    <col min="1" max="1" width="15" customWidth="1"/>
    <col min="2" max="2" width="23.5703125" customWidth="1"/>
    <col min="4" max="6" width="22.5703125" style="33" customWidth="1"/>
  </cols>
  <sheetData>
    <row r="1" spans="1:6" ht="30">
      <c r="A1" s="136" t="s">
        <v>248</v>
      </c>
      <c r="B1" s="137" t="s">
        <v>249</v>
      </c>
      <c r="C1" s="138" t="s">
        <v>250</v>
      </c>
      <c r="D1" s="147" t="s">
        <v>251</v>
      </c>
      <c r="E1" s="148" t="s">
        <v>252</v>
      </c>
      <c r="F1" s="148" t="s">
        <v>253</v>
      </c>
    </row>
    <row r="2" spans="1:6" ht="30">
      <c r="A2" s="139">
        <v>343561</v>
      </c>
      <c r="B2" s="140" t="s">
        <v>254</v>
      </c>
      <c r="C2" s="141">
        <v>84</v>
      </c>
      <c r="D2" s="149">
        <v>2049.0500000000002</v>
      </c>
      <c r="E2" s="149">
        <v>872.04899999999998</v>
      </c>
      <c r="F2" s="149">
        <v>2922</v>
      </c>
    </row>
    <row r="3" spans="1:6">
      <c r="A3" s="139">
        <v>349536</v>
      </c>
      <c r="B3" s="140" t="s">
        <v>255</v>
      </c>
      <c r="C3" s="141">
        <v>273</v>
      </c>
      <c r="D3" s="149">
        <v>126.012</v>
      </c>
      <c r="E3" s="149">
        <v>35.094000000000001</v>
      </c>
      <c r="F3" s="149">
        <v>162.006</v>
      </c>
    </row>
    <row r="4" spans="1:6">
      <c r="A4" s="139">
        <v>349528</v>
      </c>
      <c r="B4" s="140" t="s">
        <v>256</v>
      </c>
      <c r="C4" s="141">
        <v>213</v>
      </c>
      <c r="D4" s="149">
        <v>539.06200000000001</v>
      </c>
      <c r="E4" s="149">
        <v>171.06100000000001</v>
      </c>
      <c r="F4" s="149">
        <v>711.02300000000002</v>
      </c>
    </row>
    <row r="5" spans="1:6">
      <c r="A5" s="139">
        <v>359294</v>
      </c>
      <c r="B5" s="140" t="s">
        <v>257</v>
      </c>
      <c r="C5" s="141">
        <v>290</v>
      </c>
      <c r="D5" s="149">
        <v>7.0069999999999997</v>
      </c>
      <c r="E5" s="149">
        <v>0</v>
      </c>
      <c r="F5" s="149">
        <v>7.0069999999999997</v>
      </c>
    </row>
    <row r="6" spans="1:6">
      <c r="A6" s="139">
        <v>359469</v>
      </c>
      <c r="B6" s="140" t="s">
        <v>258</v>
      </c>
      <c r="C6" s="141">
        <v>272</v>
      </c>
      <c r="D6" s="149">
        <v>26.010999999999999</v>
      </c>
      <c r="E6" s="149">
        <v>15.052</v>
      </c>
      <c r="F6" s="149">
        <v>41.063000000000002</v>
      </c>
    </row>
    <row r="7" spans="1:6">
      <c r="A7" s="139">
        <v>347607</v>
      </c>
      <c r="B7" s="140" t="s">
        <v>259</v>
      </c>
      <c r="C7" s="141">
        <v>114</v>
      </c>
      <c r="D7" s="149">
        <v>18059.088</v>
      </c>
      <c r="E7" s="149">
        <v>9249.0619999999999</v>
      </c>
      <c r="F7" s="149">
        <v>27309.05</v>
      </c>
    </row>
    <row r="8" spans="1:6">
      <c r="A8" s="139">
        <v>344467</v>
      </c>
      <c r="B8" s="140" t="s">
        <v>260</v>
      </c>
      <c r="C8" s="141">
        <v>137</v>
      </c>
      <c r="D8" s="149">
        <v>971.09</v>
      </c>
      <c r="E8" s="149">
        <v>1302.069</v>
      </c>
      <c r="F8" s="149">
        <v>2274.0590000000002</v>
      </c>
    </row>
    <row r="9" spans="1:6">
      <c r="A9" s="139">
        <v>344865</v>
      </c>
      <c r="B9" s="140" t="s">
        <v>261</v>
      </c>
      <c r="C9" s="141">
        <v>14</v>
      </c>
      <c r="D9" s="149">
        <v>30628.07</v>
      </c>
      <c r="E9" s="149">
        <v>14832.044</v>
      </c>
      <c r="F9" s="149">
        <v>45461.014000000003</v>
      </c>
    </row>
    <row r="10" spans="1:6">
      <c r="A10" s="139">
        <v>351719</v>
      </c>
      <c r="B10" s="140" t="s">
        <v>262</v>
      </c>
      <c r="C10" s="141">
        <v>124</v>
      </c>
      <c r="D10" s="149">
        <v>114.098</v>
      </c>
      <c r="E10" s="149">
        <v>35.088000000000001</v>
      </c>
      <c r="F10" s="149">
        <v>150.08600000000001</v>
      </c>
    </row>
    <row r="11" spans="1:6">
      <c r="A11" s="139">
        <v>349569</v>
      </c>
      <c r="B11" s="140" t="s">
        <v>263</v>
      </c>
      <c r="C11" s="141">
        <v>308</v>
      </c>
      <c r="D11" s="149">
        <v>0</v>
      </c>
      <c r="E11" s="149">
        <v>0</v>
      </c>
      <c r="F11" s="149">
        <v>0</v>
      </c>
    </row>
    <row r="12" spans="1:6">
      <c r="A12" s="139">
        <v>359547</v>
      </c>
      <c r="B12" s="140" t="s">
        <v>264</v>
      </c>
      <c r="C12" s="143"/>
      <c r="D12" s="149">
        <v>76.049000000000007</v>
      </c>
      <c r="E12" s="149">
        <v>41.087000000000003</v>
      </c>
      <c r="F12" s="149">
        <v>118.03700000000001</v>
      </c>
    </row>
    <row r="13" spans="1:6">
      <c r="A13" s="139">
        <v>358448</v>
      </c>
      <c r="B13" s="140" t="s">
        <v>265</v>
      </c>
      <c r="C13" s="141">
        <v>130</v>
      </c>
      <c r="D13" s="149">
        <v>450.00200000000001</v>
      </c>
      <c r="E13" s="149">
        <v>162</v>
      </c>
      <c r="F13" s="149">
        <v>612.00300000000004</v>
      </c>
    </row>
    <row r="14" spans="1:6">
      <c r="A14" s="139">
        <v>349668</v>
      </c>
      <c r="B14" s="140" t="s">
        <v>266</v>
      </c>
      <c r="C14" s="141">
        <v>144</v>
      </c>
      <c r="D14" s="149">
        <v>0</v>
      </c>
      <c r="E14" s="149">
        <v>0</v>
      </c>
      <c r="F14" s="149">
        <v>0</v>
      </c>
    </row>
    <row r="15" spans="1:6">
      <c r="A15" s="139">
        <v>344584</v>
      </c>
      <c r="B15" s="140" t="s">
        <v>267</v>
      </c>
      <c r="C15" s="141">
        <v>11</v>
      </c>
      <c r="D15" s="149">
        <v>30158.021000000001</v>
      </c>
      <c r="E15" s="149">
        <v>14768.040999999999</v>
      </c>
      <c r="F15" s="149">
        <v>44926.063000000002</v>
      </c>
    </row>
    <row r="16" spans="1:6">
      <c r="A16" s="139">
        <v>347468</v>
      </c>
      <c r="B16" s="140" t="s">
        <v>268</v>
      </c>
      <c r="C16" s="141">
        <v>159</v>
      </c>
      <c r="D16" s="149">
        <v>1772.07</v>
      </c>
      <c r="E16" s="149">
        <v>712.09</v>
      </c>
      <c r="F16" s="149">
        <v>2485.0610000000001</v>
      </c>
    </row>
    <row r="17" spans="1:6">
      <c r="A17" s="139">
        <v>344582</v>
      </c>
      <c r="B17" s="140" t="s">
        <v>269</v>
      </c>
      <c r="C17" s="141">
        <v>150</v>
      </c>
      <c r="D17" s="149">
        <v>1801.01</v>
      </c>
      <c r="E17" s="149">
        <v>254.00200000000001</v>
      </c>
      <c r="F17" s="149">
        <v>2055.0129999999999</v>
      </c>
    </row>
    <row r="18" spans="1:6">
      <c r="A18" s="139">
        <v>357791</v>
      </c>
      <c r="B18" s="140" t="s">
        <v>270</v>
      </c>
      <c r="C18" s="141">
        <v>256</v>
      </c>
      <c r="D18" s="149">
        <v>120.02</v>
      </c>
      <c r="E18" s="149">
        <v>15.052</v>
      </c>
      <c r="F18" s="149">
        <v>135.07300000000001</v>
      </c>
    </row>
    <row r="19" spans="1:6">
      <c r="A19" s="139">
        <v>345559</v>
      </c>
      <c r="B19" s="140" t="s">
        <v>271</v>
      </c>
      <c r="C19" s="141">
        <v>145</v>
      </c>
      <c r="D19" s="149">
        <v>12040.027</v>
      </c>
      <c r="E19" s="149">
        <v>5877.03</v>
      </c>
      <c r="F19" s="149">
        <v>17917.058000000001</v>
      </c>
    </row>
    <row r="20" spans="1:6">
      <c r="A20" s="139">
        <v>347434</v>
      </c>
      <c r="B20" s="140" t="s">
        <v>272</v>
      </c>
      <c r="C20" s="141">
        <v>103</v>
      </c>
      <c r="D20" s="149">
        <v>0</v>
      </c>
      <c r="E20" s="149">
        <v>0</v>
      </c>
      <c r="F20" s="149">
        <v>0</v>
      </c>
    </row>
    <row r="21" spans="1:6">
      <c r="A21" s="139">
        <v>358846</v>
      </c>
      <c r="B21" s="140" t="s">
        <v>273</v>
      </c>
      <c r="C21" s="141">
        <v>295</v>
      </c>
      <c r="D21" s="149">
        <v>2423.0569999999998</v>
      </c>
      <c r="E21" s="149">
        <v>987.01199999999994</v>
      </c>
      <c r="F21" s="149">
        <v>3410.069</v>
      </c>
    </row>
    <row r="22" spans="1:6">
      <c r="A22" s="139">
        <v>344478</v>
      </c>
      <c r="B22" s="140" t="s">
        <v>274</v>
      </c>
      <c r="C22" s="141">
        <v>216</v>
      </c>
      <c r="D22" s="149">
        <v>9629.0010000000002</v>
      </c>
      <c r="E22" s="149">
        <v>4546.0550000000003</v>
      </c>
      <c r="F22" s="149">
        <v>14175.057000000001</v>
      </c>
    </row>
    <row r="23" spans="1:6">
      <c r="A23" s="139">
        <v>343566</v>
      </c>
      <c r="B23" s="140" t="s">
        <v>275</v>
      </c>
      <c r="C23" s="141">
        <v>106</v>
      </c>
      <c r="D23" s="149">
        <v>5207.0929999999998</v>
      </c>
      <c r="E23" s="149">
        <v>2506.0140000000001</v>
      </c>
      <c r="F23" s="149">
        <v>7714.0079999999998</v>
      </c>
    </row>
    <row r="24" spans="1:6">
      <c r="A24" s="139">
        <v>349612</v>
      </c>
      <c r="B24" s="140" t="s">
        <v>276</v>
      </c>
      <c r="C24" s="141">
        <v>91</v>
      </c>
      <c r="D24" s="149">
        <v>266.03500000000003</v>
      </c>
      <c r="E24" s="149">
        <v>123</v>
      </c>
      <c r="F24" s="149">
        <v>389.036</v>
      </c>
    </row>
    <row r="25" spans="1:6">
      <c r="A25" s="139">
        <v>344543</v>
      </c>
      <c r="B25" s="140" t="s">
        <v>277</v>
      </c>
      <c r="C25" s="141">
        <v>43</v>
      </c>
      <c r="D25" s="149">
        <v>74.039000000000001</v>
      </c>
      <c r="E25" s="149">
        <v>42.034999999999997</v>
      </c>
      <c r="F25" s="149">
        <v>116.075</v>
      </c>
    </row>
    <row r="26" spans="1:6">
      <c r="A26" s="139">
        <v>344454</v>
      </c>
      <c r="B26" s="140" t="s">
        <v>278</v>
      </c>
      <c r="C26" s="141">
        <v>25</v>
      </c>
      <c r="D26" s="149">
        <v>2037.087</v>
      </c>
      <c r="E26" s="149">
        <v>972.09100000000001</v>
      </c>
      <c r="F26" s="149">
        <v>3010.0790000000002</v>
      </c>
    </row>
    <row r="27" spans="1:6">
      <c r="A27" s="139">
        <v>351717</v>
      </c>
      <c r="B27" s="140" t="s">
        <v>279</v>
      </c>
      <c r="C27" s="141">
        <v>146</v>
      </c>
      <c r="D27" s="149">
        <v>4291.0609999999997</v>
      </c>
      <c r="E27" s="149">
        <v>1450.0229999999999</v>
      </c>
      <c r="F27" s="149">
        <v>5741.0839999999998</v>
      </c>
    </row>
    <row r="28" spans="1:6">
      <c r="A28" s="139">
        <v>344547</v>
      </c>
      <c r="B28" s="140" t="s">
        <v>280</v>
      </c>
      <c r="C28" s="141">
        <v>131</v>
      </c>
      <c r="D28" s="149">
        <v>590.02</v>
      </c>
      <c r="E28" s="149">
        <v>96.04</v>
      </c>
      <c r="F28" s="149">
        <v>686.06</v>
      </c>
    </row>
    <row r="29" spans="1:6">
      <c r="A29" s="139">
        <v>342952</v>
      </c>
      <c r="B29" s="140" t="s">
        <v>281</v>
      </c>
      <c r="C29" s="141">
        <v>60</v>
      </c>
      <c r="D29" s="149">
        <v>4218.0159999999996</v>
      </c>
      <c r="E29" s="149">
        <v>1191.0709999999999</v>
      </c>
      <c r="F29" s="149">
        <v>5409.0870000000004</v>
      </c>
    </row>
    <row r="30" spans="1:6">
      <c r="A30" s="139">
        <v>354313</v>
      </c>
      <c r="B30" s="140" t="s">
        <v>282</v>
      </c>
      <c r="C30" s="141">
        <v>298</v>
      </c>
      <c r="D30" s="149">
        <v>5940.03</v>
      </c>
      <c r="E30" s="149">
        <v>2913.08</v>
      </c>
      <c r="F30" s="149">
        <v>8854.01</v>
      </c>
    </row>
    <row r="31" spans="1:6">
      <c r="A31" s="139">
        <v>344585</v>
      </c>
      <c r="B31" s="140" t="s">
        <v>283</v>
      </c>
      <c r="C31" s="141">
        <v>66</v>
      </c>
      <c r="D31" s="149">
        <v>426.01900000000001</v>
      </c>
      <c r="E31" s="149">
        <v>93.027000000000001</v>
      </c>
      <c r="F31" s="149">
        <v>519.04600000000005</v>
      </c>
    </row>
    <row r="32" spans="1:6">
      <c r="A32" s="139">
        <v>352414</v>
      </c>
      <c r="B32" s="140" t="s">
        <v>284</v>
      </c>
      <c r="C32" s="141">
        <v>94</v>
      </c>
      <c r="D32" s="149">
        <v>440.09199999999998</v>
      </c>
      <c r="E32" s="149">
        <v>157.072</v>
      </c>
      <c r="F32" s="149">
        <v>598.06500000000005</v>
      </c>
    </row>
    <row r="33" spans="1:6">
      <c r="A33" s="139">
        <v>342928</v>
      </c>
      <c r="B33" s="140" t="s">
        <v>285</v>
      </c>
      <c r="C33" s="141">
        <v>71</v>
      </c>
      <c r="D33" s="149">
        <v>2816.09</v>
      </c>
      <c r="E33" s="149">
        <v>1019.003</v>
      </c>
      <c r="F33" s="149">
        <v>3835.0929999999998</v>
      </c>
    </row>
    <row r="34" spans="1:6">
      <c r="A34" s="139">
        <v>349640</v>
      </c>
      <c r="B34" s="140" t="s">
        <v>286</v>
      </c>
      <c r="C34" s="141">
        <v>245</v>
      </c>
      <c r="D34" s="149">
        <v>0</v>
      </c>
      <c r="E34" s="149">
        <v>0</v>
      </c>
      <c r="F34" s="149">
        <v>0</v>
      </c>
    </row>
    <row r="35" spans="1:6">
      <c r="A35" s="139">
        <v>358506</v>
      </c>
      <c r="B35" s="140" t="s">
        <v>287</v>
      </c>
      <c r="C35" s="141">
        <v>297</v>
      </c>
      <c r="D35" s="149">
        <v>0</v>
      </c>
      <c r="E35" s="149">
        <v>0</v>
      </c>
      <c r="F35" s="149">
        <v>0</v>
      </c>
    </row>
    <row r="36" spans="1:6">
      <c r="A36" s="139">
        <v>347456</v>
      </c>
      <c r="B36" s="140" t="s">
        <v>288</v>
      </c>
      <c r="C36" s="141">
        <v>23</v>
      </c>
      <c r="D36" s="149">
        <v>134.02099999999999</v>
      </c>
      <c r="E36" s="149">
        <v>70.078000000000003</v>
      </c>
      <c r="F36" s="149">
        <v>205</v>
      </c>
    </row>
    <row r="37" spans="1:6">
      <c r="A37" s="139">
        <v>349593</v>
      </c>
      <c r="B37" s="140" t="s">
        <v>289</v>
      </c>
      <c r="C37" s="141">
        <v>50</v>
      </c>
      <c r="D37" s="149">
        <v>1652.077</v>
      </c>
      <c r="E37" s="149">
        <v>567.04399999999998</v>
      </c>
      <c r="F37" s="149">
        <v>2220.0210000000002</v>
      </c>
    </row>
    <row r="38" spans="1:6">
      <c r="A38" s="139">
        <v>344605</v>
      </c>
      <c r="B38" s="140" t="s">
        <v>290</v>
      </c>
      <c r="C38" s="141">
        <v>127</v>
      </c>
      <c r="D38" s="149">
        <v>396.017</v>
      </c>
      <c r="E38" s="149">
        <v>48.067999999999998</v>
      </c>
      <c r="F38" s="149">
        <v>444.08600000000001</v>
      </c>
    </row>
    <row r="39" spans="1:6">
      <c r="A39" s="139">
        <v>352389</v>
      </c>
      <c r="B39" s="140" t="s">
        <v>291</v>
      </c>
      <c r="C39" s="141">
        <v>18</v>
      </c>
      <c r="D39" s="149">
        <v>1638.0740000000001</v>
      </c>
      <c r="E39" s="149">
        <v>765.02099999999996</v>
      </c>
      <c r="F39" s="149">
        <v>2403.0949999999998</v>
      </c>
    </row>
    <row r="40" spans="1:6">
      <c r="A40" s="139">
        <v>351716</v>
      </c>
      <c r="B40" s="140" t="s">
        <v>292</v>
      </c>
      <c r="C40" s="141">
        <v>163</v>
      </c>
      <c r="D40" s="149">
        <v>5073.0479999999998</v>
      </c>
      <c r="E40" s="149">
        <v>1718.011</v>
      </c>
      <c r="F40" s="149">
        <v>6791.06</v>
      </c>
    </row>
    <row r="41" spans="1:6">
      <c r="A41" s="139">
        <v>347357</v>
      </c>
      <c r="B41" s="140" t="s">
        <v>293</v>
      </c>
      <c r="C41" s="141">
        <v>44</v>
      </c>
      <c r="D41" s="149">
        <v>1229.0050000000001</v>
      </c>
      <c r="E41" s="149">
        <v>530.03800000000001</v>
      </c>
      <c r="F41" s="149">
        <v>1759.0429999999999</v>
      </c>
    </row>
    <row r="42" spans="1:6">
      <c r="A42" s="139">
        <v>347324</v>
      </c>
      <c r="B42" s="140" t="s">
        <v>294</v>
      </c>
      <c r="C42" s="141">
        <v>309</v>
      </c>
      <c r="D42" s="149">
        <v>4260.0249999999996</v>
      </c>
      <c r="E42" s="149">
        <v>1385.0039999999999</v>
      </c>
      <c r="F42" s="149">
        <v>5645.03</v>
      </c>
    </row>
    <row r="43" spans="1:6">
      <c r="A43" s="139">
        <v>349589</v>
      </c>
      <c r="B43" s="140" t="s">
        <v>295</v>
      </c>
      <c r="C43" s="141">
        <v>167</v>
      </c>
      <c r="D43" s="149">
        <v>252.07499999999999</v>
      </c>
      <c r="E43" s="149">
        <v>107.038</v>
      </c>
      <c r="F43" s="149">
        <v>360.01400000000001</v>
      </c>
    </row>
    <row r="44" spans="1:6">
      <c r="A44" s="139">
        <v>347454</v>
      </c>
      <c r="B44" s="140" t="s">
        <v>296</v>
      </c>
      <c r="C44" s="141">
        <v>139</v>
      </c>
      <c r="D44" s="149">
        <v>0</v>
      </c>
      <c r="E44" s="149">
        <v>0</v>
      </c>
      <c r="F44" s="149">
        <v>0</v>
      </c>
    </row>
    <row r="45" spans="1:6">
      <c r="A45" s="139">
        <v>358494</v>
      </c>
      <c r="B45" s="140" t="s">
        <v>297</v>
      </c>
      <c r="C45" s="141">
        <v>189</v>
      </c>
      <c r="D45" s="149">
        <v>239.00800000000001</v>
      </c>
      <c r="E45" s="149">
        <v>105.063</v>
      </c>
      <c r="F45" s="149">
        <v>344.072</v>
      </c>
    </row>
    <row r="46" spans="1:6">
      <c r="A46" s="139">
        <v>345494</v>
      </c>
      <c r="B46" s="140" t="s">
        <v>298</v>
      </c>
      <c r="C46" s="141">
        <v>296</v>
      </c>
      <c r="D46" s="149">
        <v>133.04400000000001</v>
      </c>
      <c r="E46" s="149">
        <v>7.0789999999999997</v>
      </c>
      <c r="F46" s="149">
        <v>141.023</v>
      </c>
    </row>
    <row r="47" spans="1:6">
      <c r="A47" s="139">
        <v>344588</v>
      </c>
      <c r="B47" s="140" t="s">
        <v>299</v>
      </c>
      <c r="C47" s="141">
        <v>277</v>
      </c>
      <c r="D47" s="149">
        <v>1734.0840000000001</v>
      </c>
      <c r="E47" s="149">
        <v>595.03</v>
      </c>
      <c r="F47" s="149">
        <v>2330.0140000000001</v>
      </c>
    </row>
    <row r="48" spans="1:6">
      <c r="A48" s="139">
        <v>344480</v>
      </c>
      <c r="B48" s="140" t="s">
        <v>300</v>
      </c>
      <c r="C48" s="141">
        <v>32</v>
      </c>
      <c r="D48" s="149">
        <v>16065.058000000001</v>
      </c>
      <c r="E48" s="149">
        <v>7496.0709999999999</v>
      </c>
      <c r="F48" s="149">
        <v>23562.03</v>
      </c>
    </row>
    <row r="49" spans="1:6">
      <c r="A49" s="139">
        <v>349660</v>
      </c>
      <c r="B49" s="140" t="s">
        <v>301</v>
      </c>
      <c r="C49" s="141">
        <v>244</v>
      </c>
      <c r="D49" s="149">
        <v>3024.0160000000001</v>
      </c>
      <c r="E49" s="149">
        <v>1503.0070000000001</v>
      </c>
      <c r="F49" s="149">
        <v>4527.0230000000001</v>
      </c>
    </row>
    <row r="50" spans="1:6">
      <c r="A50" s="139">
        <v>344858</v>
      </c>
      <c r="B50" s="140" t="s">
        <v>302</v>
      </c>
      <c r="C50" s="141">
        <v>4</v>
      </c>
      <c r="D50" s="149">
        <v>10860.049000000001</v>
      </c>
      <c r="E50" s="149">
        <v>4519.085</v>
      </c>
      <c r="F50" s="149">
        <v>15380.034</v>
      </c>
    </row>
    <row r="51" spans="1:6">
      <c r="A51" s="139">
        <v>352237</v>
      </c>
      <c r="B51" s="140" t="s">
        <v>303</v>
      </c>
      <c r="C51" s="141">
        <v>132</v>
      </c>
      <c r="D51" s="149">
        <v>1523.098</v>
      </c>
      <c r="E51" s="149">
        <v>829.01300000000003</v>
      </c>
      <c r="F51" s="149">
        <v>2353.0120000000002</v>
      </c>
    </row>
    <row r="52" spans="1:6">
      <c r="A52" s="139">
        <v>344620</v>
      </c>
      <c r="B52" s="140" t="s">
        <v>304</v>
      </c>
      <c r="C52" s="141">
        <v>68</v>
      </c>
      <c r="D52" s="149">
        <v>3249.078</v>
      </c>
      <c r="E52" s="149">
        <v>1112.04</v>
      </c>
      <c r="F52" s="149">
        <v>4362.018</v>
      </c>
    </row>
    <row r="53" spans="1:6">
      <c r="A53" s="139">
        <v>343584</v>
      </c>
      <c r="B53" s="140" t="s">
        <v>305</v>
      </c>
      <c r="C53" s="141">
        <v>38</v>
      </c>
      <c r="D53" s="149">
        <v>183.05600000000001</v>
      </c>
      <c r="E53" s="149">
        <v>87.058000000000007</v>
      </c>
      <c r="F53" s="149">
        <v>271.01499999999999</v>
      </c>
    </row>
    <row r="54" spans="1:6">
      <c r="A54" s="139">
        <v>343557</v>
      </c>
      <c r="B54" s="140" t="s">
        <v>305</v>
      </c>
      <c r="C54" s="141">
        <v>255</v>
      </c>
      <c r="D54" s="149">
        <v>241.001</v>
      </c>
      <c r="E54" s="149">
        <v>132.08199999999999</v>
      </c>
      <c r="F54" s="149">
        <v>373.084</v>
      </c>
    </row>
    <row r="55" spans="1:6">
      <c r="A55" s="139">
        <v>349655</v>
      </c>
      <c r="B55" s="140" t="s">
        <v>306</v>
      </c>
      <c r="C55" s="141">
        <v>16</v>
      </c>
      <c r="D55" s="149">
        <v>3.0859999999999999</v>
      </c>
      <c r="E55" s="149">
        <v>1.018</v>
      </c>
      <c r="F55" s="149">
        <v>5.0039999999999996</v>
      </c>
    </row>
    <row r="56" spans="1:6">
      <c r="A56" s="139">
        <v>344597</v>
      </c>
      <c r="B56" s="140" t="s">
        <v>307</v>
      </c>
      <c r="C56" s="141">
        <v>126</v>
      </c>
      <c r="D56" s="149">
        <v>240.06700000000001</v>
      </c>
      <c r="E56" s="149">
        <v>108.029</v>
      </c>
      <c r="F56" s="149">
        <v>348.09699999999998</v>
      </c>
    </row>
    <row r="57" spans="1:6">
      <c r="A57" s="139">
        <v>349600</v>
      </c>
      <c r="B57" s="140" t="s">
        <v>308</v>
      </c>
      <c r="C57" s="141">
        <v>5</v>
      </c>
      <c r="D57" s="149">
        <v>7.0880000000000001</v>
      </c>
      <c r="E57" s="149">
        <v>7.4999999999999997E-2</v>
      </c>
      <c r="F57" s="149">
        <v>8.0640000000000001</v>
      </c>
    </row>
    <row r="58" spans="1:6">
      <c r="A58" s="139">
        <v>352411</v>
      </c>
      <c r="B58" s="140" t="s">
        <v>309</v>
      </c>
      <c r="C58" s="141">
        <v>205</v>
      </c>
      <c r="D58" s="149">
        <v>0</v>
      </c>
      <c r="E58" s="149">
        <v>0</v>
      </c>
      <c r="F58" s="149">
        <v>0</v>
      </c>
    </row>
    <row r="59" spans="1:6">
      <c r="A59" s="139">
        <v>349592</v>
      </c>
      <c r="B59" s="140" t="s">
        <v>310</v>
      </c>
      <c r="C59" s="141">
        <v>204</v>
      </c>
      <c r="D59" s="149">
        <v>327.072</v>
      </c>
      <c r="E59" s="149">
        <v>57.012</v>
      </c>
      <c r="F59" s="149">
        <v>384.08499999999998</v>
      </c>
    </row>
    <row r="60" spans="1:6">
      <c r="A60" s="139">
        <v>352416</v>
      </c>
      <c r="B60" s="140" t="s">
        <v>311</v>
      </c>
      <c r="C60" s="141">
        <v>261</v>
      </c>
      <c r="D60" s="149">
        <v>1880.001</v>
      </c>
      <c r="E60" s="149">
        <v>568.02499999999998</v>
      </c>
      <c r="F60" s="149">
        <v>2448.0259999999998</v>
      </c>
    </row>
    <row r="61" spans="1:6">
      <c r="A61" s="139">
        <v>354843</v>
      </c>
      <c r="B61" s="140" t="s">
        <v>312</v>
      </c>
      <c r="C61" s="141">
        <v>161</v>
      </c>
      <c r="D61" s="149">
        <v>0</v>
      </c>
      <c r="E61" s="149">
        <v>0</v>
      </c>
      <c r="F61" s="149">
        <v>0</v>
      </c>
    </row>
    <row r="62" spans="1:6">
      <c r="A62" s="139">
        <v>359336</v>
      </c>
      <c r="B62" s="140" t="s">
        <v>313</v>
      </c>
      <c r="C62" s="141">
        <v>111</v>
      </c>
      <c r="D62" s="149">
        <v>4.0129999999999999</v>
      </c>
      <c r="E62" s="149">
        <v>4.2999999999999997E-2</v>
      </c>
      <c r="F62" s="149">
        <v>4.056</v>
      </c>
    </row>
    <row r="63" spans="1:6">
      <c r="A63" s="139">
        <v>344522</v>
      </c>
      <c r="B63" s="140" t="s">
        <v>314</v>
      </c>
      <c r="C63" s="141">
        <v>218</v>
      </c>
      <c r="D63" s="149">
        <v>1355.0609999999999</v>
      </c>
      <c r="E63" s="149">
        <v>665.06100000000004</v>
      </c>
      <c r="F63" s="149">
        <v>2021.0219999999999</v>
      </c>
    </row>
    <row r="64" spans="1:6">
      <c r="A64" s="139">
        <v>351412</v>
      </c>
      <c r="B64" s="140" t="s">
        <v>315</v>
      </c>
      <c r="C64" s="141">
        <v>240</v>
      </c>
      <c r="D64" s="149">
        <v>13.021000000000001</v>
      </c>
      <c r="E64" s="149">
        <v>0</v>
      </c>
      <c r="F64" s="149">
        <v>13.021000000000001</v>
      </c>
    </row>
    <row r="65" spans="1:6">
      <c r="A65" s="139">
        <v>344504</v>
      </c>
      <c r="B65" s="140" t="s">
        <v>316</v>
      </c>
      <c r="C65" s="141">
        <v>82</v>
      </c>
      <c r="D65" s="149">
        <v>942.05399999999997</v>
      </c>
      <c r="E65" s="149">
        <v>385.06200000000001</v>
      </c>
      <c r="F65" s="149">
        <v>1328.0160000000001</v>
      </c>
    </row>
    <row r="66" spans="1:6">
      <c r="A66" s="139">
        <v>349662</v>
      </c>
      <c r="B66" s="140" t="s">
        <v>317</v>
      </c>
      <c r="C66" s="141">
        <v>87</v>
      </c>
      <c r="D66" s="149">
        <v>4306.0780000000004</v>
      </c>
      <c r="E66" s="149">
        <v>2196.0349999999999</v>
      </c>
      <c r="F66" s="149">
        <v>6503.0140000000001</v>
      </c>
    </row>
    <row r="67" spans="1:6">
      <c r="A67" s="139">
        <v>347450</v>
      </c>
      <c r="B67" s="140" t="s">
        <v>318</v>
      </c>
      <c r="C67" s="141">
        <v>30</v>
      </c>
      <c r="D67" s="149">
        <v>0</v>
      </c>
      <c r="E67" s="149">
        <v>0</v>
      </c>
      <c r="F67" s="149">
        <v>0</v>
      </c>
    </row>
    <row r="68" spans="1:6">
      <c r="A68" s="139">
        <v>347458</v>
      </c>
      <c r="B68" s="140" t="s">
        <v>318</v>
      </c>
      <c r="C68" s="141">
        <v>157</v>
      </c>
      <c r="D68" s="149">
        <v>0</v>
      </c>
      <c r="E68" s="149">
        <v>0</v>
      </c>
      <c r="F68" s="149">
        <v>0</v>
      </c>
    </row>
    <row r="69" spans="1:6">
      <c r="A69" s="139">
        <v>343579</v>
      </c>
      <c r="B69" s="140" t="s">
        <v>319</v>
      </c>
      <c r="C69" s="141">
        <v>278</v>
      </c>
      <c r="D69" s="149">
        <v>0</v>
      </c>
      <c r="E69" s="149">
        <v>0</v>
      </c>
      <c r="F69" s="149">
        <v>0</v>
      </c>
    </row>
    <row r="70" spans="1:6">
      <c r="A70" s="139">
        <v>344581</v>
      </c>
      <c r="B70" s="140" t="s">
        <v>320</v>
      </c>
      <c r="C70" s="141">
        <v>1</v>
      </c>
      <c r="D70" s="149">
        <v>2090.0590000000002</v>
      </c>
      <c r="E70" s="149">
        <v>950.09799999999996</v>
      </c>
      <c r="F70" s="149">
        <v>3041.058</v>
      </c>
    </row>
    <row r="71" spans="1:6">
      <c r="A71" s="139">
        <v>347469</v>
      </c>
      <c r="B71" s="140" t="s">
        <v>321</v>
      </c>
      <c r="C71" s="141">
        <v>128</v>
      </c>
      <c r="D71" s="149">
        <v>1330.0619999999999</v>
      </c>
      <c r="E71" s="149">
        <v>622.08000000000004</v>
      </c>
      <c r="F71" s="149">
        <v>1953.0429999999999</v>
      </c>
    </row>
    <row r="72" spans="1:6">
      <c r="A72" s="139">
        <v>352378</v>
      </c>
      <c r="B72" s="140" t="s">
        <v>322</v>
      </c>
      <c r="C72" s="141">
        <v>117</v>
      </c>
      <c r="D72" s="149">
        <v>82.04</v>
      </c>
      <c r="E72" s="149">
        <v>20.013000000000002</v>
      </c>
      <c r="F72" s="149">
        <v>102.053</v>
      </c>
    </row>
    <row r="73" spans="1:6">
      <c r="A73" s="139">
        <v>344586</v>
      </c>
      <c r="B73" s="140" t="s">
        <v>323</v>
      </c>
      <c r="C73" s="141">
        <v>198</v>
      </c>
      <c r="D73" s="149">
        <v>2585.0129999999999</v>
      </c>
      <c r="E73" s="149">
        <v>1137.0360000000001</v>
      </c>
      <c r="F73" s="149">
        <v>3722.05</v>
      </c>
    </row>
    <row r="74" spans="1:6">
      <c r="A74" s="139">
        <v>354800</v>
      </c>
      <c r="B74" s="140" t="s">
        <v>324</v>
      </c>
      <c r="C74" s="141">
        <v>88</v>
      </c>
      <c r="D74" s="149">
        <v>229.095</v>
      </c>
      <c r="E74" s="149">
        <v>71.004999999999995</v>
      </c>
      <c r="F74" s="149">
        <v>301.00099999999998</v>
      </c>
    </row>
    <row r="75" spans="1:6">
      <c r="A75" s="139">
        <v>342943</v>
      </c>
      <c r="B75" s="140" t="s">
        <v>325</v>
      </c>
      <c r="C75" s="141">
        <v>140</v>
      </c>
      <c r="D75" s="149">
        <v>2056.0349999999999</v>
      </c>
      <c r="E75" s="149">
        <v>253.06</v>
      </c>
      <c r="F75" s="149">
        <v>2309.0949999999998</v>
      </c>
    </row>
    <row r="76" spans="1:6">
      <c r="A76" s="139">
        <v>358491</v>
      </c>
      <c r="B76" s="140" t="s">
        <v>326</v>
      </c>
      <c r="C76" s="141">
        <v>301</v>
      </c>
      <c r="D76" s="149">
        <v>7.024</v>
      </c>
      <c r="E76" s="149">
        <v>0</v>
      </c>
      <c r="F76" s="149">
        <v>7.024</v>
      </c>
    </row>
    <row r="77" spans="1:6">
      <c r="A77" s="139">
        <v>349571</v>
      </c>
      <c r="B77" s="140" t="s">
        <v>327</v>
      </c>
      <c r="C77" s="141">
        <v>55</v>
      </c>
      <c r="D77" s="149">
        <v>2060.009</v>
      </c>
      <c r="E77" s="149">
        <v>997.09299999999996</v>
      </c>
      <c r="F77" s="149">
        <v>3058.0030000000002</v>
      </c>
    </row>
    <row r="78" spans="1:6">
      <c r="A78" s="139">
        <v>343567</v>
      </c>
      <c r="B78" s="140" t="s">
        <v>328</v>
      </c>
      <c r="C78" s="141">
        <v>151</v>
      </c>
      <c r="D78" s="149">
        <v>1392.0239999999999</v>
      </c>
      <c r="E78" s="149">
        <v>474.041</v>
      </c>
      <c r="F78" s="149">
        <v>1866.0650000000001</v>
      </c>
    </row>
    <row r="79" spans="1:6">
      <c r="A79" s="139">
        <v>344583</v>
      </c>
      <c r="B79" s="140" t="s">
        <v>329</v>
      </c>
      <c r="C79" s="141">
        <v>64</v>
      </c>
      <c r="D79" s="149">
        <v>1678.0820000000001</v>
      </c>
      <c r="E79" s="149">
        <v>376.09199999999998</v>
      </c>
      <c r="F79" s="149">
        <v>2055.0740000000001</v>
      </c>
    </row>
    <row r="80" spans="1:6">
      <c r="A80" s="139">
        <v>344603</v>
      </c>
      <c r="B80" s="140" t="s">
        <v>330</v>
      </c>
      <c r="C80" s="141">
        <v>279</v>
      </c>
      <c r="D80" s="149">
        <v>3739.0169999999998</v>
      </c>
      <c r="E80" s="149">
        <v>1415.0429999999999</v>
      </c>
      <c r="F80" s="149">
        <v>5154.0600000000004</v>
      </c>
    </row>
    <row r="81" spans="1:6">
      <c r="A81" s="139">
        <v>357824</v>
      </c>
      <c r="B81" s="140" t="s">
        <v>331</v>
      </c>
      <c r="C81" s="141">
        <v>202</v>
      </c>
      <c r="D81" s="149">
        <v>529.03700000000003</v>
      </c>
      <c r="E81" s="149">
        <v>166.05099999999999</v>
      </c>
      <c r="F81" s="149">
        <v>695.08900000000006</v>
      </c>
    </row>
    <row r="82" spans="1:6">
      <c r="A82" s="139">
        <v>344587</v>
      </c>
      <c r="B82" s="140" t="s">
        <v>332</v>
      </c>
      <c r="C82" s="141">
        <v>67</v>
      </c>
      <c r="D82" s="149">
        <v>170.095</v>
      </c>
      <c r="E82" s="149">
        <v>97.088999999999999</v>
      </c>
      <c r="F82" s="149">
        <v>268.084</v>
      </c>
    </row>
    <row r="83" spans="1:6">
      <c r="A83" s="139">
        <v>351721</v>
      </c>
      <c r="B83" s="140" t="s">
        <v>333</v>
      </c>
      <c r="C83" s="140" t="s">
        <v>334</v>
      </c>
      <c r="D83" s="149">
        <v>15072.061</v>
      </c>
      <c r="E83" s="149">
        <v>6548.0110000000004</v>
      </c>
      <c r="F83" s="149">
        <v>21620.072</v>
      </c>
    </row>
    <row r="84" spans="1:6">
      <c r="A84" s="139">
        <v>349601</v>
      </c>
      <c r="B84" s="140" t="s">
        <v>335</v>
      </c>
      <c r="C84" s="141">
        <v>129</v>
      </c>
      <c r="D84" s="149">
        <v>8.2000000000000003E-2</v>
      </c>
      <c r="E84" s="149">
        <v>0</v>
      </c>
      <c r="F84" s="149">
        <v>8.2000000000000003E-2</v>
      </c>
    </row>
    <row r="85" spans="1:6">
      <c r="A85" s="139">
        <v>343585</v>
      </c>
      <c r="B85" s="140" t="s">
        <v>336</v>
      </c>
      <c r="C85" s="141">
        <v>158</v>
      </c>
      <c r="D85" s="149">
        <v>435.017</v>
      </c>
      <c r="E85" s="149">
        <v>93.084999999999994</v>
      </c>
      <c r="F85" s="149">
        <v>529.00300000000004</v>
      </c>
    </row>
    <row r="86" spans="1:6">
      <c r="A86" s="139">
        <v>358512</v>
      </c>
      <c r="B86" s="140" t="s">
        <v>337</v>
      </c>
      <c r="C86" s="141">
        <v>229</v>
      </c>
      <c r="D86" s="149">
        <v>97.096000000000004</v>
      </c>
      <c r="E86" s="149">
        <v>4.9000000000000002E-2</v>
      </c>
      <c r="F86" s="149">
        <v>98.045000000000002</v>
      </c>
    </row>
    <row r="87" spans="1:6">
      <c r="A87" s="139">
        <v>349659</v>
      </c>
      <c r="B87" s="140" t="s">
        <v>338</v>
      </c>
      <c r="C87" s="141">
        <v>166</v>
      </c>
      <c r="D87" s="149">
        <v>822.029</v>
      </c>
      <c r="E87" s="149">
        <v>381.07799999999997</v>
      </c>
      <c r="F87" s="149">
        <v>1204.0070000000001</v>
      </c>
    </row>
    <row r="88" spans="1:6">
      <c r="A88" s="139">
        <v>344860</v>
      </c>
      <c r="B88" s="140" t="s">
        <v>339</v>
      </c>
      <c r="C88" s="141">
        <v>147</v>
      </c>
      <c r="D88" s="149">
        <v>21161.01</v>
      </c>
      <c r="E88" s="149">
        <v>10459.091</v>
      </c>
      <c r="F88" s="149">
        <v>31621.001</v>
      </c>
    </row>
    <row r="89" spans="1:6">
      <c r="A89" s="139">
        <v>344518</v>
      </c>
      <c r="B89" s="140" t="s">
        <v>340</v>
      </c>
      <c r="C89" s="141">
        <v>274</v>
      </c>
      <c r="D89" s="149">
        <v>3915.0219999999999</v>
      </c>
      <c r="E89" s="149">
        <v>1529.0150000000001</v>
      </c>
      <c r="F89" s="149">
        <v>5444.0379999999996</v>
      </c>
    </row>
    <row r="90" spans="1:6">
      <c r="A90" s="139">
        <v>351718</v>
      </c>
      <c r="B90" s="140" t="s">
        <v>341</v>
      </c>
      <c r="C90" s="141">
        <v>300</v>
      </c>
      <c r="D90" s="149">
        <v>56.043999999999997</v>
      </c>
      <c r="E90" s="149">
        <v>13.042999999999999</v>
      </c>
      <c r="F90" s="149">
        <v>69.087999999999994</v>
      </c>
    </row>
    <row r="91" spans="1:6">
      <c r="A91" s="139">
        <v>352390</v>
      </c>
      <c r="B91" s="140" t="s">
        <v>342</v>
      </c>
      <c r="C91" s="141">
        <v>123</v>
      </c>
      <c r="D91" s="149">
        <v>0</v>
      </c>
      <c r="E91" s="149">
        <v>0</v>
      </c>
      <c r="F91" s="149">
        <v>0</v>
      </c>
    </row>
    <row r="92" spans="1:6">
      <c r="A92" s="139">
        <v>344538</v>
      </c>
      <c r="B92" s="140" t="s">
        <v>343</v>
      </c>
      <c r="C92" s="141">
        <v>34</v>
      </c>
      <c r="D92" s="149">
        <v>0</v>
      </c>
      <c r="E92" s="149">
        <v>0</v>
      </c>
      <c r="F92" s="149">
        <v>0</v>
      </c>
    </row>
    <row r="93" spans="1:6">
      <c r="A93" s="139">
        <v>358454</v>
      </c>
      <c r="B93" s="140" t="s">
        <v>344</v>
      </c>
      <c r="C93" s="141">
        <v>286</v>
      </c>
      <c r="D93" s="149">
        <v>702.04600000000005</v>
      </c>
      <c r="E93" s="149">
        <v>165.08500000000001</v>
      </c>
      <c r="F93" s="149">
        <v>868.03099999999995</v>
      </c>
    </row>
    <row r="94" spans="1:6">
      <c r="A94" s="139">
        <v>349639</v>
      </c>
      <c r="B94" s="140" t="s">
        <v>345</v>
      </c>
      <c r="C94" s="141">
        <v>92</v>
      </c>
      <c r="D94" s="149">
        <v>1991.0719999999999</v>
      </c>
      <c r="E94" s="149">
        <v>1022.025</v>
      </c>
      <c r="F94" s="149">
        <v>3013.0970000000002</v>
      </c>
    </row>
    <row r="95" spans="1:6">
      <c r="A95" s="139">
        <v>349611</v>
      </c>
      <c r="B95" s="140" t="s">
        <v>346</v>
      </c>
      <c r="C95" s="141">
        <v>283</v>
      </c>
      <c r="D95" s="149">
        <v>415.04500000000002</v>
      </c>
      <c r="E95" s="149">
        <v>106.07299999999999</v>
      </c>
      <c r="F95" s="149">
        <v>522.02</v>
      </c>
    </row>
    <row r="96" spans="1:6">
      <c r="A96" s="139">
        <v>349617</v>
      </c>
      <c r="B96" s="140" t="s">
        <v>347</v>
      </c>
      <c r="C96" s="141">
        <v>9</v>
      </c>
      <c r="D96" s="149">
        <v>488.04300000000001</v>
      </c>
      <c r="E96" s="149">
        <v>115.069</v>
      </c>
      <c r="F96" s="149">
        <v>604.01300000000003</v>
      </c>
    </row>
    <row r="97" spans="1:6">
      <c r="A97" s="139">
        <v>344506</v>
      </c>
      <c r="B97" s="140" t="s">
        <v>348</v>
      </c>
      <c r="C97" s="141">
        <v>136</v>
      </c>
      <c r="D97" s="149">
        <v>495.024</v>
      </c>
      <c r="E97" s="149">
        <v>184.05099999999999</v>
      </c>
      <c r="F97" s="149">
        <v>679.07500000000005</v>
      </c>
    </row>
    <row r="98" spans="1:6">
      <c r="A98" s="139">
        <v>343560</v>
      </c>
      <c r="B98" s="140" t="s">
        <v>349</v>
      </c>
      <c r="C98" s="141">
        <v>42</v>
      </c>
      <c r="D98" s="149">
        <v>6070.0889999999999</v>
      </c>
      <c r="E98" s="149">
        <v>2986.0120000000002</v>
      </c>
      <c r="F98" s="149">
        <v>9057.0010000000002</v>
      </c>
    </row>
    <row r="99" spans="1:6">
      <c r="A99" s="139">
        <v>351665</v>
      </c>
      <c r="B99" s="140" t="s">
        <v>350</v>
      </c>
      <c r="C99" s="141">
        <v>270</v>
      </c>
      <c r="D99" s="149">
        <v>7.0869999999999997</v>
      </c>
      <c r="E99" s="149">
        <v>5.0000000000000001E-3</v>
      </c>
      <c r="F99" s="149">
        <v>7.093</v>
      </c>
    </row>
    <row r="100" spans="1:6">
      <c r="A100" s="139">
        <v>351423</v>
      </c>
      <c r="B100" s="140" t="s">
        <v>351</v>
      </c>
      <c r="C100" s="141">
        <v>221</v>
      </c>
      <c r="D100" s="149">
        <v>1006.074</v>
      </c>
      <c r="E100" s="149">
        <v>299.07</v>
      </c>
      <c r="F100" s="149">
        <v>1306.0440000000001</v>
      </c>
    </row>
    <row r="101" spans="1:6">
      <c r="A101" s="139">
        <v>360223</v>
      </c>
      <c r="B101" s="140" t="s">
        <v>352</v>
      </c>
      <c r="C101" s="141">
        <v>1</v>
      </c>
      <c r="D101" s="149">
        <v>11.038</v>
      </c>
      <c r="E101" s="149">
        <v>1.012</v>
      </c>
      <c r="F101" s="149">
        <v>12.05</v>
      </c>
    </row>
    <row r="102" spans="1:6">
      <c r="A102" s="139">
        <v>344521</v>
      </c>
      <c r="B102" s="140" t="s">
        <v>353</v>
      </c>
      <c r="C102" s="141">
        <v>227</v>
      </c>
      <c r="D102" s="149">
        <v>71.067999999999998</v>
      </c>
      <c r="E102" s="149">
        <v>30.012</v>
      </c>
      <c r="F102" s="149">
        <v>101.08</v>
      </c>
    </row>
    <row r="103" spans="1:6">
      <c r="A103" s="139">
        <v>352220</v>
      </c>
      <c r="B103" s="140" t="s">
        <v>354</v>
      </c>
      <c r="C103" s="141">
        <v>125</v>
      </c>
      <c r="D103" s="149">
        <v>319.04599999999999</v>
      </c>
      <c r="E103" s="149">
        <v>9.08</v>
      </c>
      <c r="F103" s="149">
        <v>329.02600000000001</v>
      </c>
    </row>
    <row r="104" spans="1:6">
      <c r="A104" s="139">
        <v>358475</v>
      </c>
      <c r="B104" s="140" t="s">
        <v>355</v>
      </c>
      <c r="C104" s="141">
        <v>299</v>
      </c>
      <c r="D104" s="149">
        <v>157.08000000000001</v>
      </c>
      <c r="E104" s="149">
        <v>2.0590000000000002</v>
      </c>
      <c r="F104" s="149">
        <v>160.03899999999999</v>
      </c>
    </row>
    <row r="105" spans="1:6">
      <c r="A105" s="139">
        <v>342954</v>
      </c>
      <c r="B105" s="140" t="s">
        <v>356</v>
      </c>
      <c r="C105" s="141">
        <v>178</v>
      </c>
      <c r="D105" s="149">
        <v>2608.0819999999999</v>
      </c>
      <c r="E105" s="149">
        <v>1037.0160000000001</v>
      </c>
      <c r="F105" s="149">
        <v>3645.0990000000002</v>
      </c>
    </row>
    <row r="106" spans="1:6">
      <c r="A106" s="139">
        <v>347440</v>
      </c>
      <c r="B106" s="140" t="s">
        <v>357</v>
      </c>
      <c r="C106" s="141">
        <v>86</v>
      </c>
      <c r="D106" s="149">
        <v>541.01700000000005</v>
      </c>
      <c r="E106" s="149">
        <v>153.00399999999999</v>
      </c>
      <c r="F106" s="149">
        <v>694.02099999999996</v>
      </c>
    </row>
    <row r="107" spans="1:6">
      <c r="A107" s="139">
        <v>344866</v>
      </c>
      <c r="B107" s="140" t="s">
        <v>358</v>
      </c>
      <c r="C107" s="141">
        <v>31</v>
      </c>
      <c r="D107" s="149">
        <v>380.048</v>
      </c>
      <c r="E107" s="149">
        <v>296.03500000000003</v>
      </c>
      <c r="F107" s="149">
        <v>676.08299999999997</v>
      </c>
    </row>
    <row r="108" spans="1:6">
      <c r="A108" s="139">
        <v>347337</v>
      </c>
      <c r="B108" s="140" t="s">
        <v>359</v>
      </c>
      <c r="C108" s="141">
        <v>109</v>
      </c>
      <c r="D108" s="149">
        <v>304.04199999999997</v>
      </c>
      <c r="E108" s="149">
        <v>27.039000000000001</v>
      </c>
      <c r="F108" s="149">
        <v>331.08100000000002</v>
      </c>
    </row>
    <row r="109" spans="1:6">
      <c r="A109" s="139">
        <v>358457</v>
      </c>
      <c r="B109" s="140" t="s">
        <v>360</v>
      </c>
      <c r="C109" s="141">
        <v>315</v>
      </c>
      <c r="D109" s="149">
        <v>96.021000000000001</v>
      </c>
      <c r="E109" s="149">
        <v>61.072000000000003</v>
      </c>
      <c r="F109" s="149">
        <v>157.09299999999999</v>
      </c>
    </row>
    <row r="110" spans="1:6">
      <c r="A110" s="139">
        <v>342940</v>
      </c>
      <c r="B110" s="140" t="s">
        <v>361</v>
      </c>
      <c r="C110" s="141">
        <v>90</v>
      </c>
      <c r="D110" s="149">
        <v>9034.0470000000005</v>
      </c>
      <c r="E110" s="149">
        <v>4424.0879999999997</v>
      </c>
      <c r="F110" s="149">
        <v>13459.035</v>
      </c>
    </row>
    <row r="111" spans="1:6">
      <c r="A111" s="139">
        <v>347335</v>
      </c>
      <c r="B111" s="140" t="s">
        <v>362</v>
      </c>
      <c r="C111" s="141">
        <v>47</v>
      </c>
      <c r="D111" s="149">
        <v>374.07799999999997</v>
      </c>
      <c r="E111" s="149">
        <v>257.08100000000002</v>
      </c>
      <c r="F111" s="149">
        <v>632.05899999999997</v>
      </c>
    </row>
    <row r="112" spans="1:6">
      <c r="A112" s="139">
        <v>354838</v>
      </c>
      <c r="B112" s="140" t="s">
        <v>363</v>
      </c>
      <c r="C112" s="141">
        <v>294</v>
      </c>
      <c r="D112" s="149">
        <v>971.07600000000002</v>
      </c>
      <c r="E112" s="149">
        <v>377.01600000000002</v>
      </c>
      <c r="F112" s="149">
        <v>1348.0920000000001</v>
      </c>
    </row>
    <row r="113" spans="1:6">
      <c r="A113" s="139">
        <v>359315</v>
      </c>
      <c r="B113" s="140" t="s">
        <v>364</v>
      </c>
      <c r="C113" s="141">
        <v>214</v>
      </c>
      <c r="D113" s="149">
        <v>0</v>
      </c>
      <c r="E113" s="149">
        <v>0</v>
      </c>
      <c r="F113" s="149">
        <v>0</v>
      </c>
    </row>
    <row r="114" spans="1:6">
      <c r="A114" s="139">
        <v>349649</v>
      </c>
      <c r="B114" s="140" t="s">
        <v>365</v>
      </c>
      <c r="C114" s="141">
        <v>304</v>
      </c>
      <c r="D114" s="149">
        <v>422.03100000000001</v>
      </c>
      <c r="E114" s="149">
        <v>251.06</v>
      </c>
      <c r="F114" s="149">
        <v>673.09100000000001</v>
      </c>
    </row>
    <row r="115" spans="1:6">
      <c r="A115" s="139">
        <v>359141</v>
      </c>
      <c r="B115" s="140" t="s">
        <v>366</v>
      </c>
      <c r="C115" s="141">
        <v>6</v>
      </c>
      <c r="D115" s="149">
        <v>154.036</v>
      </c>
      <c r="E115" s="149">
        <v>11.023999999999999</v>
      </c>
      <c r="F115" s="149">
        <v>165.06100000000001</v>
      </c>
    </row>
    <row r="116" spans="1:6">
      <c r="A116" s="139">
        <v>358455</v>
      </c>
      <c r="B116" s="140" t="s">
        <v>367</v>
      </c>
      <c r="C116" s="141">
        <v>209</v>
      </c>
      <c r="D116" s="149">
        <v>488.09199999999998</v>
      </c>
      <c r="E116" s="149">
        <v>184.09299999999999</v>
      </c>
      <c r="F116" s="149">
        <v>673.08500000000004</v>
      </c>
    </row>
    <row r="117" spans="1:6">
      <c r="A117" s="139">
        <v>344474</v>
      </c>
      <c r="B117" s="140" t="s">
        <v>368</v>
      </c>
      <c r="C117" s="141">
        <v>107</v>
      </c>
      <c r="D117" s="149">
        <v>7901.0659999999998</v>
      </c>
      <c r="E117" s="149">
        <v>3718.0120000000002</v>
      </c>
      <c r="F117" s="149">
        <v>11619.079</v>
      </c>
    </row>
    <row r="118" spans="1:6">
      <c r="A118" s="139">
        <v>344456</v>
      </c>
      <c r="B118" s="140" t="s">
        <v>369</v>
      </c>
      <c r="C118" s="141">
        <v>155</v>
      </c>
      <c r="D118" s="149">
        <v>5251.0529999999999</v>
      </c>
      <c r="E118" s="149">
        <v>2453.096</v>
      </c>
      <c r="F118" s="149">
        <v>7705.049</v>
      </c>
    </row>
    <row r="119" spans="1:6">
      <c r="A119" s="139">
        <v>343515</v>
      </c>
      <c r="B119" s="140" t="s">
        <v>370</v>
      </c>
      <c r="C119" s="141">
        <v>33</v>
      </c>
      <c r="D119" s="149">
        <v>595.03899999999999</v>
      </c>
      <c r="E119" s="149">
        <v>277.09199999999998</v>
      </c>
      <c r="F119" s="149">
        <v>873.03099999999995</v>
      </c>
    </row>
    <row r="120" spans="1:6">
      <c r="A120" s="139">
        <v>351661</v>
      </c>
      <c r="B120" s="140" t="s">
        <v>371</v>
      </c>
      <c r="C120" s="141">
        <v>177</v>
      </c>
      <c r="D120" s="149">
        <v>489.05599999999998</v>
      </c>
      <c r="E120" s="149">
        <v>143.006</v>
      </c>
      <c r="F120" s="149">
        <v>632.06299999999999</v>
      </c>
    </row>
    <row r="121" spans="1:6">
      <c r="A121" s="139">
        <v>349615</v>
      </c>
      <c r="B121" s="140" t="s">
        <v>372</v>
      </c>
      <c r="C121" s="141">
        <v>193</v>
      </c>
      <c r="D121" s="149">
        <v>606.08399999999995</v>
      </c>
      <c r="E121" s="149">
        <v>286.02300000000002</v>
      </c>
      <c r="F121" s="149">
        <v>893.00699999999995</v>
      </c>
    </row>
    <row r="122" spans="1:6">
      <c r="A122" s="139">
        <v>354836</v>
      </c>
      <c r="B122" s="140" t="s">
        <v>373</v>
      </c>
      <c r="C122" s="141">
        <v>184</v>
      </c>
      <c r="D122" s="149">
        <v>115.048</v>
      </c>
      <c r="E122" s="149">
        <v>2.0070000000000001</v>
      </c>
      <c r="F122" s="149">
        <v>117.05500000000001</v>
      </c>
    </row>
    <row r="123" spans="1:6">
      <c r="A123" s="139">
        <v>359309</v>
      </c>
      <c r="B123" s="140" t="s">
        <v>374</v>
      </c>
      <c r="C123" s="141">
        <v>168</v>
      </c>
      <c r="D123" s="149">
        <v>10.032</v>
      </c>
      <c r="E123" s="149">
        <v>11</v>
      </c>
      <c r="F123" s="149">
        <v>21.032</v>
      </c>
    </row>
    <row r="124" spans="1:6">
      <c r="A124" s="139">
        <v>352388</v>
      </c>
      <c r="B124" s="140" t="s">
        <v>375</v>
      </c>
      <c r="C124" s="141">
        <v>262</v>
      </c>
      <c r="D124" s="149">
        <v>4113.04</v>
      </c>
      <c r="E124" s="149">
        <v>2501.0230000000001</v>
      </c>
      <c r="F124" s="149">
        <v>6614.0640000000003</v>
      </c>
    </row>
    <row r="125" spans="1:6">
      <c r="A125" s="139">
        <v>347660</v>
      </c>
      <c r="B125" s="140" t="s">
        <v>376</v>
      </c>
      <c r="C125" s="140" t="s">
        <v>377</v>
      </c>
      <c r="D125" s="149">
        <v>2162.0239999999999</v>
      </c>
      <c r="E125" s="149">
        <v>983.00199999999995</v>
      </c>
      <c r="F125" s="149">
        <v>3145.0259999999998</v>
      </c>
    </row>
    <row r="126" spans="1:6" ht="30">
      <c r="A126" s="139">
        <v>347474</v>
      </c>
      <c r="B126" s="140" t="s">
        <v>376</v>
      </c>
      <c r="C126" s="140" t="s">
        <v>378</v>
      </c>
      <c r="D126" s="149">
        <v>6191.0349999999999</v>
      </c>
      <c r="E126" s="149">
        <v>2046.0350000000001</v>
      </c>
      <c r="F126" s="149">
        <v>8237.07</v>
      </c>
    </row>
    <row r="127" spans="1:6">
      <c r="A127" s="139">
        <v>349650</v>
      </c>
      <c r="B127" s="140" t="s">
        <v>379</v>
      </c>
      <c r="C127" s="141">
        <v>203</v>
      </c>
      <c r="D127" s="149">
        <v>553.09100000000001</v>
      </c>
      <c r="E127" s="149">
        <v>202.01499999999999</v>
      </c>
      <c r="F127" s="149">
        <v>756.00599999999997</v>
      </c>
    </row>
    <row r="128" spans="1:6">
      <c r="A128" s="139">
        <v>344535</v>
      </c>
      <c r="B128" s="140" t="s">
        <v>380</v>
      </c>
      <c r="C128" s="141">
        <v>81</v>
      </c>
      <c r="D128" s="149">
        <v>4429.0230000000001</v>
      </c>
      <c r="E128" s="149">
        <v>2142.0819999999999</v>
      </c>
      <c r="F128" s="149">
        <v>6572.0050000000001</v>
      </c>
    </row>
    <row r="129" spans="1:6">
      <c r="A129" s="139">
        <v>342948</v>
      </c>
      <c r="B129" s="140" t="s">
        <v>381</v>
      </c>
      <c r="C129" s="141">
        <v>70</v>
      </c>
      <c r="D129" s="149">
        <v>0</v>
      </c>
      <c r="E129" s="149">
        <v>0</v>
      </c>
      <c r="F129" s="149">
        <v>0</v>
      </c>
    </row>
    <row r="130" spans="1:6">
      <c r="A130" s="139">
        <v>357963</v>
      </c>
      <c r="B130" s="140" t="s">
        <v>382</v>
      </c>
      <c r="C130" s="141">
        <v>233</v>
      </c>
      <c r="D130" s="149">
        <v>4358.018</v>
      </c>
      <c r="E130" s="149">
        <v>2144.0369999999998</v>
      </c>
      <c r="F130" s="149">
        <v>6502.0559999999996</v>
      </c>
    </row>
    <row r="131" spans="1:6">
      <c r="A131" s="139">
        <v>352392</v>
      </c>
      <c r="B131" s="140" t="s">
        <v>383</v>
      </c>
      <c r="C131" s="141">
        <v>141</v>
      </c>
      <c r="D131" s="149">
        <v>111.006</v>
      </c>
      <c r="E131" s="149">
        <v>27.091999999999999</v>
      </c>
      <c r="F131" s="149">
        <v>138.09800000000001</v>
      </c>
    </row>
    <row r="132" spans="1:6">
      <c r="A132" s="139">
        <v>344853</v>
      </c>
      <c r="B132" s="140" t="s">
        <v>384</v>
      </c>
      <c r="C132" s="141">
        <v>280</v>
      </c>
      <c r="D132" s="149">
        <v>342.03899999999999</v>
      </c>
      <c r="E132" s="149">
        <v>25.077999999999999</v>
      </c>
      <c r="F132" s="149">
        <v>368.017</v>
      </c>
    </row>
    <row r="133" spans="1:6">
      <c r="A133" s="139">
        <v>357964</v>
      </c>
      <c r="B133" s="140" t="s">
        <v>385</v>
      </c>
      <c r="C133" s="141">
        <v>271</v>
      </c>
      <c r="D133" s="149">
        <v>139.05799999999999</v>
      </c>
      <c r="E133" s="149">
        <v>35.058999999999997</v>
      </c>
      <c r="F133" s="149">
        <v>175.018</v>
      </c>
    </row>
    <row r="134" spans="1:6">
      <c r="A134" s="139">
        <v>359289</v>
      </c>
      <c r="B134" s="140" t="s">
        <v>386</v>
      </c>
      <c r="C134" s="141">
        <v>312</v>
      </c>
      <c r="D134" s="149">
        <v>0</v>
      </c>
      <c r="E134" s="149">
        <v>0</v>
      </c>
      <c r="F134" s="149">
        <v>0</v>
      </c>
    </row>
    <row r="135" spans="1:6">
      <c r="A135" s="139">
        <v>349641</v>
      </c>
      <c r="B135" s="140" t="s">
        <v>387</v>
      </c>
      <c r="C135" s="141">
        <v>135</v>
      </c>
      <c r="D135" s="149">
        <v>575.03099999999995</v>
      </c>
      <c r="E135" s="149">
        <v>200.023</v>
      </c>
      <c r="F135" s="149">
        <v>775.05499999999995</v>
      </c>
    </row>
    <row r="136" spans="1:6">
      <c r="A136" s="139">
        <v>359292</v>
      </c>
      <c r="B136" s="140" t="s">
        <v>388</v>
      </c>
      <c r="C136" s="141">
        <v>224</v>
      </c>
      <c r="D136" s="149">
        <v>33.029000000000003</v>
      </c>
      <c r="E136" s="149">
        <v>7.0000000000000001E-3</v>
      </c>
      <c r="F136" s="149">
        <v>33.036999999999999</v>
      </c>
    </row>
    <row r="137" spans="1:6">
      <c r="A137" s="139">
        <v>343538</v>
      </c>
      <c r="B137" s="140" t="s">
        <v>389</v>
      </c>
      <c r="C137" s="141">
        <v>252</v>
      </c>
      <c r="D137" s="149">
        <v>1791.0160000000001</v>
      </c>
      <c r="E137" s="149">
        <v>513.05200000000002</v>
      </c>
      <c r="F137" s="149">
        <v>2304.069</v>
      </c>
    </row>
    <row r="138" spans="1:6">
      <c r="A138" s="139">
        <v>344542</v>
      </c>
      <c r="B138" s="140" t="s">
        <v>390</v>
      </c>
      <c r="C138" s="141">
        <v>19</v>
      </c>
      <c r="D138" s="149">
        <v>3960.0970000000002</v>
      </c>
      <c r="E138" s="149">
        <v>1553.077</v>
      </c>
      <c r="F138" s="149">
        <v>5514.0749999999998</v>
      </c>
    </row>
    <row r="139" spans="1:6">
      <c r="A139" s="139">
        <v>359329</v>
      </c>
      <c r="B139" s="140" t="s">
        <v>391</v>
      </c>
      <c r="C139" s="141">
        <v>112</v>
      </c>
      <c r="D139" s="149">
        <v>425.01600000000002</v>
      </c>
      <c r="E139" s="149">
        <v>80.013999999999996</v>
      </c>
      <c r="F139" s="149">
        <v>505.03</v>
      </c>
    </row>
    <row r="140" spans="1:6">
      <c r="A140" s="139">
        <v>347412</v>
      </c>
      <c r="B140" s="140" t="s">
        <v>392</v>
      </c>
      <c r="C140" s="141">
        <v>48</v>
      </c>
      <c r="D140" s="149">
        <v>0</v>
      </c>
      <c r="E140" s="149">
        <v>0</v>
      </c>
      <c r="F140" s="149">
        <v>0</v>
      </c>
    </row>
    <row r="141" spans="1:6">
      <c r="A141" s="139">
        <v>343510</v>
      </c>
      <c r="B141" s="140" t="s">
        <v>393</v>
      </c>
      <c r="C141" s="141">
        <v>248</v>
      </c>
      <c r="D141" s="149">
        <v>9773.0110000000004</v>
      </c>
      <c r="E141" s="149">
        <v>4694.0619999999999</v>
      </c>
      <c r="F141" s="149">
        <v>14467.073</v>
      </c>
    </row>
    <row r="142" spans="1:6">
      <c r="A142" s="139">
        <v>357785</v>
      </c>
      <c r="B142" s="140" t="s">
        <v>394</v>
      </c>
      <c r="C142" s="141">
        <v>171</v>
      </c>
      <c r="D142" s="149">
        <v>636.02</v>
      </c>
      <c r="E142" s="149">
        <v>219.05699999999999</v>
      </c>
      <c r="F142" s="149">
        <v>855.077</v>
      </c>
    </row>
    <row r="143" spans="1:6">
      <c r="A143" s="139">
        <v>349626</v>
      </c>
      <c r="B143" s="140" t="s">
        <v>395</v>
      </c>
      <c r="C143" s="141">
        <v>276</v>
      </c>
      <c r="D143" s="149">
        <v>14.089</v>
      </c>
      <c r="E143" s="149">
        <v>16.013999999999999</v>
      </c>
      <c r="F143" s="149">
        <v>31.004000000000001</v>
      </c>
    </row>
    <row r="144" spans="1:6">
      <c r="A144" s="139">
        <v>354314</v>
      </c>
      <c r="B144" s="140" t="s">
        <v>396</v>
      </c>
      <c r="C144" s="141">
        <v>191</v>
      </c>
      <c r="D144" s="149">
        <v>237.06100000000001</v>
      </c>
      <c r="E144" s="149">
        <v>15.048</v>
      </c>
      <c r="F144" s="149">
        <v>253.01</v>
      </c>
    </row>
    <row r="145" spans="1:6">
      <c r="A145" s="139">
        <v>358477</v>
      </c>
      <c r="B145" s="140" t="s">
        <v>397</v>
      </c>
      <c r="C145" s="141">
        <v>131</v>
      </c>
      <c r="D145" s="149">
        <v>5554.0060000000003</v>
      </c>
      <c r="E145" s="149">
        <v>2779.04</v>
      </c>
      <c r="F145" s="149">
        <v>8333.0460000000003</v>
      </c>
    </row>
    <row r="146" spans="1:6">
      <c r="A146" s="139">
        <v>354319</v>
      </c>
      <c r="B146" s="140" t="s">
        <v>398</v>
      </c>
      <c r="C146" s="143"/>
      <c r="D146" s="149">
        <v>2711.0309999999999</v>
      </c>
      <c r="E146" s="149">
        <v>1254.009</v>
      </c>
      <c r="F146" s="149">
        <v>3965.0410000000002</v>
      </c>
    </row>
    <row r="147" spans="1:6">
      <c r="A147" s="139">
        <v>342929</v>
      </c>
      <c r="B147" s="140" t="s">
        <v>399</v>
      </c>
      <c r="C147" s="141">
        <v>281</v>
      </c>
      <c r="D147" s="149">
        <v>17525.075000000001</v>
      </c>
      <c r="E147" s="149">
        <v>8869.0550000000003</v>
      </c>
      <c r="F147" s="149">
        <v>26395.030999999999</v>
      </c>
    </row>
    <row r="148" spans="1:6">
      <c r="A148" s="139">
        <v>347319</v>
      </c>
      <c r="B148" s="140" t="s">
        <v>400</v>
      </c>
      <c r="C148" s="141">
        <v>46</v>
      </c>
      <c r="D148" s="149">
        <v>0</v>
      </c>
      <c r="E148" s="149">
        <v>0</v>
      </c>
      <c r="F148" s="149">
        <v>0</v>
      </c>
    </row>
    <row r="149" spans="1:6">
      <c r="A149" s="139">
        <v>351663</v>
      </c>
      <c r="B149" s="140" t="s">
        <v>400</v>
      </c>
      <c r="C149" s="141">
        <v>79</v>
      </c>
      <c r="D149" s="149">
        <v>0</v>
      </c>
      <c r="E149" s="149">
        <v>0</v>
      </c>
      <c r="F149" s="149">
        <v>0</v>
      </c>
    </row>
    <row r="150" spans="1:6">
      <c r="A150" s="139">
        <v>347411</v>
      </c>
      <c r="B150" s="140" t="s">
        <v>400</v>
      </c>
      <c r="C150" s="141">
        <v>173</v>
      </c>
      <c r="D150" s="149">
        <v>0</v>
      </c>
      <c r="E150" s="149">
        <v>0</v>
      </c>
      <c r="F150" s="149">
        <v>0</v>
      </c>
    </row>
    <row r="151" spans="1:6">
      <c r="A151" s="139">
        <v>358451</v>
      </c>
      <c r="B151" s="140" t="s">
        <v>401</v>
      </c>
      <c r="C151" s="142">
        <v>263.26400000000001</v>
      </c>
      <c r="D151" s="149">
        <v>1463.059</v>
      </c>
      <c r="E151" s="149">
        <v>327.05700000000002</v>
      </c>
      <c r="F151" s="149">
        <v>1791.0160000000001</v>
      </c>
    </row>
    <row r="152" spans="1:6">
      <c r="A152" s="139">
        <v>344533</v>
      </c>
      <c r="B152" s="140" t="s">
        <v>402</v>
      </c>
      <c r="C152" s="141">
        <v>45</v>
      </c>
      <c r="D152" s="149">
        <v>1283.05</v>
      </c>
      <c r="E152" s="149">
        <v>603.09299999999996</v>
      </c>
      <c r="F152" s="149">
        <v>1887.0429999999999</v>
      </c>
    </row>
    <row r="153" spans="1:6">
      <c r="A153" s="139">
        <v>354323</v>
      </c>
      <c r="B153" s="140" t="s">
        <v>403</v>
      </c>
      <c r="C153" s="141">
        <v>268</v>
      </c>
      <c r="D153" s="149">
        <v>4425.0540000000001</v>
      </c>
      <c r="E153" s="149">
        <v>1575.0450000000001</v>
      </c>
      <c r="F153" s="149">
        <v>6001</v>
      </c>
    </row>
    <row r="154" spans="1:6">
      <c r="A154" s="139">
        <v>342938</v>
      </c>
      <c r="B154" s="140" t="s">
        <v>404</v>
      </c>
      <c r="C154" s="141">
        <v>104</v>
      </c>
      <c r="D154" s="149">
        <v>8.5000000000000006E-2</v>
      </c>
      <c r="E154" s="149">
        <v>0</v>
      </c>
      <c r="F154" s="149">
        <v>8.5000000000000006E-2</v>
      </c>
    </row>
    <row r="155" spans="1:6">
      <c r="A155" s="139">
        <v>343428</v>
      </c>
      <c r="B155" s="140" t="s">
        <v>405</v>
      </c>
      <c r="C155" s="141">
        <v>29</v>
      </c>
      <c r="D155" s="149">
        <v>10701.052</v>
      </c>
      <c r="E155" s="149">
        <v>5556.0870000000004</v>
      </c>
      <c r="F155" s="149">
        <v>16258.039000000001</v>
      </c>
    </row>
    <row r="156" spans="1:6">
      <c r="A156" s="139">
        <v>342953</v>
      </c>
      <c r="B156" s="140" t="s">
        <v>406</v>
      </c>
      <c r="C156" s="141">
        <v>28</v>
      </c>
      <c r="D156" s="149">
        <v>3572.0039999999999</v>
      </c>
      <c r="E156" s="149">
        <v>826.09400000000005</v>
      </c>
      <c r="F156" s="149">
        <v>4398.0990000000002</v>
      </c>
    </row>
    <row r="157" spans="1:6">
      <c r="A157" s="139">
        <v>343564</v>
      </c>
      <c r="B157" s="140" t="s">
        <v>407</v>
      </c>
      <c r="C157" s="141">
        <v>27</v>
      </c>
      <c r="D157" s="149">
        <v>0</v>
      </c>
      <c r="E157" s="149">
        <v>0</v>
      </c>
      <c r="F157" s="149">
        <v>0</v>
      </c>
    </row>
    <row r="158" spans="1:6">
      <c r="A158" s="139">
        <v>344481</v>
      </c>
      <c r="B158" s="140" t="s">
        <v>408</v>
      </c>
      <c r="C158" s="141">
        <v>61</v>
      </c>
      <c r="D158" s="149">
        <v>3263.0569999999998</v>
      </c>
      <c r="E158" s="149">
        <v>1521.0229999999999</v>
      </c>
      <c r="F158" s="149">
        <v>4784.0810000000001</v>
      </c>
    </row>
    <row r="159" spans="1:6">
      <c r="A159" s="139">
        <v>349647</v>
      </c>
      <c r="B159" s="140" t="s">
        <v>409</v>
      </c>
      <c r="C159" s="141">
        <v>259</v>
      </c>
      <c r="D159" s="149">
        <v>43.042999999999999</v>
      </c>
      <c r="E159" s="149">
        <v>0</v>
      </c>
      <c r="F159" s="149">
        <v>43.042999999999999</v>
      </c>
    </row>
    <row r="160" spans="1:6">
      <c r="A160" s="139">
        <v>343150</v>
      </c>
      <c r="B160" s="140" t="s">
        <v>410</v>
      </c>
      <c r="C160" s="141">
        <v>108</v>
      </c>
      <c r="D160" s="149">
        <v>153.059</v>
      </c>
      <c r="E160" s="149">
        <v>41.052999999999997</v>
      </c>
      <c r="F160" s="149">
        <v>195.012</v>
      </c>
    </row>
    <row r="161" spans="1:6">
      <c r="A161" s="139">
        <v>349644</v>
      </c>
      <c r="B161" s="140" t="s">
        <v>411</v>
      </c>
      <c r="C161" s="141">
        <v>242</v>
      </c>
      <c r="D161" s="149">
        <v>11109.017</v>
      </c>
      <c r="E161" s="149">
        <v>5633.07</v>
      </c>
      <c r="F161" s="149">
        <v>16742.087</v>
      </c>
    </row>
    <row r="162" spans="1:6">
      <c r="A162" s="139">
        <v>349619</v>
      </c>
      <c r="B162" s="140" t="s">
        <v>412</v>
      </c>
      <c r="C162" s="141">
        <v>269</v>
      </c>
      <c r="D162" s="149">
        <v>48.023000000000003</v>
      </c>
      <c r="E162" s="149">
        <v>7.0549999999999997</v>
      </c>
      <c r="F162" s="149">
        <v>55.078000000000003</v>
      </c>
    </row>
    <row r="163" spans="1:6">
      <c r="A163" s="139">
        <v>359333</v>
      </c>
      <c r="B163" s="140" t="s">
        <v>413</v>
      </c>
      <c r="C163" s="141">
        <v>2</v>
      </c>
      <c r="D163" s="149">
        <v>0</v>
      </c>
      <c r="E163" s="149">
        <v>0</v>
      </c>
      <c r="F163" s="149">
        <v>0</v>
      </c>
    </row>
    <row r="164" spans="1:6">
      <c r="A164" s="139">
        <v>344508</v>
      </c>
      <c r="B164" s="140" t="s">
        <v>414</v>
      </c>
      <c r="C164" s="141">
        <v>24</v>
      </c>
      <c r="D164" s="149">
        <v>0</v>
      </c>
      <c r="E164" s="149">
        <v>0</v>
      </c>
      <c r="F164" s="149">
        <v>0</v>
      </c>
    </row>
    <row r="165" spans="1:6">
      <c r="A165" s="139">
        <v>354282</v>
      </c>
      <c r="B165" s="140" t="s">
        <v>415</v>
      </c>
      <c r="C165" s="141">
        <v>89</v>
      </c>
      <c r="D165" s="149">
        <v>106.009</v>
      </c>
      <c r="E165" s="149">
        <v>89.042000000000002</v>
      </c>
      <c r="F165" s="149">
        <v>195.05199999999999</v>
      </c>
    </row>
    <row r="166" spans="1:6">
      <c r="A166" s="139">
        <v>344859</v>
      </c>
      <c r="B166" s="140" t="s">
        <v>416</v>
      </c>
      <c r="C166" s="141">
        <v>97</v>
      </c>
      <c r="D166" s="149">
        <v>52312.069000000003</v>
      </c>
      <c r="E166" s="149">
        <v>26893.087</v>
      </c>
      <c r="F166" s="149">
        <v>79206.057000000001</v>
      </c>
    </row>
    <row r="167" spans="1:6">
      <c r="A167" s="139">
        <v>343565</v>
      </c>
      <c r="B167" s="140" t="s">
        <v>417</v>
      </c>
      <c r="C167" s="141">
        <v>85</v>
      </c>
      <c r="D167" s="149">
        <v>2022.079</v>
      </c>
      <c r="E167" s="149">
        <v>419.04199999999997</v>
      </c>
      <c r="F167" s="149">
        <v>2442.0210000000002</v>
      </c>
    </row>
    <row r="168" spans="1:6">
      <c r="A168" s="139">
        <v>349591</v>
      </c>
      <c r="B168" s="140" t="s">
        <v>418</v>
      </c>
      <c r="C168" s="141">
        <v>83</v>
      </c>
      <c r="D168" s="149">
        <v>364.08199999999999</v>
      </c>
      <c r="E168" s="149">
        <v>220.00899999999999</v>
      </c>
      <c r="F168" s="149">
        <v>584.09199999999998</v>
      </c>
    </row>
    <row r="169" spans="1:6">
      <c r="A169" s="139">
        <v>349648</v>
      </c>
      <c r="B169" s="140" t="s">
        <v>419</v>
      </c>
      <c r="C169" s="141">
        <v>100</v>
      </c>
      <c r="D169" s="149">
        <v>2672.07</v>
      </c>
      <c r="E169" s="149">
        <v>1020.053</v>
      </c>
      <c r="F169" s="149">
        <v>3693.0239999999999</v>
      </c>
    </row>
    <row r="170" spans="1:6">
      <c r="A170" s="139">
        <v>344540</v>
      </c>
      <c r="B170" s="140" t="s">
        <v>420</v>
      </c>
      <c r="C170" s="141">
        <v>113</v>
      </c>
      <c r="D170" s="149">
        <v>3948.002</v>
      </c>
      <c r="E170" s="149">
        <v>1465.0530000000001</v>
      </c>
      <c r="F170" s="149">
        <v>5413.0550000000003</v>
      </c>
    </row>
    <row r="171" spans="1:6">
      <c r="A171" s="139">
        <v>354304</v>
      </c>
      <c r="B171" s="140" t="s">
        <v>421</v>
      </c>
      <c r="C171" s="141">
        <v>236</v>
      </c>
      <c r="D171" s="149">
        <v>835.06899999999996</v>
      </c>
      <c r="E171" s="149">
        <v>544.01599999999996</v>
      </c>
      <c r="F171" s="149">
        <v>1379.086</v>
      </c>
    </row>
    <row r="172" spans="1:6">
      <c r="A172" s="139">
        <v>343562</v>
      </c>
      <c r="B172" s="140" t="s">
        <v>422</v>
      </c>
      <c r="C172" s="141">
        <v>15</v>
      </c>
      <c r="D172" s="149">
        <v>945.03700000000003</v>
      </c>
      <c r="E172" s="149">
        <v>472.07900000000001</v>
      </c>
      <c r="F172" s="149">
        <v>1418.0160000000001</v>
      </c>
    </row>
    <row r="173" spans="1:6">
      <c r="A173" s="139">
        <v>344590</v>
      </c>
      <c r="B173" s="140" t="s">
        <v>423</v>
      </c>
      <c r="C173" s="141">
        <v>251</v>
      </c>
      <c r="D173" s="149">
        <v>2872.04</v>
      </c>
      <c r="E173" s="149">
        <v>1654.0909999999999</v>
      </c>
      <c r="F173" s="149">
        <v>4527.0309999999999</v>
      </c>
    </row>
    <row r="174" spans="1:6">
      <c r="A174" s="139">
        <v>343589</v>
      </c>
      <c r="B174" s="140" t="s">
        <v>424</v>
      </c>
      <c r="C174" s="141">
        <v>57</v>
      </c>
      <c r="D174" s="149">
        <v>6407.0969999999998</v>
      </c>
      <c r="E174" s="149">
        <v>3718.0509999999999</v>
      </c>
      <c r="F174" s="149">
        <v>10126.049000000001</v>
      </c>
    </row>
    <row r="175" spans="1:6">
      <c r="A175" s="144">
        <v>349548</v>
      </c>
      <c r="B175" s="145" t="s">
        <v>425</v>
      </c>
      <c r="C175" s="146">
        <v>17</v>
      </c>
      <c r="D175" s="150">
        <v>594.02800000000002</v>
      </c>
      <c r="E175" s="150">
        <v>307.01600000000002</v>
      </c>
      <c r="F175" s="150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D1" sqref="D1:F1048576"/>
    </sheetView>
  </sheetViews>
  <sheetFormatPr defaultRowHeight="15"/>
  <cols>
    <col min="2" max="2" width="28.140625" customWidth="1"/>
    <col min="4" max="6" width="23.85546875" style="33" customWidth="1"/>
  </cols>
  <sheetData>
    <row r="1" spans="1:6" ht="30">
      <c r="A1" s="151" t="s">
        <v>248</v>
      </c>
      <c r="B1" s="152" t="s">
        <v>249</v>
      </c>
      <c r="C1" s="153" t="s">
        <v>250</v>
      </c>
      <c r="D1" s="157" t="s">
        <v>426</v>
      </c>
      <c r="E1" s="158" t="s">
        <v>252</v>
      </c>
      <c r="F1" s="159" t="s">
        <v>427</v>
      </c>
    </row>
    <row r="2" spans="1:6" ht="30">
      <c r="A2" s="139">
        <v>343561</v>
      </c>
      <c r="B2" s="154" t="s">
        <v>428</v>
      </c>
      <c r="C2" s="141">
        <v>84</v>
      </c>
      <c r="D2" s="149">
        <v>2107.047</v>
      </c>
      <c r="E2" s="149">
        <v>902.08199999999999</v>
      </c>
      <c r="F2" s="149">
        <v>3010.03</v>
      </c>
    </row>
    <row r="3" spans="1:6">
      <c r="A3" s="139">
        <v>349536</v>
      </c>
      <c r="B3" s="154" t="s">
        <v>255</v>
      </c>
      <c r="C3" s="141">
        <v>273</v>
      </c>
      <c r="D3" s="149">
        <v>291.04399999999998</v>
      </c>
      <c r="E3" s="149">
        <v>35.094000000000001</v>
      </c>
      <c r="F3" s="149">
        <v>327.03800000000001</v>
      </c>
    </row>
    <row r="4" spans="1:6">
      <c r="A4" s="139">
        <v>349528</v>
      </c>
      <c r="B4" s="154" t="s">
        <v>256</v>
      </c>
      <c r="C4" s="141">
        <v>213</v>
      </c>
      <c r="D4" s="149">
        <v>545.05399999999997</v>
      </c>
      <c r="E4" s="149">
        <v>172.05799999999999</v>
      </c>
      <c r="F4" s="149">
        <v>718.01199999999994</v>
      </c>
    </row>
    <row r="5" spans="1:6">
      <c r="A5" s="139">
        <v>359294</v>
      </c>
      <c r="B5" s="154" t="s">
        <v>257</v>
      </c>
      <c r="C5" s="141">
        <v>290</v>
      </c>
      <c r="D5" s="149">
        <v>11.048</v>
      </c>
      <c r="E5" s="149">
        <v>7.0000000000000007E-2</v>
      </c>
      <c r="F5" s="149">
        <v>12.018000000000001</v>
      </c>
    </row>
    <row r="6" spans="1:6">
      <c r="A6" s="139">
        <v>359469</v>
      </c>
      <c r="B6" s="154" t="s">
        <v>258</v>
      </c>
      <c r="C6" s="141">
        <v>272</v>
      </c>
      <c r="D6" s="149">
        <v>26.012</v>
      </c>
      <c r="E6" s="149">
        <v>15.052</v>
      </c>
      <c r="F6" s="149">
        <v>41.064999999999998</v>
      </c>
    </row>
    <row r="7" spans="1:6">
      <c r="A7" s="139">
        <v>347607</v>
      </c>
      <c r="B7" s="154" t="s">
        <v>259</v>
      </c>
      <c r="C7" s="141">
        <v>114</v>
      </c>
      <c r="D7" s="149">
        <v>18928.039000000001</v>
      </c>
      <c r="E7" s="149">
        <v>9775.0310000000009</v>
      </c>
      <c r="F7" s="149">
        <v>28703.071</v>
      </c>
    </row>
    <row r="8" spans="1:6">
      <c r="A8" s="139">
        <v>344467</v>
      </c>
      <c r="B8" s="154" t="s">
        <v>260</v>
      </c>
      <c r="C8" s="141">
        <v>137</v>
      </c>
      <c r="D8" s="149">
        <v>972.03899999999999</v>
      </c>
      <c r="E8" s="149">
        <v>1302.0940000000001</v>
      </c>
      <c r="F8" s="149">
        <v>2275.0329999999999</v>
      </c>
    </row>
    <row r="9" spans="1:6">
      <c r="A9" s="139">
        <v>344865</v>
      </c>
      <c r="B9" s="154" t="s">
        <v>261</v>
      </c>
      <c r="C9" s="141">
        <v>14</v>
      </c>
      <c r="D9" s="149">
        <v>30826.027999999998</v>
      </c>
      <c r="E9" s="149">
        <v>15002.044</v>
      </c>
      <c r="F9" s="149">
        <v>45828.072</v>
      </c>
    </row>
    <row r="10" spans="1:6">
      <c r="A10" s="139">
        <v>351719</v>
      </c>
      <c r="B10" s="154" t="s">
        <v>262</v>
      </c>
      <c r="C10" s="141">
        <v>124</v>
      </c>
      <c r="D10" s="149">
        <v>114.098</v>
      </c>
      <c r="E10" s="149">
        <v>35.088000000000001</v>
      </c>
      <c r="F10" s="149">
        <v>150.08600000000001</v>
      </c>
    </row>
    <row r="11" spans="1:6">
      <c r="A11" s="139">
        <v>349569</v>
      </c>
      <c r="B11" s="154" t="s">
        <v>263</v>
      </c>
      <c r="C11" s="141">
        <v>308</v>
      </c>
      <c r="D11" s="149">
        <v>0</v>
      </c>
      <c r="E11" s="149">
        <v>0</v>
      </c>
      <c r="F11" s="149">
        <v>0</v>
      </c>
    </row>
    <row r="12" spans="1:6">
      <c r="A12" s="139">
        <v>359547</v>
      </c>
      <c r="B12" s="154" t="s">
        <v>264</v>
      </c>
      <c r="C12" s="143"/>
      <c r="D12" s="149">
        <v>76.064999999999998</v>
      </c>
      <c r="E12" s="149">
        <v>41.087000000000003</v>
      </c>
      <c r="F12" s="149">
        <v>118.053</v>
      </c>
    </row>
    <row r="13" spans="1:6">
      <c r="A13" s="139">
        <v>358448</v>
      </c>
      <c r="B13" s="154" t="s">
        <v>265</v>
      </c>
      <c r="C13" s="141">
        <v>130</v>
      </c>
      <c r="D13" s="149">
        <v>467.01900000000001</v>
      </c>
      <c r="E13" s="149">
        <v>162</v>
      </c>
      <c r="F13" s="149">
        <v>629.02</v>
      </c>
    </row>
    <row r="14" spans="1:6">
      <c r="A14" s="139">
        <v>349668</v>
      </c>
      <c r="B14" s="154" t="s">
        <v>266</v>
      </c>
      <c r="C14" s="141">
        <v>144</v>
      </c>
      <c r="D14" s="149">
        <v>0</v>
      </c>
      <c r="E14" s="149">
        <v>0</v>
      </c>
      <c r="F14" s="149">
        <v>0</v>
      </c>
    </row>
    <row r="15" spans="1:6">
      <c r="A15" s="139">
        <v>344584</v>
      </c>
      <c r="B15" s="154" t="s">
        <v>267</v>
      </c>
      <c r="C15" s="141">
        <v>11</v>
      </c>
      <c r="D15" s="149">
        <v>31029.09</v>
      </c>
      <c r="E15" s="149">
        <v>15173.026</v>
      </c>
      <c r="F15" s="149">
        <v>46203.016000000003</v>
      </c>
    </row>
    <row r="16" spans="1:6">
      <c r="A16" s="139">
        <v>347468</v>
      </c>
      <c r="B16" s="154" t="s">
        <v>268</v>
      </c>
      <c r="C16" s="141">
        <v>159</v>
      </c>
      <c r="D16" s="149">
        <v>1789.0039999999999</v>
      </c>
      <c r="E16" s="149">
        <v>712.09</v>
      </c>
      <c r="F16" s="149">
        <v>2501.0940000000001</v>
      </c>
    </row>
    <row r="17" spans="1:6">
      <c r="A17" s="139">
        <v>344582</v>
      </c>
      <c r="B17" s="154" t="s">
        <v>269</v>
      </c>
      <c r="C17" s="141">
        <v>150</v>
      </c>
      <c r="D17" s="149">
        <v>1840.067</v>
      </c>
      <c r="E17" s="149">
        <v>256.029</v>
      </c>
      <c r="F17" s="149">
        <v>2096.0970000000002</v>
      </c>
    </row>
    <row r="18" spans="1:6">
      <c r="A18" s="139">
        <v>357791</v>
      </c>
      <c r="B18" s="154" t="s">
        <v>270</v>
      </c>
      <c r="C18" s="141">
        <v>256</v>
      </c>
      <c r="D18" s="149">
        <v>132.00399999999999</v>
      </c>
      <c r="E18" s="149">
        <v>18.018000000000001</v>
      </c>
      <c r="F18" s="149">
        <v>150.023</v>
      </c>
    </row>
    <row r="19" spans="1:6">
      <c r="A19" s="139">
        <v>345559</v>
      </c>
      <c r="B19" s="154" t="s">
        <v>271</v>
      </c>
      <c r="C19" s="141">
        <v>145</v>
      </c>
      <c r="D19" s="149">
        <v>12054.083000000001</v>
      </c>
      <c r="E19" s="149">
        <v>5884.0990000000002</v>
      </c>
      <c r="F19" s="149">
        <v>17939.081999999999</v>
      </c>
    </row>
    <row r="20" spans="1:6">
      <c r="A20" s="139">
        <v>347434</v>
      </c>
      <c r="B20" s="154" t="s">
        <v>272</v>
      </c>
      <c r="C20" s="141">
        <v>103</v>
      </c>
      <c r="D20" s="149">
        <v>0</v>
      </c>
      <c r="E20" s="149">
        <v>0</v>
      </c>
      <c r="F20" s="149">
        <v>0</v>
      </c>
    </row>
    <row r="21" spans="1:6">
      <c r="A21" s="139">
        <v>358846</v>
      </c>
      <c r="B21" s="154" t="s">
        <v>273</v>
      </c>
      <c r="C21" s="141">
        <v>295</v>
      </c>
      <c r="D21" s="149">
        <v>3327.0050000000001</v>
      </c>
      <c r="E21" s="149">
        <v>1397.0029999999999</v>
      </c>
      <c r="F21" s="149">
        <v>4724.0079999999998</v>
      </c>
    </row>
    <row r="22" spans="1:6">
      <c r="A22" s="139">
        <v>344478</v>
      </c>
      <c r="B22" s="154" t="s">
        <v>274</v>
      </c>
      <c r="C22" s="141">
        <v>216</v>
      </c>
      <c r="D22" s="149">
        <v>9819.09</v>
      </c>
      <c r="E22" s="149">
        <v>4619.0169999999998</v>
      </c>
      <c r="F22" s="149">
        <v>14439.008</v>
      </c>
    </row>
    <row r="23" spans="1:6">
      <c r="A23" s="139">
        <v>343566</v>
      </c>
      <c r="B23" s="154" t="s">
        <v>275</v>
      </c>
      <c r="C23" s="141">
        <v>106</v>
      </c>
      <c r="D23" s="149">
        <v>5785.0550000000003</v>
      </c>
      <c r="E23" s="149">
        <v>2947.0329999999999</v>
      </c>
      <c r="F23" s="149">
        <v>8732.0879999999997</v>
      </c>
    </row>
    <row r="24" spans="1:6">
      <c r="A24" s="139">
        <v>349612</v>
      </c>
      <c r="B24" s="154" t="s">
        <v>276</v>
      </c>
      <c r="C24" s="141">
        <v>91</v>
      </c>
      <c r="D24" s="149">
        <v>328.00400000000002</v>
      </c>
      <c r="E24" s="149">
        <v>154.03</v>
      </c>
      <c r="F24" s="149">
        <v>482.03399999999999</v>
      </c>
    </row>
    <row r="25" spans="1:6">
      <c r="A25" s="139">
        <v>344543</v>
      </c>
      <c r="B25" s="154" t="s">
        <v>277</v>
      </c>
      <c r="C25" s="141">
        <v>43</v>
      </c>
      <c r="D25" s="149">
        <v>138.01300000000001</v>
      </c>
      <c r="E25" s="149">
        <v>96.025000000000006</v>
      </c>
      <c r="F25" s="149">
        <v>234.03899999999999</v>
      </c>
    </row>
    <row r="26" spans="1:6">
      <c r="A26" s="139">
        <v>344454</v>
      </c>
      <c r="B26" s="154" t="s">
        <v>278</v>
      </c>
      <c r="C26" s="141">
        <v>25</v>
      </c>
      <c r="D26" s="149">
        <v>2038.009</v>
      </c>
      <c r="E26" s="149">
        <v>972.09100000000001</v>
      </c>
      <c r="F26" s="149">
        <v>3011.0010000000002</v>
      </c>
    </row>
    <row r="27" spans="1:6">
      <c r="A27" s="139">
        <v>351717</v>
      </c>
      <c r="B27" s="154" t="s">
        <v>279</v>
      </c>
      <c r="C27" s="141">
        <v>146</v>
      </c>
      <c r="D27" s="149">
        <v>4469.0029999999997</v>
      </c>
      <c r="E27" s="149">
        <v>1506.0640000000001</v>
      </c>
      <c r="F27" s="149">
        <v>5975.067</v>
      </c>
    </row>
    <row r="28" spans="1:6">
      <c r="A28" s="139">
        <v>344547</v>
      </c>
      <c r="B28" s="154" t="s">
        <v>280</v>
      </c>
      <c r="C28" s="141">
        <v>131</v>
      </c>
      <c r="D28" s="149">
        <v>697.04700000000003</v>
      </c>
      <c r="E28" s="149">
        <v>96.04</v>
      </c>
      <c r="F28" s="149">
        <v>793.08799999999997</v>
      </c>
    </row>
    <row r="29" spans="1:6">
      <c r="A29" s="139">
        <v>342952</v>
      </c>
      <c r="B29" s="154" t="s">
        <v>281</v>
      </c>
      <c r="C29" s="141">
        <v>60</v>
      </c>
      <c r="D29" s="149">
        <v>4403.0209999999997</v>
      </c>
      <c r="E29" s="149">
        <v>1249.0260000000001</v>
      </c>
      <c r="F29" s="149">
        <v>5652.0469999999996</v>
      </c>
    </row>
    <row r="30" spans="1:6">
      <c r="A30" s="139">
        <v>354313</v>
      </c>
      <c r="B30" s="154" t="s">
        <v>282</v>
      </c>
      <c r="C30" s="141">
        <v>298</v>
      </c>
      <c r="D30" s="149">
        <v>6433.0320000000002</v>
      </c>
      <c r="E30" s="149">
        <v>3025.0390000000002</v>
      </c>
      <c r="F30" s="149">
        <v>9458.0720000000001</v>
      </c>
    </row>
    <row r="31" spans="1:6">
      <c r="A31" s="139">
        <v>344585</v>
      </c>
      <c r="B31" s="154" t="s">
        <v>283</v>
      </c>
      <c r="C31" s="141">
        <v>66</v>
      </c>
      <c r="D31" s="149">
        <v>426.01900000000001</v>
      </c>
      <c r="E31" s="149">
        <v>93.027000000000001</v>
      </c>
      <c r="F31" s="149">
        <v>519.04600000000005</v>
      </c>
    </row>
    <row r="32" spans="1:6">
      <c r="A32" s="139">
        <v>352414</v>
      </c>
      <c r="B32" s="154" t="s">
        <v>284</v>
      </c>
      <c r="C32" s="141">
        <v>94</v>
      </c>
      <c r="D32" s="149">
        <v>771.01</v>
      </c>
      <c r="E32" s="149">
        <v>292.03500000000003</v>
      </c>
      <c r="F32" s="149">
        <v>1063.046</v>
      </c>
    </row>
    <row r="33" spans="1:6">
      <c r="A33" s="139">
        <v>342928</v>
      </c>
      <c r="B33" s="154" t="s">
        <v>285</v>
      </c>
      <c r="C33" s="141">
        <v>71</v>
      </c>
      <c r="D33" s="149">
        <v>2827.067</v>
      </c>
      <c r="E33" s="149">
        <v>1019.033</v>
      </c>
      <c r="F33" s="149">
        <v>3847.0010000000002</v>
      </c>
    </row>
    <row r="34" spans="1:6">
      <c r="A34" s="139">
        <v>349640</v>
      </c>
      <c r="B34" s="154" t="s">
        <v>286</v>
      </c>
      <c r="C34" s="141">
        <v>245</v>
      </c>
      <c r="D34" s="149">
        <v>0</v>
      </c>
      <c r="E34" s="149">
        <v>0</v>
      </c>
      <c r="F34" s="149">
        <v>0</v>
      </c>
    </row>
    <row r="35" spans="1:6">
      <c r="A35" s="139">
        <v>358506</v>
      </c>
      <c r="B35" s="154" t="s">
        <v>287</v>
      </c>
      <c r="C35" s="141">
        <v>297</v>
      </c>
      <c r="D35" s="149">
        <v>0</v>
      </c>
      <c r="E35" s="149">
        <v>0</v>
      </c>
      <c r="F35" s="149">
        <v>0</v>
      </c>
    </row>
    <row r="36" spans="1:6">
      <c r="A36" s="139">
        <v>347456</v>
      </c>
      <c r="B36" s="154" t="s">
        <v>288</v>
      </c>
      <c r="C36" s="141">
        <v>23</v>
      </c>
      <c r="D36" s="149">
        <v>166.09700000000001</v>
      </c>
      <c r="E36" s="149">
        <v>88.043000000000006</v>
      </c>
      <c r="F36" s="149">
        <v>255.04</v>
      </c>
    </row>
    <row r="37" spans="1:6">
      <c r="A37" s="139">
        <v>349593</v>
      </c>
      <c r="B37" s="154" t="s">
        <v>289</v>
      </c>
      <c r="C37" s="141">
        <v>50</v>
      </c>
      <c r="D37" s="149">
        <v>1702.0429999999999</v>
      </c>
      <c r="E37" s="149">
        <v>576.09799999999996</v>
      </c>
      <c r="F37" s="149">
        <v>2279.0410000000002</v>
      </c>
    </row>
    <row r="38" spans="1:6">
      <c r="A38" s="139">
        <v>344605</v>
      </c>
      <c r="B38" s="154" t="s">
        <v>290</v>
      </c>
      <c r="C38" s="141">
        <v>127</v>
      </c>
      <c r="D38" s="149">
        <v>429.04399999999998</v>
      </c>
      <c r="E38" s="149">
        <v>48.067999999999998</v>
      </c>
      <c r="F38" s="149">
        <v>478.01299999999998</v>
      </c>
    </row>
    <row r="39" spans="1:6">
      <c r="A39" s="139">
        <v>352389</v>
      </c>
      <c r="B39" s="154" t="s">
        <v>291</v>
      </c>
      <c r="C39" s="141">
        <v>18</v>
      </c>
      <c r="D39" s="149">
        <v>1638.0740000000001</v>
      </c>
      <c r="E39" s="149">
        <v>765.03599999999994</v>
      </c>
      <c r="F39" s="149">
        <v>2404.011</v>
      </c>
    </row>
    <row r="40" spans="1:6">
      <c r="A40" s="139">
        <v>351716</v>
      </c>
      <c r="B40" s="154" t="s">
        <v>292</v>
      </c>
      <c r="C40" s="141">
        <v>163</v>
      </c>
      <c r="D40" s="149">
        <v>5281.0569999999998</v>
      </c>
      <c r="E40" s="149">
        <v>1790.059</v>
      </c>
      <c r="F40" s="149">
        <v>7072.0159999999996</v>
      </c>
    </row>
    <row r="41" spans="1:6">
      <c r="A41" s="139">
        <v>347357</v>
      </c>
      <c r="B41" s="154" t="s">
        <v>293</v>
      </c>
      <c r="C41" s="141">
        <v>44</v>
      </c>
      <c r="D41" s="149">
        <v>1301.018</v>
      </c>
      <c r="E41" s="149">
        <v>555.07799999999997</v>
      </c>
      <c r="F41" s="149">
        <v>1856.097</v>
      </c>
    </row>
    <row r="42" spans="1:6">
      <c r="A42" s="139">
        <v>347324</v>
      </c>
      <c r="B42" s="154" t="s">
        <v>294</v>
      </c>
      <c r="C42" s="141">
        <v>309</v>
      </c>
      <c r="D42" s="149">
        <v>4703.0060000000003</v>
      </c>
      <c r="E42" s="149">
        <v>1450.0419999999999</v>
      </c>
      <c r="F42" s="149">
        <v>6153.049</v>
      </c>
    </row>
    <row r="43" spans="1:6">
      <c r="A43" s="139">
        <v>349589</v>
      </c>
      <c r="B43" s="154" t="s">
        <v>295</v>
      </c>
      <c r="C43" s="141">
        <v>167</v>
      </c>
      <c r="D43" s="149">
        <v>253.07499999999999</v>
      </c>
      <c r="E43" s="149">
        <v>107.038</v>
      </c>
      <c r="F43" s="149">
        <v>361.01299999999998</v>
      </c>
    </row>
    <row r="44" spans="1:6">
      <c r="A44" s="139">
        <v>347454</v>
      </c>
      <c r="B44" s="154" t="s">
        <v>296</v>
      </c>
      <c r="C44" s="141">
        <v>139</v>
      </c>
      <c r="D44" s="149">
        <v>0</v>
      </c>
      <c r="E44" s="149">
        <v>0</v>
      </c>
      <c r="F44" s="149">
        <v>0</v>
      </c>
    </row>
    <row r="45" spans="1:6">
      <c r="A45" s="139">
        <v>358494</v>
      </c>
      <c r="B45" s="154" t="s">
        <v>297</v>
      </c>
      <c r="C45" s="141">
        <v>189</v>
      </c>
      <c r="D45" s="149">
        <v>239.00800000000001</v>
      </c>
      <c r="E45" s="149">
        <v>105.063</v>
      </c>
      <c r="F45" s="149">
        <v>344.072</v>
      </c>
    </row>
    <row r="46" spans="1:6">
      <c r="A46" s="139">
        <v>345494</v>
      </c>
      <c r="B46" s="154" t="s">
        <v>298</v>
      </c>
      <c r="C46" s="141">
        <v>296</v>
      </c>
      <c r="D46" s="149">
        <v>133.04400000000001</v>
      </c>
      <c r="E46" s="149">
        <v>7.0789999999999997</v>
      </c>
      <c r="F46" s="149">
        <v>141.023</v>
      </c>
    </row>
    <row r="47" spans="1:6">
      <c r="A47" s="139">
        <v>344588</v>
      </c>
      <c r="B47" s="154" t="s">
        <v>299</v>
      </c>
      <c r="C47" s="141">
        <v>277</v>
      </c>
      <c r="D47" s="149">
        <v>1762.02</v>
      </c>
      <c r="E47" s="149">
        <v>614.02</v>
      </c>
      <c r="F47" s="149">
        <v>2376.0410000000002</v>
      </c>
    </row>
    <row r="48" spans="1:6">
      <c r="A48" s="139">
        <v>344480</v>
      </c>
      <c r="B48" s="154" t="s">
        <v>300</v>
      </c>
      <c r="C48" s="141">
        <v>32</v>
      </c>
      <c r="D48" s="149">
        <v>16562.008000000002</v>
      </c>
      <c r="E48" s="149">
        <v>7688.0590000000002</v>
      </c>
      <c r="F48" s="149">
        <v>24250.066999999999</v>
      </c>
    </row>
    <row r="49" spans="1:6">
      <c r="A49" s="139">
        <v>349660</v>
      </c>
      <c r="B49" s="154" t="s">
        <v>301</v>
      </c>
      <c r="C49" s="141">
        <v>244</v>
      </c>
      <c r="D49" s="149">
        <v>3165.0619999999999</v>
      </c>
      <c r="E49" s="149">
        <v>1586.088</v>
      </c>
      <c r="F49" s="149">
        <v>4752.05</v>
      </c>
    </row>
    <row r="50" spans="1:6">
      <c r="A50" s="139">
        <v>344858</v>
      </c>
      <c r="B50" s="154" t="s">
        <v>302</v>
      </c>
      <c r="C50" s="141">
        <v>4</v>
      </c>
      <c r="D50" s="149">
        <v>11856.036</v>
      </c>
      <c r="E50" s="149">
        <v>5093.0429999999997</v>
      </c>
      <c r="F50" s="149">
        <v>16949.079000000002</v>
      </c>
    </row>
    <row r="51" spans="1:6">
      <c r="A51" s="139">
        <v>352237</v>
      </c>
      <c r="B51" s="154" t="s">
        <v>303</v>
      </c>
      <c r="C51" s="141">
        <v>132</v>
      </c>
      <c r="D51" s="149">
        <v>1765.087</v>
      </c>
      <c r="E51" s="149">
        <v>954.01800000000003</v>
      </c>
      <c r="F51" s="149">
        <v>2720.0059999999999</v>
      </c>
    </row>
    <row r="52" spans="1:6">
      <c r="A52" s="139">
        <v>344620</v>
      </c>
      <c r="B52" s="154" t="s">
        <v>304</v>
      </c>
      <c r="C52" s="141">
        <v>68</v>
      </c>
      <c r="D52" s="149">
        <v>3285.02</v>
      </c>
      <c r="E52" s="149">
        <v>1128.069</v>
      </c>
      <c r="F52" s="149">
        <v>4413.09</v>
      </c>
    </row>
    <row r="53" spans="1:6">
      <c r="A53" s="139">
        <v>343584</v>
      </c>
      <c r="B53" s="154" t="s">
        <v>305</v>
      </c>
      <c r="C53" s="141">
        <v>38</v>
      </c>
      <c r="D53" s="149">
        <v>184.078</v>
      </c>
      <c r="E53" s="149">
        <v>87.058000000000007</v>
      </c>
      <c r="F53" s="149">
        <v>272.03699999999998</v>
      </c>
    </row>
    <row r="54" spans="1:6">
      <c r="A54" s="139">
        <v>343557</v>
      </c>
      <c r="B54" s="154" t="s">
        <v>305</v>
      </c>
      <c r="C54" s="141">
        <v>255</v>
      </c>
      <c r="D54" s="149">
        <v>241.001</v>
      </c>
      <c r="E54" s="149">
        <v>132.08199999999999</v>
      </c>
      <c r="F54" s="149">
        <v>373.084</v>
      </c>
    </row>
    <row r="55" spans="1:6">
      <c r="A55" s="139">
        <v>349655</v>
      </c>
      <c r="B55" s="154" t="s">
        <v>306</v>
      </c>
      <c r="C55" s="141">
        <v>16</v>
      </c>
      <c r="D55" s="149">
        <v>3.0859999999999999</v>
      </c>
      <c r="E55" s="149">
        <v>1.018</v>
      </c>
      <c r="F55" s="149">
        <v>5.0039999999999996</v>
      </c>
    </row>
    <row r="56" spans="1:6">
      <c r="A56" s="139">
        <v>344597</v>
      </c>
      <c r="B56" s="154" t="s">
        <v>307</v>
      </c>
      <c r="C56" s="141">
        <v>126</v>
      </c>
      <c r="D56" s="149">
        <v>243.04</v>
      </c>
      <c r="E56" s="149">
        <v>109.02</v>
      </c>
      <c r="F56" s="149">
        <v>352.06099999999998</v>
      </c>
    </row>
    <row r="57" spans="1:6">
      <c r="A57" s="139">
        <v>349600</v>
      </c>
      <c r="B57" s="154" t="s">
        <v>308</v>
      </c>
      <c r="C57" s="141">
        <v>5</v>
      </c>
      <c r="D57" s="149">
        <v>7.0880000000000001</v>
      </c>
      <c r="E57" s="149">
        <v>7.4999999999999997E-2</v>
      </c>
      <c r="F57" s="149">
        <v>8.0640000000000001</v>
      </c>
    </row>
    <row r="58" spans="1:6">
      <c r="A58" s="139">
        <v>352411</v>
      </c>
      <c r="B58" s="154" t="s">
        <v>309</v>
      </c>
      <c r="C58" s="141">
        <v>205</v>
      </c>
      <c r="D58" s="149">
        <v>0</v>
      </c>
      <c r="E58" s="149">
        <v>0</v>
      </c>
      <c r="F58" s="149">
        <v>0</v>
      </c>
    </row>
    <row r="59" spans="1:6">
      <c r="A59" s="139">
        <v>349592</v>
      </c>
      <c r="B59" s="154" t="s">
        <v>310</v>
      </c>
      <c r="C59" s="141">
        <v>204</v>
      </c>
      <c r="D59" s="149">
        <v>359.07</v>
      </c>
      <c r="E59" s="149">
        <v>57.012</v>
      </c>
      <c r="F59" s="149">
        <v>416.08199999999999</v>
      </c>
    </row>
    <row r="60" spans="1:6">
      <c r="A60" s="139">
        <v>352416</v>
      </c>
      <c r="B60" s="154" t="s">
        <v>311</v>
      </c>
      <c r="C60" s="141">
        <v>261</v>
      </c>
      <c r="D60" s="149">
        <v>1981.0329999999999</v>
      </c>
      <c r="E60" s="149">
        <v>593.01700000000005</v>
      </c>
      <c r="F60" s="149">
        <v>2574.0500000000002</v>
      </c>
    </row>
    <row r="61" spans="1:6">
      <c r="A61" s="139">
        <v>354843</v>
      </c>
      <c r="B61" s="154" t="s">
        <v>312</v>
      </c>
      <c r="C61" s="141">
        <v>161</v>
      </c>
      <c r="D61" s="149">
        <v>0</v>
      </c>
      <c r="E61" s="149">
        <v>0</v>
      </c>
      <c r="F61" s="149">
        <v>0</v>
      </c>
    </row>
    <row r="62" spans="1:6">
      <c r="A62" s="139">
        <v>359336</v>
      </c>
      <c r="B62" s="154" t="s">
        <v>313</v>
      </c>
      <c r="C62" s="141">
        <v>111</v>
      </c>
      <c r="D62" s="149">
        <v>4.0129999999999999</v>
      </c>
      <c r="E62" s="149">
        <v>4.2999999999999997E-2</v>
      </c>
      <c r="F62" s="149">
        <v>4.056</v>
      </c>
    </row>
    <row r="63" spans="1:6">
      <c r="A63" s="139">
        <v>344522</v>
      </c>
      <c r="B63" s="154" t="s">
        <v>314</v>
      </c>
      <c r="C63" s="141">
        <v>218</v>
      </c>
      <c r="D63" s="149">
        <v>1398.0319999999999</v>
      </c>
      <c r="E63" s="149">
        <v>680.03399999999999</v>
      </c>
      <c r="F63" s="149">
        <v>2078.067</v>
      </c>
    </row>
    <row r="64" spans="1:6">
      <c r="A64" s="139">
        <v>351412</v>
      </c>
      <c r="B64" s="154" t="s">
        <v>315</v>
      </c>
      <c r="C64" s="141">
        <v>240</v>
      </c>
      <c r="D64" s="149">
        <v>13.021000000000001</v>
      </c>
      <c r="E64" s="149">
        <v>0</v>
      </c>
      <c r="F64" s="149">
        <v>13.021000000000001</v>
      </c>
    </row>
    <row r="65" spans="1:6">
      <c r="A65" s="139">
        <v>344504</v>
      </c>
      <c r="B65" s="154" t="s">
        <v>316</v>
      </c>
      <c r="C65" s="141">
        <v>82</v>
      </c>
      <c r="D65" s="149">
        <v>953.01800000000003</v>
      </c>
      <c r="E65" s="149">
        <v>385.065</v>
      </c>
      <c r="F65" s="149">
        <v>1338.0830000000001</v>
      </c>
    </row>
    <row r="66" spans="1:6">
      <c r="A66" s="139">
        <v>349662</v>
      </c>
      <c r="B66" s="154" t="s">
        <v>317</v>
      </c>
      <c r="C66" s="141">
        <v>87</v>
      </c>
      <c r="D66" s="149">
        <v>4436.0749999999998</v>
      </c>
      <c r="E66" s="149">
        <v>2260.0810000000001</v>
      </c>
      <c r="F66" s="149">
        <v>6697.0559999999996</v>
      </c>
    </row>
    <row r="67" spans="1:6">
      <c r="A67" s="139">
        <v>347450</v>
      </c>
      <c r="B67" s="154" t="s">
        <v>318</v>
      </c>
      <c r="C67" s="141">
        <v>30</v>
      </c>
      <c r="D67" s="149">
        <v>0</v>
      </c>
      <c r="E67" s="149">
        <v>0</v>
      </c>
      <c r="F67" s="149">
        <v>0</v>
      </c>
    </row>
    <row r="68" spans="1:6">
      <c r="A68" s="139">
        <v>347458</v>
      </c>
      <c r="B68" s="154" t="s">
        <v>318</v>
      </c>
      <c r="C68" s="141">
        <v>157</v>
      </c>
      <c r="D68" s="149">
        <v>0</v>
      </c>
      <c r="E68" s="149">
        <v>0</v>
      </c>
      <c r="F68" s="149">
        <v>0</v>
      </c>
    </row>
    <row r="69" spans="1:6">
      <c r="A69" s="139">
        <v>343579</v>
      </c>
      <c r="B69" s="154" t="s">
        <v>319</v>
      </c>
      <c r="C69" s="141">
        <v>278</v>
      </c>
      <c r="D69" s="149">
        <v>0</v>
      </c>
      <c r="E69" s="149">
        <v>0</v>
      </c>
      <c r="F69" s="149">
        <v>0</v>
      </c>
    </row>
    <row r="70" spans="1:6">
      <c r="A70" s="139">
        <v>344581</v>
      </c>
      <c r="B70" s="154" t="s">
        <v>320</v>
      </c>
      <c r="C70" s="141">
        <v>1</v>
      </c>
      <c r="D70" s="149">
        <v>2257.009</v>
      </c>
      <c r="E70" s="149">
        <v>1051.0840000000001</v>
      </c>
      <c r="F70" s="149">
        <v>3308.0940000000001</v>
      </c>
    </row>
    <row r="71" spans="1:6">
      <c r="A71" s="139">
        <v>347469</v>
      </c>
      <c r="B71" s="154" t="s">
        <v>321</v>
      </c>
      <c r="C71" s="141">
        <v>128</v>
      </c>
      <c r="D71" s="149">
        <v>1330.076</v>
      </c>
      <c r="E71" s="149">
        <v>622.08000000000004</v>
      </c>
      <c r="F71" s="149">
        <v>1953.056</v>
      </c>
    </row>
    <row r="72" spans="1:6">
      <c r="A72" s="139">
        <v>352378</v>
      </c>
      <c r="B72" s="154" t="s">
        <v>322</v>
      </c>
      <c r="C72" s="141">
        <v>117</v>
      </c>
      <c r="D72" s="149">
        <v>86.022999999999996</v>
      </c>
      <c r="E72" s="149">
        <v>20.013000000000002</v>
      </c>
      <c r="F72" s="149">
        <v>106.03700000000001</v>
      </c>
    </row>
    <row r="73" spans="1:6">
      <c r="A73" s="139">
        <v>344586</v>
      </c>
      <c r="B73" s="154" t="s">
        <v>323</v>
      </c>
      <c r="C73" s="141">
        <v>198</v>
      </c>
      <c r="D73" s="149">
        <v>2653.0210000000002</v>
      </c>
      <c r="E73" s="149">
        <v>1160.0889999999999</v>
      </c>
      <c r="F73" s="149">
        <v>3814.011</v>
      </c>
    </row>
    <row r="74" spans="1:6">
      <c r="A74" s="139">
        <v>354800</v>
      </c>
      <c r="B74" s="154" t="s">
        <v>324</v>
      </c>
      <c r="C74" s="141">
        <v>88</v>
      </c>
      <c r="D74" s="149">
        <v>230.01</v>
      </c>
      <c r="E74" s="149">
        <v>71.004999999999995</v>
      </c>
      <c r="F74" s="149">
        <v>301.01600000000002</v>
      </c>
    </row>
    <row r="75" spans="1:6">
      <c r="A75" s="139">
        <v>342943</v>
      </c>
      <c r="B75" s="154" t="s">
        <v>325</v>
      </c>
      <c r="C75" s="141">
        <v>140</v>
      </c>
      <c r="D75" s="149">
        <v>2210.078</v>
      </c>
      <c r="E75" s="149">
        <v>262.01</v>
      </c>
      <c r="F75" s="149">
        <v>2472.0880000000002</v>
      </c>
    </row>
    <row r="76" spans="1:6">
      <c r="A76" s="139">
        <v>358491</v>
      </c>
      <c r="B76" s="154" t="s">
        <v>326</v>
      </c>
      <c r="C76" s="141">
        <v>301</v>
      </c>
      <c r="D76" s="149">
        <v>7.0919999999999996</v>
      </c>
      <c r="E76" s="149">
        <v>0</v>
      </c>
      <c r="F76" s="149">
        <v>7.0919999999999996</v>
      </c>
    </row>
    <row r="77" spans="1:6">
      <c r="A77" s="139">
        <v>349571</v>
      </c>
      <c r="B77" s="154" t="s">
        <v>327</v>
      </c>
      <c r="C77" s="141">
        <v>55</v>
      </c>
      <c r="D77" s="149">
        <v>2464.0839999999998</v>
      </c>
      <c r="E77" s="149">
        <v>1277.0139999999999</v>
      </c>
      <c r="F77" s="149">
        <v>3741.098</v>
      </c>
    </row>
    <row r="78" spans="1:6">
      <c r="A78" s="139">
        <v>343567</v>
      </c>
      <c r="B78" s="154" t="s">
        <v>328</v>
      </c>
      <c r="C78" s="141">
        <v>151</v>
      </c>
      <c r="D78" s="149">
        <v>1405.0630000000001</v>
      </c>
      <c r="E78" s="149">
        <v>478.00599999999997</v>
      </c>
      <c r="F78" s="149">
        <v>1883.07</v>
      </c>
    </row>
    <row r="79" spans="1:6">
      <c r="A79" s="139">
        <v>344583</v>
      </c>
      <c r="B79" s="154" t="s">
        <v>329</v>
      </c>
      <c r="C79" s="141">
        <v>64</v>
      </c>
      <c r="D79" s="149">
        <v>1758.0070000000001</v>
      </c>
      <c r="E79" s="149">
        <v>413.02199999999999</v>
      </c>
      <c r="F79" s="149">
        <v>2171.029</v>
      </c>
    </row>
    <row r="80" spans="1:6">
      <c r="A80" s="139">
        <v>344603</v>
      </c>
      <c r="B80" s="154" t="s">
        <v>330</v>
      </c>
      <c r="C80" s="141">
        <v>279</v>
      </c>
      <c r="D80" s="149">
        <v>3911.0149999999999</v>
      </c>
      <c r="E80" s="149">
        <v>1477.048</v>
      </c>
      <c r="F80" s="149">
        <v>5388.0630000000001</v>
      </c>
    </row>
    <row r="81" spans="1:6">
      <c r="A81" s="139">
        <v>357824</v>
      </c>
      <c r="B81" s="154" t="s">
        <v>331</v>
      </c>
      <c r="C81" s="141">
        <v>202</v>
      </c>
      <c r="D81" s="149">
        <v>555.04100000000005</v>
      </c>
      <c r="E81" s="149">
        <v>173.036</v>
      </c>
      <c r="F81" s="149">
        <v>728.07799999999997</v>
      </c>
    </row>
    <row r="82" spans="1:6">
      <c r="A82" s="139">
        <v>344587</v>
      </c>
      <c r="B82" s="154" t="s">
        <v>332</v>
      </c>
      <c r="C82" s="141">
        <v>67</v>
      </c>
      <c r="D82" s="149">
        <v>182.06399999999999</v>
      </c>
      <c r="E82" s="149">
        <v>97.088999999999999</v>
      </c>
      <c r="F82" s="149">
        <v>280.053</v>
      </c>
    </row>
    <row r="83" spans="1:6">
      <c r="A83" s="139">
        <v>351721</v>
      </c>
      <c r="B83" s="154" t="s">
        <v>333</v>
      </c>
      <c r="C83" s="154" t="s">
        <v>334</v>
      </c>
      <c r="D83" s="149">
        <v>16317.034</v>
      </c>
      <c r="E83" s="149">
        <v>7215.03</v>
      </c>
      <c r="F83" s="149">
        <v>23532.064999999999</v>
      </c>
    </row>
    <row r="84" spans="1:6">
      <c r="A84" s="139">
        <v>349601</v>
      </c>
      <c r="B84" s="154" t="s">
        <v>335</v>
      </c>
      <c r="C84" s="141">
        <v>129</v>
      </c>
      <c r="D84" s="149">
        <v>8.2000000000000003E-2</v>
      </c>
      <c r="E84" s="149">
        <v>0</v>
      </c>
      <c r="F84" s="149">
        <v>8.2000000000000003E-2</v>
      </c>
    </row>
    <row r="85" spans="1:6">
      <c r="A85" s="139">
        <v>343585</v>
      </c>
      <c r="B85" s="154" t="s">
        <v>336</v>
      </c>
      <c r="C85" s="141">
        <v>158</v>
      </c>
      <c r="D85" s="149">
        <v>458.07900000000001</v>
      </c>
      <c r="E85" s="149">
        <v>97.075999999999993</v>
      </c>
      <c r="F85" s="149">
        <v>556.05600000000004</v>
      </c>
    </row>
    <row r="86" spans="1:6">
      <c r="A86" s="139">
        <v>358512</v>
      </c>
      <c r="B86" s="154" t="s">
        <v>337</v>
      </c>
      <c r="C86" s="141">
        <v>229</v>
      </c>
      <c r="D86" s="149">
        <v>101.05200000000001</v>
      </c>
      <c r="E86" s="149">
        <v>4.9000000000000002E-2</v>
      </c>
      <c r="F86" s="149">
        <v>102.001</v>
      </c>
    </row>
    <row r="87" spans="1:6">
      <c r="A87" s="139">
        <v>349659</v>
      </c>
      <c r="B87" s="154" t="s">
        <v>338</v>
      </c>
      <c r="C87" s="141">
        <v>166</v>
      </c>
      <c r="D87" s="149">
        <v>822.029</v>
      </c>
      <c r="E87" s="149">
        <v>381.07799999999997</v>
      </c>
      <c r="F87" s="149">
        <v>1204.0070000000001</v>
      </c>
    </row>
    <row r="88" spans="1:6">
      <c r="A88" s="139">
        <v>344860</v>
      </c>
      <c r="B88" s="154" t="s">
        <v>339</v>
      </c>
      <c r="C88" s="141">
        <v>147</v>
      </c>
      <c r="D88" s="149">
        <v>21936.008000000002</v>
      </c>
      <c r="E88" s="149">
        <v>10840.084999999999</v>
      </c>
      <c r="F88" s="149">
        <v>32776.093999999997</v>
      </c>
    </row>
    <row r="89" spans="1:6">
      <c r="A89" s="139">
        <v>344518</v>
      </c>
      <c r="B89" s="154" t="s">
        <v>340</v>
      </c>
      <c r="C89" s="141">
        <v>274</v>
      </c>
      <c r="D89" s="149">
        <v>4054.05</v>
      </c>
      <c r="E89" s="149">
        <v>1600.096</v>
      </c>
      <c r="F89" s="149">
        <v>5655.0469999999996</v>
      </c>
    </row>
    <row r="90" spans="1:6">
      <c r="A90" s="139">
        <v>351718</v>
      </c>
      <c r="B90" s="154" t="s">
        <v>341</v>
      </c>
      <c r="C90" s="141">
        <v>300</v>
      </c>
      <c r="D90" s="149">
        <v>56.043999999999997</v>
      </c>
      <c r="E90" s="149">
        <v>13.042999999999999</v>
      </c>
      <c r="F90" s="149">
        <v>69.087999999999994</v>
      </c>
    </row>
    <row r="91" spans="1:6">
      <c r="A91" s="139">
        <v>352390</v>
      </c>
      <c r="B91" s="154" t="s">
        <v>342</v>
      </c>
      <c r="C91" s="141">
        <v>123</v>
      </c>
      <c r="D91" s="149">
        <v>0</v>
      </c>
      <c r="E91" s="149">
        <v>0</v>
      </c>
      <c r="F91" s="149">
        <v>0</v>
      </c>
    </row>
    <row r="92" spans="1:6">
      <c r="A92" s="139">
        <v>344538</v>
      </c>
      <c r="B92" s="154" t="s">
        <v>343</v>
      </c>
      <c r="C92" s="141">
        <v>34</v>
      </c>
      <c r="D92" s="149">
        <v>0</v>
      </c>
      <c r="E92" s="149">
        <v>0</v>
      </c>
      <c r="F92" s="149">
        <v>0</v>
      </c>
    </row>
    <row r="93" spans="1:6">
      <c r="A93" s="139">
        <v>358454</v>
      </c>
      <c r="B93" s="154" t="s">
        <v>344</v>
      </c>
      <c r="C93" s="141">
        <v>286</v>
      </c>
      <c r="D93" s="149">
        <v>830.07100000000003</v>
      </c>
      <c r="E93" s="149">
        <v>319.07100000000003</v>
      </c>
      <c r="F93" s="149">
        <v>1150.0429999999999</v>
      </c>
    </row>
    <row r="94" spans="1:6">
      <c r="A94" s="139">
        <v>349639</v>
      </c>
      <c r="B94" s="154" t="s">
        <v>345</v>
      </c>
      <c r="C94" s="141">
        <v>92</v>
      </c>
      <c r="D94" s="149">
        <v>2592.0349999999999</v>
      </c>
      <c r="E94" s="149">
        <v>1316.069</v>
      </c>
      <c r="F94" s="149">
        <v>3909.0050000000001</v>
      </c>
    </row>
    <row r="95" spans="1:6">
      <c r="A95" s="139">
        <v>349611</v>
      </c>
      <c r="B95" s="154" t="s">
        <v>346</v>
      </c>
      <c r="C95" s="141">
        <v>283</v>
      </c>
      <c r="D95" s="149">
        <v>415.04500000000002</v>
      </c>
      <c r="E95" s="149">
        <v>106.07299999999999</v>
      </c>
      <c r="F95" s="149">
        <v>522.02</v>
      </c>
    </row>
    <row r="96" spans="1:6">
      <c r="A96" s="139">
        <v>349617</v>
      </c>
      <c r="B96" s="154" t="s">
        <v>347</v>
      </c>
      <c r="C96" s="141">
        <v>9</v>
      </c>
      <c r="D96" s="149">
        <v>504.01799999999997</v>
      </c>
      <c r="E96" s="149">
        <v>118.017</v>
      </c>
      <c r="F96" s="149">
        <v>622.03599999999994</v>
      </c>
    </row>
    <row r="97" spans="1:6">
      <c r="A97" s="139">
        <v>344506</v>
      </c>
      <c r="B97" s="154" t="s">
        <v>348</v>
      </c>
      <c r="C97" s="141">
        <v>136</v>
      </c>
      <c r="D97" s="149">
        <v>495.024</v>
      </c>
      <c r="E97" s="149">
        <v>184.05099999999999</v>
      </c>
      <c r="F97" s="149">
        <v>679.07500000000005</v>
      </c>
    </row>
    <row r="98" spans="1:6">
      <c r="A98" s="139">
        <v>343560</v>
      </c>
      <c r="B98" s="154" t="s">
        <v>349</v>
      </c>
      <c r="C98" s="141">
        <v>42</v>
      </c>
      <c r="D98" s="149">
        <v>6225.0330000000004</v>
      </c>
      <c r="E98" s="149">
        <v>3047.06</v>
      </c>
      <c r="F98" s="149">
        <v>9272.0939999999991</v>
      </c>
    </row>
    <row r="99" spans="1:6">
      <c r="A99" s="139">
        <v>351665</v>
      </c>
      <c r="B99" s="154" t="s">
        <v>350</v>
      </c>
      <c r="C99" s="141">
        <v>270</v>
      </c>
      <c r="D99" s="149">
        <v>7.0869999999999997</v>
      </c>
      <c r="E99" s="149">
        <v>5.0000000000000001E-3</v>
      </c>
      <c r="F99" s="149">
        <v>7.093</v>
      </c>
    </row>
    <row r="100" spans="1:6">
      <c r="A100" s="139">
        <v>351423</v>
      </c>
      <c r="B100" s="154" t="s">
        <v>351</v>
      </c>
      <c r="C100" s="141">
        <v>221</v>
      </c>
      <c r="D100" s="149">
        <v>1006.098</v>
      </c>
      <c r="E100" s="149">
        <v>299.07</v>
      </c>
      <c r="F100" s="149">
        <v>1306.068</v>
      </c>
    </row>
    <row r="101" spans="1:6">
      <c r="A101" s="139">
        <v>360223</v>
      </c>
      <c r="B101" s="154" t="s">
        <v>352</v>
      </c>
      <c r="C101" s="141">
        <v>1</v>
      </c>
      <c r="D101" s="149">
        <v>11.079000000000001</v>
      </c>
      <c r="E101" s="149">
        <v>1.012</v>
      </c>
      <c r="F101" s="149">
        <v>12.090999999999999</v>
      </c>
    </row>
    <row r="102" spans="1:6">
      <c r="A102" s="139">
        <v>344521</v>
      </c>
      <c r="B102" s="154" t="s">
        <v>353</v>
      </c>
      <c r="C102" s="141">
        <v>227</v>
      </c>
      <c r="D102" s="149">
        <v>71.067999999999998</v>
      </c>
      <c r="E102" s="149">
        <v>30.012</v>
      </c>
      <c r="F102" s="149">
        <v>101.08</v>
      </c>
    </row>
    <row r="103" spans="1:6">
      <c r="A103" s="139">
        <v>352220</v>
      </c>
      <c r="B103" s="154" t="s">
        <v>354</v>
      </c>
      <c r="C103" s="141">
        <v>125</v>
      </c>
      <c r="D103" s="149">
        <v>344.07299999999998</v>
      </c>
      <c r="E103" s="149">
        <v>11.042</v>
      </c>
      <c r="F103" s="149">
        <v>356.01499999999999</v>
      </c>
    </row>
    <row r="104" spans="1:6">
      <c r="A104" s="139">
        <v>358475</v>
      </c>
      <c r="B104" s="154" t="s">
        <v>355</v>
      </c>
      <c r="C104" s="141">
        <v>299</v>
      </c>
      <c r="D104" s="149">
        <v>170.02</v>
      </c>
      <c r="E104" s="149">
        <v>2.0590000000000002</v>
      </c>
      <c r="F104" s="149">
        <v>172.07900000000001</v>
      </c>
    </row>
    <row r="105" spans="1:6">
      <c r="A105" s="139">
        <v>342954</v>
      </c>
      <c r="B105" s="154" t="s">
        <v>356</v>
      </c>
      <c r="C105" s="141">
        <v>178</v>
      </c>
      <c r="D105" s="149">
        <v>2694.0120000000002</v>
      </c>
      <c r="E105" s="149">
        <v>1064.095</v>
      </c>
      <c r="F105" s="149">
        <v>3759.0070000000001</v>
      </c>
    </row>
    <row r="106" spans="1:6">
      <c r="A106" s="139">
        <v>347440</v>
      </c>
      <c r="B106" s="154" t="s">
        <v>357</v>
      </c>
      <c r="C106" s="141">
        <v>86</v>
      </c>
      <c r="D106" s="149">
        <v>541.09400000000005</v>
      </c>
      <c r="E106" s="149">
        <v>153.00399999999999</v>
      </c>
      <c r="F106" s="149">
        <v>694.09799999999996</v>
      </c>
    </row>
    <row r="107" spans="1:6">
      <c r="A107" s="139">
        <v>344866</v>
      </c>
      <c r="B107" s="154" t="s">
        <v>358</v>
      </c>
      <c r="C107" s="141">
        <v>31</v>
      </c>
      <c r="D107" s="149">
        <v>380.048</v>
      </c>
      <c r="E107" s="149">
        <v>296.03500000000003</v>
      </c>
      <c r="F107" s="149">
        <v>676.08299999999997</v>
      </c>
    </row>
    <row r="108" spans="1:6">
      <c r="A108" s="139">
        <v>347337</v>
      </c>
      <c r="B108" s="154" t="s">
        <v>359</v>
      </c>
      <c r="C108" s="141">
        <v>109</v>
      </c>
      <c r="D108" s="149">
        <v>304.04199999999997</v>
      </c>
      <c r="E108" s="149">
        <v>27.039000000000001</v>
      </c>
      <c r="F108" s="149">
        <v>331.08100000000002</v>
      </c>
    </row>
    <row r="109" spans="1:6">
      <c r="A109" s="139">
        <v>358457</v>
      </c>
      <c r="B109" s="154" t="s">
        <v>360</v>
      </c>
      <c r="C109" s="141">
        <v>315</v>
      </c>
      <c r="D109" s="149">
        <v>96.021000000000001</v>
      </c>
      <c r="E109" s="149">
        <v>61.072000000000003</v>
      </c>
      <c r="F109" s="149">
        <v>157.09299999999999</v>
      </c>
    </row>
    <row r="110" spans="1:6">
      <c r="A110" s="139">
        <v>342940</v>
      </c>
      <c r="B110" s="154" t="s">
        <v>361</v>
      </c>
      <c r="C110" s="141">
        <v>90</v>
      </c>
      <c r="D110" s="149">
        <v>9124.0730000000003</v>
      </c>
      <c r="E110" s="149">
        <v>4483.0039999999999</v>
      </c>
      <c r="F110" s="149">
        <v>13607.078</v>
      </c>
    </row>
    <row r="111" spans="1:6">
      <c r="A111" s="139">
        <v>347335</v>
      </c>
      <c r="B111" s="154" t="s">
        <v>362</v>
      </c>
      <c r="C111" s="141">
        <v>47</v>
      </c>
      <c r="D111" s="149">
        <v>379.01299999999998</v>
      </c>
      <c r="E111" s="149">
        <v>260.04199999999997</v>
      </c>
      <c r="F111" s="149">
        <v>639.05399999999997</v>
      </c>
    </row>
    <row r="112" spans="1:6">
      <c r="A112" s="139">
        <v>354838</v>
      </c>
      <c r="B112" s="154" t="s">
        <v>363</v>
      </c>
      <c r="C112" s="141">
        <v>294</v>
      </c>
      <c r="D112" s="149">
        <v>975.005</v>
      </c>
      <c r="E112" s="149">
        <v>377.02499999999998</v>
      </c>
      <c r="F112" s="149">
        <v>1352.0309999999999</v>
      </c>
    </row>
    <row r="113" spans="1:6">
      <c r="A113" s="139">
        <v>359315</v>
      </c>
      <c r="B113" s="154" t="s">
        <v>364</v>
      </c>
      <c r="C113" s="141">
        <v>214</v>
      </c>
      <c r="D113" s="149">
        <v>0</v>
      </c>
      <c r="E113" s="149">
        <v>0</v>
      </c>
      <c r="F113" s="149">
        <v>0</v>
      </c>
    </row>
    <row r="114" spans="1:6">
      <c r="A114" s="139">
        <v>349649</v>
      </c>
      <c r="B114" s="154" t="s">
        <v>365</v>
      </c>
      <c r="C114" s="141">
        <v>304</v>
      </c>
      <c r="D114" s="149">
        <v>433.08199999999999</v>
      </c>
      <c r="E114" s="149">
        <v>251.06</v>
      </c>
      <c r="F114" s="149">
        <v>685.04200000000003</v>
      </c>
    </row>
    <row r="115" spans="1:6">
      <c r="A115" s="139">
        <v>359141</v>
      </c>
      <c r="B115" s="154" t="s">
        <v>366</v>
      </c>
      <c r="C115" s="141">
        <v>6</v>
      </c>
      <c r="D115" s="149">
        <v>155.01499999999999</v>
      </c>
      <c r="E115" s="149">
        <v>11.023999999999999</v>
      </c>
      <c r="F115" s="149">
        <v>166.04</v>
      </c>
    </row>
    <row r="116" spans="1:6">
      <c r="A116" s="139">
        <v>358455</v>
      </c>
      <c r="B116" s="154" t="s">
        <v>367</v>
      </c>
      <c r="C116" s="141">
        <v>209</v>
      </c>
      <c r="D116" s="149">
        <v>521.02800000000002</v>
      </c>
      <c r="E116" s="149">
        <v>210.08699999999999</v>
      </c>
      <c r="F116" s="149">
        <v>732.01599999999996</v>
      </c>
    </row>
    <row r="117" spans="1:6">
      <c r="A117" s="139">
        <v>344474</v>
      </c>
      <c r="B117" s="154" t="s">
        <v>368</v>
      </c>
      <c r="C117" s="141">
        <v>107</v>
      </c>
      <c r="D117" s="149">
        <v>8087.0619999999999</v>
      </c>
      <c r="E117" s="149">
        <v>3808.098</v>
      </c>
      <c r="F117" s="149">
        <v>11896.061</v>
      </c>
    </row>
    <row r="118" spans="1:6">
      <c r="A118" s="139">
        <v>344456</v>
      </c>
      <c r="B118" s="154" t="s">
        <v>369</v>
      </c>
      <c r="C118" s="141">
        <v>155</v>
      </c>
      <c r="D118" s="149">
        <v>5265.0820000000003</v>
      </c>
      <c r="E118" s="149">
        <v>2453.0990000000002</v>
      </c>
      <c r="F118" s="149">
        <v>7719.0810000000001</v>
      </c>
    </row>
    <row r="119" spans="1:6">
      <c r="A119" s="139">
        <v>343515</v>
      </c>
      <c r="B119" s="154" t="s">
        <v>370</v>
      </c>
      <c r="C119" s="141">
        <v>33</v>
      </c>
      <c r="D119" s="149">
        <v>601.05200000000002</v>
      </c>
      <c r="E119" s="149">
        <v>283.072</v>
      </c>
      <c r="F119" s="149">
        <v>885.024</v>
      </c>
    </row>
    <row r="120" spans="1:6">
      <c r="A120" s="139">
        <v>351661</v>
      </c>
      <c r="B120" s="154" t="s">
        <v>371</v>
      </c>
      <c r="C120" s="141">
        <v>177</v>
      </c>
      <c r="D120" s="149">
        <v>491.01299999999998</v>
      </c>
      <c r="E120" s="149">
        <v>143.006</v>
      </c>
      <c r="F120" s="149">
        <v>634.02</v>
      </c>
    </row>
    <row r="121" spans="1:6">
      <c r="A121" s="139">
        <v>349615</v>
      </c>
      <c r="B121" s="154" t="s">
        <v>372</v>
      </c>
      <c r="C121" s="141">
        <v>193</v>
      </c>
      <c r="D121" s="149">
        <v>606.08399999999995</v>
      </c>
      <c r="E121" s="149">
        <v>286.02300000000002</v>
      </c>
      <c r="F121" s="149">
        <v>893.00699999999995</v>
      </c>
    </row>
    <row r="122" spans="1:6">
      <c r="A122" s="139">
        <v>354836</v>
      </c>
      <c r="B122" s="154" t="s">
        <v>373</v>
      </c>
      <c r="C122" s="141">
        <v>184</v>
      </c>
      <c r="D122" s="149">
        <v>119.08799999999999</v>
      </c>
      <c r="E122" s="149">
        <v>2.0070000000000001</v>
      </c>
      <c r="F122" s="149">
        <v>121.096</v>
      </c>
    </row>
    <row r="123" spans="1:6">
      <c r="A123" s="139">
        <v>359309</v>
      </c>
      <c r="B123" s="154" t="s">
        <v>374</v>
      </c>
      <c r="C123" s="141">
        <v>168</v>
      </c>
      <c r="D123" s="149">
        <v>10.063000000000001</v>
      </c>
      <c r="E123" s="149">
        <v>11.015000000000001</v>
      </c>
      <c r="F123" s="149">
        <v>21.079000000000001</v>
      </c>
    </row>
    <row r="124" spans="1:6">
      <c r="A124" s="139">
        <v>352388</v>
      </c>
      <c r="B124" s="154" t="s">
        <v>375</v>
      </c>
      <c r="C124" s="141">
        <v>262</v>
      </c>
      <c r="D124" s="149">
        <v>4585.0429999999997</v>
      </c>
      <c r="E124" s="149">
        <v>2839.058</v>
      </c>
      <c r="F124" s="149">
        <v>7425.0020000000004</v>
      </c>
    </row>
    <row r="125" spans="1:6">
      <c r="A125" s="139">
        <v>347660</v>
      </c>
      <c r="B125" s="154" t="s">
        <v>376</v>
      </c>
      <c r="C125" s="154" t="s">
        <v>377</v>
      </c>
      <c r="D125" s="149">
        <v>2834.0720000000001</v>
      </c>
      <c r="E125" s="149">
        <v>1213.075</v>
      </c>
      <c r="F125" s="149">
        <v>4048.047</v>
      </c>
    </row>
    <row r="126" spans="1:6" ht="30">
      <c r="A126" s="139">
        <v>347474</v>
      </c>
      <c r="B126" s="154" t="s">
        <v>376</v>
      </c>
      <c r="C126" s="155" t="s">
        <v>429</v>
      </c>
      <c r="D126" s="149">
        <v>7221.0190000000002</v>
      </c>
      <c r="E126" s="149">
        <v>2499.0219999999999</v>
      </c>
      <c r="F126" s="149">
        <v>9720.0409999999993</v>
      </c>
    </row>
    <row r="127" spans="1:6">
      <c r="A127" s="139">
        <v>349650</v>
      </c>
      <c r="B127" s="154" t="s">
        <v>379</v>
      </c>
      <c r="C127" s="141">
        <v>203</v>
      </c>
      <c r="D127" s="149">
        <v>558.01</v>
      </c>
      <c r="E127" s="149">
        <v>204.02</v>
      </c>
      <c r="F127" s="149">
        <v>762.03099999999995</v>
      </c>
    </row>
    <row r="128" spans="1:6">
      <c r="A128" s="139">
        <v>344535</v>
      </c>
      <c r="B128" s="154" t="s">
        <v>380</v>
      </c>
      <c r="C128" s="141">
        <v>81</v>
      </c>
      <c r="D128" s="149">
        <v>4597.0010000000002</v>
      </c>
      <c r="E128" s="149">
        <v>2252.0340000000001</v>
      </c>
      <c r="F128" s="149">
        <v>6849.0360000000001</v>
      </c>
    </row>
    <row r="129" spans="1:6">
      <c r="A129" s="139">
        <v>342948</v>
      </c>
      <c r="B129" s="154" t="s">
        <v>381</v>
      </c>
      <c r="C129" s="141">
        <v>70</v>
      </c>
      <c r="D129" s="149">
        <v>0</v>
      </c>
      <c r="E129" s="149">
        <v>0</v>
      </c>
      <c r="F129" s="149">
        <v>0</v>
      </c>
    </row>
    <row r="130" spans="1:6">
      <c r="A130" s="139">
        <v>357963</v>
      </c>
      <c r="B130" s="154" t="s">
        <v>382</v>
      </c>
      <c r="C130" s="141">
        <v>233</v>
      </c>
      <c r="D130" s="149">
        <v>5110.0870000000004</v>
      </c>
      <c r="E130" s="149">
        <v>2477.0320000000002</v>
      </c>
      <c r="F130" s="149">
        <v>7588.02</v>
      </c>
    </row>
    <row r="131" spans="1:6">
      <c r="A131" s="139">
        <v>352392</v>
      </c>
      <c r="B131" s="154" t="s">
        <v>383</v>
      </c>
      <c r="C131" s="141">
        <v>141</v>
      </c>
      <c r="D131" s="149">
        <v>119.021</v>
      </c>
      <c r="E131" s="149">
        <v>27.091999999999999</v>
      </c>
      <c r="F131" s="149">
        <v>147.01300000000001</v>
      </c>
    </row>
    <row r="132" spans="1:6">
      <c r="A132" s="139">
        <v>344853</v>
      </c>
      <c r="B132" s="154" t="s">
        <v>384</v>
      </c>
      <c r="C132" s="141">
        <v>280</v>
      </c>
      <c r="D132" s="149">
        <v>370.02600000000001</v>
      </c>
      <c r="E132" s="149">
        <v>36.091999999999999</v>
      </c>
      <c r="F132" s="149">
        <v>407.01799999999997</v>
      </c>
    </row>
    <row r="133" spans="1:6">
      <c r="A133" s="139">
        <v>357964</v>
      </c>
      <c r="B133" s="154" t="s">
        <v>385</v>
      </c>
      <c r="C133" s="141">
        <v>271</v>
      </c>
      <c r="D133" s="149">
        <v>543.01599999999996</v>
      </c>
      <c r="E133" s="149">
        <v>261.06400000000002</v>
      </c>
      <c r="F133" s="149">
        <v>804.08</v>
      </c>
    </row>
    <row r="134" spans="1:6">
      <c r="A134" s="139">
        <v>359289</v>
      </c>
      <c r="B134" s="154" t="s">
        <v>386</v>
      </c>
      <c r="C134" s="141">
        <v>312</v>
      </c>
      <c r="D134" s="149">
        <v>0</v>
      </c>
      <c r="E134" s="149">
        <v>0</v>
      </c>
      <c r="F134" s="149">
        <v>0</v>
      </c>
    </row>
    <row r="135" spans="1:6">
      <c r="A135" s="139">
        <v>349641</v>
      </c>
      <c r="B135" s="154" t="s">
        <v>387</v>
      </c>
      <c r="C135" s="141">
        <v>135</v>
      </c>
      <c r="D135" s="149">
        <v>607.06399999999996</v>
      </c>
      <c r="E135" s="149">
        <v>229.05099999999999</v>
      </c>
      <c r="F135" s="149">
        <v>837.01499999999999</v>
      </c>
    </row>
    <row r="136" spans="1:6">
      <c r="A136" s="139">
        <v>359292</v>
      </c>
      <c r="B136" s="154" t="s">
        <v>388</v>
      </c>
      <c r="C136" s="141">
        <v>224</v>
      </c>
      <c r="D136" s="149">
        <v>37.063000000000002</v>
      </c>
      <c r="E136" s="149">
        <v>7.0000000000000001E-3</v>
      </c>
      <c r="F136" s="149">
        <v>37.07</v>
      </c>
    </row>
    <row r="137" spans="1:6">
      <c r="A137" s="139">
        <v>343538</v>
      </c>
      <c r="B137" s="154" t="s">
        <v>389</v>
      </c>
      <c r="C137" s="141">
        <v>252</v>
      </c>
      <c r="D137" s="149">
        <v>1913.0070000000001</v>
      </c>
      <c r="E137" s="149">
        <v>539.072</v>
      </c>
      <c r="F137" s="149">
        <v>2452.0790000000002</v>
      </c>
    </row>
    <row r="138" spans="1:6">
      <c r="A138" s="139">
        <v>344542</v>
      </c>
      <c r="B138" s="154" t="s">
        <v>390</v>
      </c>
      <c r="C138" s="141">
        <v>19</v>
      </c>
      <c r="D138" s="149">
        <v>4005</v>
      </c>
      <c r="E138" s="149">
        <v>1582.066</v>
      </c>
      <c r="F138" s="149">
        <v>5587.067</v>
      </c>
    </row>
    <row r="139" spans="1:6">
      <c r="A139" s="139">
        <v>359329</v>
      </c>
      <c r="B139" s="154" t="s">
        <v>391</v>
      </c>
      <c r="C139" s="141">
        <v>112</v>
      </c>
      <c r="D139" s="149">
        <v>551.00900000000001</v>
      </c>
      <c r="E139" s="149">
        <v>114.001</v>
      </c>
      <c r="F139" s="149">
        <v>665.01</v>
      </c>
    </row>
    <row r="140" spans="1:6">
      <c r="A140" s="139">
        <v>347412</v>
      </c>
      <c r="B140" s="154" t="s">
        <v>392</v>
      </c>
      <c r="C140" s="141">
        <v>48</v>
      </c>
      <c r="D140" s="149">
        <v>0</v>
      </c>
      <c r="E140" s="149">
        <v>0</v>
      </c>
      <c r="F140" s="149">
        <v>0</v>
      </c>
    </row>
    <row r="141" spans="1:6">
      <c r="A141" s="139">
        <v>343510</v>
      </c>
      <c r="B141" s="154" t="s">
        <v>393</v>
      </c>
      <c r="C141" s="141">
        <v>248</v>
      </c>
      <c r="D141" s="149">
        <v>10244.094999999999</v>
      </c>
      <c r="E141" s="149">
        <v>4899.027</v>
      </c>
      <c r="F141" s="149">
        <v>15144.022000000001</v>
      </c>
    </row>
    <row r="142" spans="1:6">
      <c r="A142" s="139">
        <v>357785</v>
      </c>
      <c r="B142" s="154" t="s">
        <v>394</v>
      </c>
      <c r="C142" s="141">
        <v>171</v>
      </c>
      <c r="D142" s="149">
        <v>668.07299999999998</v>
      </c>
      <c r="E142" s="149">
        <v>257.08199999999999</v>
      </c>
      <c r="F142" s="149">
        <v>926.05499999999995</v>
      </c>
    </row>
    <row r="143" spans="1:6">
      <c r="A143" s="139">
        <v>349626</v>
      </c>
      <c r="B143" s="154" t="s">
        <v>395</v>
      </c>
      <c r="C143" s="141">
        <v>276</v>
      </c>
      <c r="D143" s="149">
        <v>15.01</v>
      </c>
      <c r="E143" s="149">
        <v>16.013999999999999</v>
      </c>
      <c r="F143" s="149">
        <v>31.024000000000001</v>
      </c>
    </row>
    <row r="144" spans="1:6">
      <c r="A144" s="139">
        <v>354314</v>
      </c>
      <c r="B144" s="154" t="s">
        <v>396</v>
      </c>
      <c r="C144" s="141">
        <v>191</v>
      </c>
      <c r="D144" s="149">
        <v>244.02699999999999</v>
      </c>
      <c r="E144" s="149">
        <v>17.013999999999999</v>
      </c>
      <c r="F144" s="149">
        <v>261.041</v>
      </c>
    </row>
    <row r="145" spans="1:6">
      <c r="A145" s="139">
        <v>358477</v>
      </c>
      <c r="B145" s="154" t="s">
        <v>397</v>
      </c>
      <c r="C145" s="141">
        <v>131</v>
      </c>
      <c r="D145" s="149">
        <v>6359.0169999999998</v>
      </c>
      <c r="E145" s="149">
        <v>3145.0279999999998</v>
      </c>
      <c r="F145" s="149">
        <v>9504.0450000000001</v>
      </c>
    </row>
    <row r="146" spans="1:6">
      <c r="A146" s="139">
        <v>354319</v>
      </c>
      <c r="B146" s="154" t="s">
        <v>398</v>
      </c>
      <c r="C146" s="143"/>
      <c r="D146" s="149">
        <v>2716.0279999999998</v>
      </c>
      <c r="E146" s="149">
        <v>1254.009</v>
      </c>
      <c r="F146" s="149">
        <v>3970.038</v>
      </c>
    </row>
    <row r="147" spans="1:6">
      <c r="A147" s="139">
        <v>342929</v>
      </c>
      <c r="B147" s="154" t="s">
        <v>399</v>
      </c>
      <c r="C147" s="141">
        <v>281</v>
      </c>
      <c r="D147" s="149">
        <v>18057.087</v>
      </c>
      <c r="E147" s="149">
        <v>9178.0529999999999</v>
      </c>
      <c r="F147" s="149">
        <v>27236.041000000001</v>
      </c>
    </row>
    <row r="148" spans="1:6">
      <c r="A148" s="139">
        <v>347319</v>
      </c>
      <c r="B148" s="154" t="s">
        <v>400</v>
      </c>
      <c r="C148" s="141">
        <v>46</v>
      </c>
      <c r="D148" s="149">
        <v>0</v>
      </c>
      <c r="E148" s="149">
        <v>0</v>
      </c>
      <c r="F148" s="149">
        <v>0</v>
      </c>
    </row>
    <row r="149" spans="1:6">
      <c r="A149" s="139">
        <v>351663</v>
      </c>
      <c r="B149" s="154" t="s">
        <v>400</v>
      </c>
      <c r="C149" s="141">
        <v>79</v>
      </c>
      <c r="D149" s="149">
        <v>0</v>
      </c>
      <c r="E149" s="149">
        <v>0</v>
      </c>
      <c r="F149" s="149">
        <v>0</v>
      </c>
    </row>
    <row r="150" spans="1:6">
      <c r="A150" s="139">
        <v>347411</v>
      </c>
      <c r="B150" s="154" t="s">
        <v>400</v>
      </c>
      <c r="C150" s="141">
        <v>173</v>
      </c>
      <c r="D150" s="149">
        <v>0</v>
      </c>
      <c r="E150" s="149">
        <v>0</v>
      </c>
      <c r="F150" s="149">
        <v>0</v>
      </c>
    </row>
    <row r="151" spans="1:6">
      <c r="A151" s="139">
        <v>358451</v>
      </c>
      <c r="B151" s="154" t="s">
        <v>401</v>
      </c>
      <c r="C151" s="142">
        <v>263.26400000000001</v>
      </c>
      <c r="D151" s="149">
        <v>1675.008</v>
      </c>
      <c r="E151" s="149">
        <v>367.01</v>
      </c>
      <c r="F151" s="149">
        <v>2042.018</v>
      </c>
    </row>
    <row r="152" spans="1:6">
      <c r="A152" s="139">
        <v>344533</v>
      </c>
      <c r="B152" s="154" t="s">
        <v>402</v>
      </c>
      <c r="C152" s="141">
        <v>45</v>
      </c>
      <c r="D152" s="149">
        <v>1620.0160000000001</v>
      </c>
      <c r="E152" s="149">
        <v>760.005</v>
      </c>
      <c r="F152" s="149">
        <v>2380.0210000000002</v>
      </c>
    </row>
    <row r="153" spans="1:6">
      <c r="A153" s="139">
        <v>354323</v>
      </c>
      <c r="B153" s="154" t="s">
        <v>403</v>
      </c>
      <c r="C153" s="141">
        <v>268</v>
      </c>
      <c r="D153" s="149">
        <v>4514.05</v>
      </c>
      <c r="E153" s="149">
        <v>1608.0050000000001</v>
      </c>
      <c r="F153" s="149">
        <v>6122.0550000000003</v>
      </c>
    </row>
    <row r="154" spans="1:6">
      <c r="A154" s="139">
        <v>342938</v>
      </c>
      <c r="B154" s="154" t="s">
        <v>404</v>
      </c>
      <c r="C154" s="141">
        <v>104</v>
      </c>
      <c r="D154" s="149">
        <v>8.5000000000000006E-2</v>
      </c>
      <c r="E154" s="149">
        <v>0</v>
      </c>
      <c r="F154" s="149">
        <v>8.5000000000000006E-2</v>
      </c>
    </row>
    <row r="155" spans="1:6">
      <c r="A155" s="139">
        <v>343428</v>
      </c>
      <c r="B155" s="154" t="s">
        <v>405</v>
      </c>
      <c r="C155" s="141">
        <v>29</v>
      </c>
      <c r="D155" s="149">
        <v>11307.022000000001</v>
      </c>
      <c r="E155" s="149">
        <v>6023.0159999999996</v>
      </c>
      <c r="F155" s="149">
        <v>17330.038</v>
      </c>
    </row>
    <row r="156" spans="1:6">
      <c r="A156" s="139">
        <v>342953</v>
      </c>
      <c r="B156" s="154" t="s">
        <v>406</v>
      </c>
      <c r="C156" s="141">
        <v>28</v>
      </c>
      <c r="D156" s="149">
        <v>3590.07</v>
      </c>
      <c r="E156" s="149">
        <v>826.09400000000005</v>
      </c>
      <c r="F156" s="149">
        <v>4417.0649999999996</v>
      </c>
    </row>
    <row r="157" spans="1:6">
      <c r="A157" s="139">
        <v>343564</v>
      </c>
      <c r="B157" s="154" t="s">
        <v>407</v>
      </c>
      <c r="C157" s="141">
        <v>27</v>
      </c>
      <c r="D157" s="149">
        <v>0</v>
      </c>
      <c r="E157" s="149">
        <v>0</v>
      </c>
      <c r="F157" s="149">
        <v>0</v>
      </c>
    </row>
    <row r="158" spans="1:6">
      <c r="A158" s="139">
        <v>344481</v>
      </c>
      <c r="B158" s="154" t="s">
        <v>408</v>
      </c>
      <c r="C158" s="141">
        <v>61</v>
      </c>
      <c r="D158" s="149">
        <v>3428.0369999999998</v>
      </c>
      <c r="E158" s="149">
        <v>1646.009</v>
      </c>
      <c r="F158" s="149">
        <v>5074.0460000000003</v>
      </c>
    </row>
    <row r="159" spans="1:6">
      <c r="A159" s="139">
        <v>349647</v>
      </c>
      <c r="B159" s="154" t="s">
        <v>409</v>
      </c>
      <c r="C159" s="141">
        <v>259</v>
      </c>
      <c r="D159" s="149">
        <v>43.042999999999999</v>
      </c>
      <c r="E159" s="149">
        <v>0</v>
      </c>
      <c r="F159" s="149">
        <v>43.042999999999999</v>
      </c>
    </row>
    <row r="160" spans="1:6">
      <c r="A160" s="139">
        <v>343150</v>
      </c>
      <c r="B160" s="154" t="s">
        <v>410</v>
      </c>
      <c r="C160" s="141">
        <v>108</v>
      </c>
      <c r="D160" s="149">
        <v>153.059</v>
      </c>
      <c r="E160" s="149">
        <v>41.052999999999997</v>
      </c>
      <c r="F160" s="149">
        <v>195.01300000000001</v>
      </c>
    </row>
    <row r="161" spans="1:6">
      <c r="A161" s="139">
        <v>349644</v>
      </c>
      <c r="B161" s="154" t="s">
        <v>411</v>
      </c>
      <c r="C161" s="141">
        <v>242</v>
      </c>
      <c r="D161" s="149">
        <v>11948.029</v>
      </c>
      <c r="E161" s="149">
        <v>6022.0360000000001</v>
      </c>
      <c r="F161" s="149">
        <v>17970.064999999999</v>
      </c>
    </row>
    <row r="162" spans="1:6">
      <c r="A162" s="139">
        <v>349619</v>
      </c>
      <c r="B162" s="154" t="s">
        <v>412</v>
      </c>
      <c r="C162" s="141">
        <v>269</v>
      </c>
      <c r="D162" s="149">
        <v>68.093999999999994</v>
      </c>
      <c r="E162" s="149">
        <v>7.0750000000000002</v>
      </c>
      <c r="F162" s="149">
        <v>76.069999999999993</v>
      </c>
    </row>
    <row r="163" spans="1:6">
      <c r="A163" s="139">
        <v>359333</v>
      </c>
      <c r="B163" s="154" t="s">
        <v>413</v>
      </c>
      <c r="C163" s="141">
        <v>2</v>
      </c>
      <c r="D163" s="149">
        <v>0</v>
      </c>
      <c r="E163" s="149">
        <v>0</v>
      </c>
      <c r="F163" s="149">
        <v>0</v>
      </c>
    </row>
    <row r="164" spans="1:6">
      <c r="A164" s="139">
        <v>344508</v>
      </c>
      <c r="B164" s="154" t="s">
        <v>414</v>
      </c>
      <c r="C164" s="141">
        <v>24</v>
      </c>
      <c r="D164" s="149">
        <v>0</v>
      </c>
      <c r="E164" s="149">
        <v>0</v>
      </c>
      <c r="F164" s="149">
        <v>0</v>
      </c>
    </row>
    <row r="165" spans="1:6">
      <c r="A165" s="139">
        <v>354282</v>
      </c>
      <c r="B165" s="154" t="s">
        <v>415</v>
      </c>
      <c r="C165" s="141">
        <v>89</v>
      </c>
      <c r="D165" s="149">
        <v>110.044</v>
      </c>
      <c r="E165" s="149">
        <v>89.042000000000002</v>
      </c>
      <c r="F165" s="149">
        <v>199.08600000000001</v>
      </c>
    </row>
    <row r="166" spans="1:6">
      <c r="A166" s="139">
        <v>344859</v>
      </c>
      <c r="B166" s="154" t="s">
        <v>416</v>
      </c>
      <c r="C166" s="141">
        <v>97</v>
      </c>
      <c r="D166" s="149">
        <v>54235.076000000001</v>
      </c>
      <c r="E166" s="149">
        <v>27927.034</v>
      </c>
      <c r="F166" s="149">
        <v>82163.010999999999</v>
      </c>
    </row>
    <row r="167" spans="1:6">
      <c r="A167" s="139">
        <v>343565</v>
      </c>
      <c r="B167" s="154" t="s">
        <v>417</v>
      </c>
      <c r="C167" s="141">
        <v>85</v>
      </c>
      <c r="D167" s="149">
        <v>2066.0839999999998</v>
      </c>
      <c r="E167" s="149">
        <v>430.08300000000003</v>
      </c>
      <c r="F167" s="149">
        <v>2497.067</v>
      </c>
    </row>
    <row r="168" spans="1:6">
      <c r="A168" s="139">
        <v>349591</v>
      </c>
      <c r="B168" s="154" t="s">
        <v>418</v>
      </c>
      <c r="C168" s="141">
        <v>83</v>
      </c>
      <c r="D168" s="149">
        <v>364.08199999999999</v>
      </c>
      <c r="E168" s="149">
        <v>220.00899999999999</v>
      </c>
      <c r="F168" s="149">
        <v>584.09199999999998</v>
      </c>
    </row>
    <row r="169" spans="1:6">
      <c r="A169" s="139">
        <v>349648</v>
      </c>
      <c r="B169" s="154" t="s">
        <v>419</v>
      </c>
      <c r="C169" s="141">
        <v>100</v>
      </c>
      <c r="D169" s="149">
        <v>2824.0540000000001</v>
      </c>
      <c r="E169" s="149">
        <v>1038.076</v>
      </c>
      <c r="F169" s="149">
        <v>3863.0309999999999</v>
      </c>
    </row>
    <row r="170" spans="1:6">
      <c r="A170" s="139">
        <v>344540</v>
      </c>
      <c r="B170" s="154" t="s">
        <v>420</v>
      </c>
      <c r="C170" s="141">
        <v>113</v>
      </c>
      <c r="D170" s="149">
        <v>4096.0829999999996</v>
      </c>
      <c r="E170" s="149">
        <v>1522.008</v>
      </c>
      <c r="F170" s="149">
        <v>5618.0910000000003</v>
      </c>
    </row>
    <row r="171" spans="1:6">
      <c r="A171" s="139">
        <v>354304</v>
      </c>
      <c r="B171" s="154" t="s">
        <v>421</v>
      </c>
      <c r="C171" s="141">
        <v>236</v>
      </c>
      <c r="D171" s="149">
        <v>868.03099999999995</v>
      </c>
      <c r="E171" s="149">
        <v>566.04499999999996</v>
      </c>
      <c r="F171" s="149">
        <v>1434.076</v>
      </c>
    </row>
    <row r="172" spans="1:6">
      <c r="A172" s="139">
        <v>343562</v>
      </c>
      <c r="B172" s="154" t="s">
        <v>422</v>
      </c>
      <c r="C172" s="141">
        <v>15</v>
      </c>
      <c r="D172" s="149">
        <v>945.03700000000003</v>
      </c>
      <c r="E172" s="149">
        <v>472.07900000000001</v>
      </c>
      <c r="F172" s="149">
        <v>1418.0160000000001</v>
      </c>
    </row>
    <row r="173" spans="1:6">
      <c r="A173" s="139">
        <v>344590</v>
      </c>
      <c r="B173" s="154" t="s">
        <v>423</v>
      </c>
      <c r="C173" s="141">
        <v>251</v>
      </c>
      <c r="D173" s="149">
        <v>2924.076</v>
      </c>
      <c r="E173" s="149">
        <v>1688.0989999999999</v>
      </c>
      <c r="F173" s="149">
        <v>4613.0749999999998</v>
      </c>
    </row>
    <row r="174" spans="1:6">
      <c r="A174" s="139">
        <v>343589</v>
      </c>
      <c r="B174" s="154" t="s">
        <v>424</v>
      </c>
      <c r="C174" s="141">
        <v>57</v>
      </c>
      <c r="D174" s="149">
        <v>6583.0259999999998</v>
      </c>
      <c r="E174" s="149">
        <v>3872.0309999999999</v>
      </c>
      <c r="F174" s="149">
        <v>10455.058000000001</v>
      </c>
    </row>
    <row r="175" spans="1:6">
      <c r="A175" s="144">
        <v>349548</v>
      </c>
      <c r="B175" s="156" t="s">
        <v>425</v>
      </c>
      <c r="C175" s="146">
        <v>17</v>
      </c>
      <c r="D175" s="150">
        <v>594.02800000000002</v>
      </c>
      <c r="E175" s="150">
        <v>307.01600000000002</v>
      </c>
      <c r="F175" s="150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2016-03-11T08:15:49Z</cp:lastPrinted>
  <dcterms:created xsi:type="dcterms:W3CDTF">2016-02-04T13:58:08Z</dcterms:created>
  <dcterms:modified xsi:type="dcterms:W3CDTF">2016-05-24T13:00:15Z</dcterms:modified>
</cp:coreProperties>
</file>