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hulamani\Downloads\"/>
    </mc:Choice>
  </mc:AlternateContent>
  <bookViews>
    <workbookView xWindow="0" yWindow="0" windowWidth="20490" windowHeight="9045" tabRatio="781"/>
  </bookViews>
  <sheets>
    <sheet name="ASSUMPTIONS &amp; EXPLANATIONS" sheetId="3" r:id="rId1"/>
    <sheet name="WATER CONSERVATION ASSUMPTIONS" sheetId="2" r:id="rId2"/>
    <sheet name="SUMMARY RESERVE STATE" sheetId="1" r:id="rId3"/>
  </sheets>
  <definedNames>
    <definedName name="_xlnm.Print_Area" localSheetId="2">'SUMMARY RESERVE STATE'!$A$1:$H$51</definedName>
    <definedName name="_xlnm.Print_Area" localSheetId="1">'WATER CONSERVATION ASSUMPTIONS'!$A$1:$E$31</definedName>
    <definedName name="_xlnm.Print_Titles" localSheetId="2">'SUMMARY RESERVE STATE'!$1:$4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G7" i="1" l="1"/>
  <c r="G8" i="1" s="1"/>
  <c r="G9" i="1" s="1"/>
  <c r="D50" i="1"/>
  <c r="F50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</calcChain>
</file>

<file path=xl/sharedStrings.xml><?xml version="1.0" encoding="utf-8"?>
<sst xmlns="http://schemas.openxmlformats.org/spreadsheetml/2006/main" count="81" uniqueCount="72">
  <si>
    <t>YEAR</t>
  </si>
  <si>
    <t>EXPENSE</t>
  </si>
  <si>
    <t>BALANCE</t>
  </si>
  <si>
    <t>RESERVES</t>
  </si>
  <si>
    <t>ASSESSMENT</t>
  </si>
  <si>
    <t>EVENT</t>
  </si>
  <si>
    <t>RESEAL ASPHALT</t>
  </si>
  <si>
    <t>NONE PLANNED</t>
  </si>
  <si>
    <t>REPLACE RAILINGS</t>
  </si>
  <si>
    <t>REPLACE ASPHALT</t>
  </si>
  <si>
    <t>REPLACE ROOF</t>
  </si>
  <si>
    <t>REPLACE DECKING</t>
  </si>
  <si>
    <t>RETREAD STAIRS</t>
  </si>
  <si>
    <t>REPLACE VINYL</t>
  </si>
  <si>
    <t>SUMMS</t>
  </si>
  <si>
    <t>SUB METERING</t>
  </si>
  <si>
    <t>CONTRIBUTION</t>
  </si>
  <si>
    <t>FROM H20</t>
  </si>
  <si>
    <t>NOTES</t>
  </si>
  <si>
    <t>UNIVERSITY WOODS RESERVE FUND REQUIREMENTS AND PROJECTED CAPITAL EXPENSE PLANS</t>
  </si>
  <si>
    <t>2) 1st FULL YEAR H2O 2018</t>
  </si>
  <si>
    <t xml:space="preserve">3) H2O RALEIGH WATER COSTS </t>
  </si>
  <si>
    <t>WATER CONSERVATION SUMMARY ASSUMPTIONS</t>
  </si>
  <si>
    <t>2016 WATER BILL</t>
  </si>
  <si>
    <t>ANNUAL BILLING INCREASES/YEAR</t>
  </si>
  <si>
    <t>METERED % OF BILLING</t>
  </si>
  <si>
    <t>FIXED, NON-METERED</t>
  </si>
  <si>
    <t>ONLY METERED PORTION</t>
  </si>
  <si>
    <t xml:space="preserve">        YIELDS TO CONSERVATION</t>
  </si>
  <si>
    <t>DELINQUENCIES IN GWP BILLINGS</t>
  </si>
  <si>
    <t>MONTHLY CONSERVATION SAVINGS</t>
  </si>
  <si>
    <t xml:space="preserve">        (ACHIEVED IN 2018)</t>
  </si>
  <si>
    <t>INITIAL SUB-METERING INVESTMENT</t>
  </si>
  <si>
    <t xml:space="preserve">1st 3 FULL YEAR SAVINGS </t>
  </si>
  <si>
    <t>QED</t>
  </si>
  <si>
    <t xml:space="preserve">ONLY GIVE TO RESERVES WHAT WE </t>
  </si>
  <si>
    <t xml:space="preserve"> INCREASING AT 5% PER YEAR, BUT CAN </t>
  </si>
  <si>
    <t xml:space="preserve">STARTED WITH, AND HOLD DUES </t>
  </si>
  <si>
    <t>CONSTANT AT $225/MO.</t>
  </si>
  <si>
    <t>0) EXPECT H2O BILL $224,000 IN 2017.</t>
  </si>
  <si>
    <t>1) ~36%  YEARLY H2O SAVED 2017= $80K</t>
  </si>
  <si>
    <t>2050 IS THE BIGGEST HIT OF ALL!!!</t>
  </si>
  <si>
    <t>WATER CONSERVATION HAS BEEN ESTIMATED TO SAVE 20% METERED WATER (AND SEWER) USAGE</t>
  </si>
  <si>
    <t>20% REMAINING ARE FIXED COSTS, EG. WATER ADMIN &amp; INFRASTRUCTURE, WASTE WATER ADMIN &amp; INFRASTRUCTURE,</t>
  </si>
  <si>
    <t>2.9 YEARS BREAKEVEN IS BASED ON $101,000 INSTALLATION OFFSET BY THE 20% REDUCTION IN USAGE, IE</t>
  </si>
  <si>
    <t xml:space="preserve">     20% OF THE 80% USAGE THAT IS METERED, YIELDING $35,800 SAVINGS IN 2018, YIELDING 2.82 YEARS TO BREAK EVEN</t>
  </si>
  <si>
    <t xml:space="preserve">      ADDING FACTORS SUCH AS COST OF MONEY WOULD ADJUST TO ~2.9 YEARS TO BREAKEVEN</t>
  </si>
  <si>
    <t xml:space="preserve">      "SUMMARY RESERVE STATE"</t>
  </si>
  <si>
    <t>IN TED SHERROD'S RESERVE STUDY RESEALING THE ASPHALT IS SCHEDULED EVERY 5 YEARS (EXCEPT WHEN THE ASPHALT</t>
  </si>
  <si>
    <t xml:space="preserve">     IS REPLACED. THOSE EXPENSES ARE INCREASED AT 3% PER THE 5 YEAR PERIOD, A BIT CONSERVATIVE</t>
  </si>
  <si>
    <t>HOWEVER, PRUDENCE TELLS US THAT HOA BUDGETS WILL RISE, BY AT LEAST THE RATE OF 1.5% PER YEAR.</t>
  </si>
  <si>
    <t>THEREFORE, THE ANNUAL CONTRIBUTION TO RESERVES WILL DECREASE BY THAT 1.5% (SEE SPREAD SHEET</t>
  </si>
  <si>
    <t>THIS ASSESSMENT IS BASED ON TED SHERROD'S AUGUST 2014 RESERVES STUDY, INTERPRETED BY PWT.</t>
  </si>
  <si>
    <t>PLAN, OR ANY PLAN TO REDUCE FUTURE HOA DUES.</t>
  </si>
  <si>
    <t>BREAK EVEN APPROXIMATELY 2.9 YEARS.</t>
  </si>
  <si>
    <t>WATER BILLINGS FROM CITY OF RALEIGH EXPECTED TO RISE 4-7% PER YEAR, FOREVER</t>
  </si>
  <si>
    <t>80% WATER BILLINGS ARE BASED DIRECTLY ON METERED USAGE</t>
  </si>
  <si>
    <t xml:space="preserve">      RECYCLING, STORM WATER DISTRIBUTION, AND THE 19th UW BUILDING: CLUB HOUSE</t>
  </si>
  <si>
    <t>FINANCIAL SAVINGS CAN ONLY BE CALCULATED USING THE CONSERVATION APPLIED TO METERED USAGE &amp; BILLING</t>
  </si>
  <si>
    <r>
      <t xml:space="preserve">EACH YEAR THEREAFTER, </t>
    </r>
    <r>
      <rPr>
        <b/>
        <u/>
        <sz val="11"/>
        <color theme="1"/>
        <rFont val="Calibri"/>
        <family val="2"/>
        <scheme val="minor"/>
      </rPr>
      <t>WITH HOA DUES REMAINING THE SAME</t>
    </r>
    <r>
      <rPr>
        <sz val="11"/>
        <color theme="1"/>
        <rFont val="Calibri"/>
        <family val="2"/>
        <scheme val="minor"/>
      </rPr>
      <t xml:space="preserve">, $224,000 </t>
    </r>
    <r>
      <rPr>
        <i/>
        <u/>
        <sz val="11"/>
        <color theme="1"/>
        <rFont val="Calibri"/>
        <family val="2"/>
        <scheme val="minor"/>
      </rPr>
      <t>COULD</t>
    </r>
    <r>
      <rPr>
        <sz val="11"/>
        <color theme="1"/>
        <rFont val="Calibri"/>
        <family val="2"/>
        <scheme val="minor"/>
      </rPr>
      <t xml:space="preserve"> BE RE-DIRECTED TO RESERVES. </t>
    </r>
  </si>
  <si>
    <t>NOTE: DUES COULD BE REDUCED STARTING AS EARLY 2020. THIS COULD BE A FACTOR IN GAINING ACCEPTANCE OF THE OVERALL</t>
  </si>
  <si>
    <t xml:space="preserve">      RESERVES AND SUBMETERING (ASSESSMENT OF $300) PLANS.  HOWEVER OUR GRAND CHILDREN WILL HAVE TO DEAL </t>
  </si>
  <si>
    <t xml:space="preserve">       WITH REPLACING THE VINYL SIDING IN 2050.</t>
  </si>
  <si>
    <t>IN 2017, WITH INSTALLATION IN JULY, 2017 FULL BILLING IN PLACE BY END OF AUGUST, EXPECT 100% BILLING BY GPW AND</t>
  </si>
  <si>
    <r>
      <t xml:space="preserve">     100% BILL PAYMENT BY OWNERS/TENANTS. </t>
    </r>
    <r>
      <rPr>
        <b/>
        <sz val="12"/>
        <color theme="1"/>
        <rFont val="Calibri"/>
        <family val="2"/>
        <scheme val="minor"/>
      </rPr>
      <t>THIS SHOULD BE ADJUSTED BY MONTHLY DELINQUENCIES</t>
    </r>
  </si>
  <si>
    <t>THE CITY OF RALEIGH WATER AND SEWER BILL IS EXPECTED TO RISE TO HIGHER THAN  $224,000 IN 2018</t>
  </si>
  <si>
    <t>TED SHERROD SHOULD BE REHIRED TO VALIDATE THIS MODEL BEFORE THE HOA COMMITS TO ANY RESERVES</t>
  </si>
  <si>
    <t>STARTING RESERVE AMOUNT ESTIMATED</t>
  </si>
  <si>
    <t>ASSUMPTIONS &amp; EXPLANATIONS (DECEMBER 16, 2016)</t>
  </si>
  <si>
    <t>CURRENT DUES ARE $215 PER MONTH</t>
  </si>
  <si>
    <t>BY YEAR END 2017, EXPECT TO PLACE $35,000 INTO THE RESERVE ACCOUNT, AS HOA DUES WILL REMAIN AT $215/MONTH</t>
  </si>
  <si>
    <t>THE READER WILL NOTICE THAT RESERVES GO (-)$112,237 IN 2050 (VINYL SIDING REPLACEMENT). I HAVE IGNORED THIS.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</si>
</sst>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9" fontId="1" fillId="0" borderId="0" xfId="0" applyNumberFormat="1" applyFont="1" applyAlignment="1">
      <alignment horizontal="center"/>
    </xf>
    <xf numFmtId="0" fontId="8" fillId="0" borderId="0" xfId="0" applyFont="1"/>
    <xf numFmtId="16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0" applyNumberFormat="1" applyFont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0" fillId="0" borderId="0" xfId="0" applyFont="1"/>
    <xf numFmtId="0" fontId="0" fillId="0" borderId="2" xfId="0" applyBorder="1"/>
    <xf numFmtId="0" fontId="7" fillId="0" borderId="2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abSelected="1" workbookViewId="0"/>
  </sheetViews>
  <sheetFormatPr defaultRowHeight="15" x14ac:dyDescent="0.25"/>
  <cols>
    <col min="1" max="1" width="114.5703125" customWidth="1"/>
  </cols>
  <sheetData>
    <row r="1" spans="1:1" ht="15.75" x14ac:dyDescent="0.25">
      <c r="A1" s="13" t="s">
        <v>68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43</v>
      </c>
    </row>
    <row r="6" spans="1:1" x14ac:dyDescent="0.25">
      <c r="A6" t="s">
        <v>57</v>
      </c>
    </row>
    <row r="7" spans="1:1" x14ac:dyDescent="0.25">
      <c r="A7" t="s">
        <v>42</v>
      </c>
    </row>
    <row r="8" spans="1:1" ht="15.75" thickBot="1" x14ac:dyDescent="0.3">
      <c r="A8" s="28" t="s">
        <v>58</v>
      </c>
    </row>
    <row r="9" spans="1:1" ht="15.75" thickTop="1" x14ac:dyDescent="0.25"/>
    <row r="10" spans="1:1" x14ac:dyDescent="0.25">
      <c r="A10" t="s">
        <v>44</v>
      </c>
    </row>
    <row r="11" spans="1:1" x14ac:dyDescent="0.25">
      <c r="A11" t="s">
        <v>45</v>
      </c>
    </row>
    <row r="12" spans="1:1" ht="15.75" thickBot="1" x14ac:dyDescent="0.3">
      <c r="A12" s="28" t="s">
        <v>46</v>
      </c>
    </row>
    <row r="13" spans="1:1" ht="15.75" thickTop="1" x14ac:dyDescent="0.25"/>
    <row r="14" spans="1:1" x14ac:dyDescent="0.25">
      <c r="A14" t="s">
        <v>69</v>
      </c>
    </row>
    <row r="15" spans="1:1" x14ac:dyDescent="0.25">
      <c r="A15" t="s">
        <v>63</v>
      </c>
    </row>
    <row r="16" spans="1:1" ht="15.75" x14ac:dyDescent="0.25">
      <c r="A16" t="s">
        <v>64</v>
      </c>
    </row>
    <row r="17" spans="1:1" x14ac:dyDescent="0.25">
      <c r="A17" t="s">
        <v>70</v>
      </c>
    </row>
    <row r="18" spans="1:1" x14ac:dyDescent="0.25">
      <c r="A18" t="s">
        <v>65</v>
      </c>
    </row>
    <row r="19" spans="1:1" x14ac:dyDescent="0.25">
      <c r="A19" s="27" t="s">
        <v>59</v>
      </c>
    </row>
    <row r="20" spans="1:1" x14ac:dyDescent="0.25">
      <c r="A20" s="27" t="s">
        <v>50</v>
      </c>
    </row>
    <row r="21" spans="1:1" x14ac:dyDescent="0.25">
      <c r="A21" s="27" t="s">
        <v>51</v>
      </c>
    </row>
    <row r="22" spans="1:1" x14ac:dyDescent="0.25">
      <c r="A22" s="27" t="s">
        <v>47</v>
      </c>
    </row>
    <row r="23" spans="1:1" x14ac:dyDescent="0.25">
      <c r="A23" s="30" t="s">
        <v>71</v>
      </c>
    </row>
    <row r="24" spans="1:1" x14ac:dyDescent="0.25">
      <c r="A24" s="31" t="s">
        <v>60</v>
      </c>
    </row>
    <row r="25" spans="1:1" x14ac:dyDescent="0.25">
      <c r="A25" s="31" t="s">
        <v>61</v>
      </c>
    </row>
    <row r="26" spans="1:1" ht="15.75" thickBot="1" x14ac:dyDescent="0.3">
      <c r="A26" s="32" t="s">
        <v>62</v>
      </c>
    </row>
    <row r="27" spans="1:1" ht="15.75" thickTop="1" x14ac:dyDescent="0.25">
      <c r="A27" s="31"/>
    </row>
    <row r="28" spans="1:1" x14ac:dyDescent="0.25">
      <c r="A28" t="s">
        <v>48</v>
      </c>
    </row>
    <row r="29" spans="1:1" ht="15.75" thickBot="1" x14ac:dyDescent="0.3">
      <c r="A29" s="28" t="s">
        <v>49</v>
      </c>
    </row>
    <row r="30" spans="1:1" ht="15.75" thickTop="1" x14ac:dyDescent="0.25"/>
    <row r="31" spans="1:1" ht="15.75" x14ac:dyDescent="0.25">
      <c r="A31" s="17" t="s">
        <v>52</v>
      </c>
    </row>
    <row r="32" spans="1:1" ht="15.75" x14ac:dyDescent="0.25">
      <c r="A32" s="17" t="s">
        <v>66</v>
      </c>
    </row>
    <row r="33" spans="1:1" ht="16.5" thickBot="1" x14ac:dyDescent="0.3">
      <c r="A33" s="29" t="s">
        <v>53</v>
      </c>
    </row>
    <row r="34" spans="1:1" ht="15.75" thickTop="1" x14ac:dyDescent="0.25"/>
    <row r="35" spans="1:1" ht="15.75" x14ac:dyDescent="0.25">
      <c r="A35" s="17"/>
    </row>
    <row r="36" spans="1:1" ht="15.75" x14ac:dyDescent="0.25">
      <c r="A36" s="17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6" sqref="B16"/>
    </sheetView>
  </sheetViews>
  <sheetFormatPr defaultRowHeight="15" x14ac:dyDescent="0.25"/>
  <cols>
    <col min="2" max="2" width="48.140625" customWidth="1"/>
  </cols>
  <sheetData>
    <row r="1" spans="1:5" s="19" customFormat="1" ht="18.75" x14ac:dyDescent="0.3">
      <c r="A1" s="33" t="s">
        <v>22</v>
      </c>
      <c r="B1" s="33"/>
      <c r="C1" s="33"/>
      <c r="D1" s="33"/>
      <c r="E1" s="33"/>
    </row>
    <row r="2" spans="1:5" x14ac:dyDescent="0.25">
      <c r="A2" s="1"/>
      <c r="B2" s="3"/>
      <c r="C2" s="3"/>
      <c r="D2" s="9"/>
    </row>
    <row r="3" spans="1:5" x14ac:dyDescent="0.25">
      <c r="A3" s="23" t="s">
        <v>23</v>
      </c>
      <c r="B3" s="24"/>
      <c r="C3" s="5">
        <v>220000</v>
      </c>
      <c r="D3" s="9"/>
    </row>
    <row r="4" spans="1:5" x14ac:dyDescent="0.25">
      <c r="A4" s="23" t="s">
        <v>24</v>
      </c>
      <c r="B4" s="24"/>
      <c r="C4" s="18">
        <v>0.02</v>
      </c>
      <c r="D4" s="9"/>
    </row>
    <row r="5" spans="1:5" x14ac:dyDescent="0.25">
      <c r="A5" s="23" t="s">
        <v>25</v>
      </c>
      <c r="B5" s="24"/>
      <c r="C5" s="18">
        <v>0.8</v>
      </c>
      <c r="D5" s="9"/>
    </row>
    <row r="6" spans="1:5" x14ac:dyDescent="0.25">
      <c r="A6" s="25" t="s">
        <v>26</v>
      </c>
      <c r="B6" s="26"/>
      <c r="C6" s="21">
        <v>0.2</v>
      </c>
      <c r="D6" s="9"/>
    </row>
    <row r="7" spans="1:5" x14ac:dyDescent="0.25">
      <c r="A7" s="23" t="s">
        <v>27</v>
      </c>
      <c r="B7" s="24"/>
      <c r="C7" s="5"/>
      <c r="D7" s="9"/>
    </row>
    <row r="8" spans="1:5" x14ac:dyDescent="0.25">
      <c r="A8" s="23" t="s">
        <v>28</v>
      </c>
      <c r="B8" s="24"/>
      <c r="C8" s="5"/>
      <c r="D8" s="9"/>
    </row>
    <row r="9" spans="1:5" x14ac:dyDescent="0.25">
      <c r="A9" s="23" t="s">
        <v>29</v>
      </c>
      <c r="B9" s="24"/>
      <c r="C9" s="18">
        <v>0.05</v>
      </c>
      <c r="D9" s="9"/>
    </row>
    <row r="10" spans="1:5" x14ac:dyDescent="0.25">
      <c r="A10" s="23" t="s">
        <v>30</v>
      </c>
      <c r="B10" s="24"/>
      <c r="C10" s="18">
        <v>0.2</v>
      </c>
      <c r="D10" s="9"/>
    </row>
    <row r="11" spans="1:5" x14ac:dyDescent="0.25">
      <c r="A11" s="25" t="s">
        <v>31</v>
      </c>
      <c r="B11" s="26"/>
      <c r="C11" s="20"/>
      <c r="D11" s="9"/>
    </row>
    <row r="12" spans="1:5" x14ac:dyDescent="0.25">
      <c r="A12" s="23" t="s">
        <v>32</v>
      </c>
      <c r="B12" s="24"/>
      <c r="C12" s="5">
        <v>101000</v>
      </c>
      <c r="D12" s="9"/>
    </row>
    <row r="13" spans="1:5" x14ac:dyDescent="0.25">
      <c r="A13" s="23" t="s">
        <v>33</v>
      </c>
      <c r="B13" s="24"/>
      <c r="C13" s="5">
        <v>105600</v>
      </c>
      <c r="D13" s="9"/>
    </row>
    <row r="14" spans="1:5" x14ac:dyDescent="0.25">
      <c r="A14" s="23" t="s">
        <v>54</v>
      </c>
      <c r="B14" s="24"/>
      <c r="C14" s="5"/>
      <c r="D14" s="9"/>
    </row>
    <row r="16" spans="1:5" ht="18.75" x14ac:dyDescent="0.3">
      <c r="B16" s="22" t="s">
        <v>34</v>
      </c>
    </row>
  </sheetData>
  <mergeCells count="1">
    <mergeCell ref="A1:E1"/>
  </mergeCells>
  <pageMargins left="0.7" right="0.7" top="0.75" bottom="0.75" header="0.3" footer="0.3"/>
  <pageSetup orientation="landscape" r:id="rId1"/>
  <headerFooter>
    <oddFooter>&amp;L&amp;F
&amp;C&amp;P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H1"/>
    </sheetView>
  </sheetViews>
  <sheetFormatPr defaultRowHeight="15" x14ac:dyDescent="0.25"/>
  <cols>
    <col min="1" max="2" width="6" style="1" bestFit="1" customWidth="1"/>
    <col min="3" max="3" width="17" style="1" customWidth="1"/>
    <col min="4" max="4" width="15.7109375" style="3" customWidth="1"/>
    <col min="5" max="5" width="14.28515625" style="3" customWidth="1"/>
    <col min="6" max="6" width="16" style="9" bestFit="1" customWidth="1"/>
    <col min="7" max="7" width="14.28515625" style="9" customWidth="1"/>
    <col min="8" max="8" width="36.5703125" bestFit="1" customWidth="1"/>
  </cols>
  <sheetData>
    <row r="1" spans="1:8" s="12" customFormat="1" ht="18.75" x14ac:dyDescent="0.3">
      <c r="A1" s="33" t="s">
        <v>19</v>
      </c>
      <c r="B1" s="33"/>
      <c r="C1" s="33"/>
      <c r="D1" s="33"/>
      <c r="E1" s="33"/>
      <c r="F1" s="33"/>
      <c r="G1" s="33"/>
      <c r="H1" s="33"/>
    </row>
    <row r="3" spans="1:8" s="11" customFormat="1" ht="15.75" x14ac:dyDescent="0.25">
      <c r="A3" s="13" t="s">
        <v>0</v>
      </c>
      <c r="B3" s="13" t="s">
        <v>0</v>
      </c>
      <c r="C3" s="13" t="s">
        <v>1</v>
      </c>
      <c r="D3" s="14" t="s">
        <v>1</v>
      </c>
      <c r="E3" s="14" t="s">
        <v>4</v>
      </c>
      <c r="F3" s="15" t="s">
        <v>16</v>
      </c>
      <c r="G3" s="15" t="s">
        <v>2</v>
      </c>
      <c r="H3" s="14" t="s">
        <v>18</v>
      </c>
    </row>
    <row r="4" spans="1:8" s="11" customFormat="1" ht="15.75" x14ac:dyDescent="0.25">
      <c r="A4" s="13"/>
      <c r="B4" s="13"/>
      <c r="C4" s="13" t="s">
        <v>5</v>
      </c>
      <c r="D4" s="14"/>
      <c r="E4" s="14"/>
      <c r="F4" s="15" t="s">
        <v>17</v>
      </c>
      <c r="G4" s="15" t="s">
        <v>3</v>
      </c>
    </row>
    <row r="6" spans="1:8" x14ac:dyDescent="0.25">
      <c r="A6" s="1">
        <v>0</v>
      </c>
      <c r="B6" s="1">
        <v>2016</v>
      </c>
      <c r="C6" s="1" t="s">
        <v>7</v>
      </c>
      <c r="F6" s="9">
        <v>0</v>
      </c>
      <c r="G6" s="9">
        <v>120000</v>
      </c>
      <c r="H6" t="s">
        <v>67</v>
      </c>
    </row>
    <row r="7" spans="1:8" x14ac:dyDescent="0.25">
      <c r="A7" s="1">
        <v>1</v>
      </c>
      <c r="B7" s="1">
        <v>2017</v>
      </c>
      <c r="G7" s="9">
        <f>G6-D7+E7+F7</f>
        <v>120000</v>
      </c>
      <c r="H7" t="s">
        <v>39</v>
      </c>
    </row>
    <row r="8" spans="1:8" x14ac:dyDescent="0.25">
      <c r="A8" s="6"/>
      <c r="B8" s="6"/>
      <c r="C8" s="6" t="s">
        <v>15</v>
      </c>
      <c r="D8" s="7">
        <v>101000</v>
      </c>
      <c r="E8" s="10">
        <v>64800</v>
      </c>
      <c r="F8" s="10">
        <v>80000</v>
      </c>
      <c r="G8" s="10">
        <f>G7-D8+E8+F8</f>
        <v>163800</v>
      </c>
      <c r="H8" s="4" t="s">
        <v>40</v>
      </c>
    </row>
    <row r="9" spans="1:8" x14ac:dyDescent="0.25">
      <c r="A9" s="1">
        <v>2</v>
      </c>
      <c r="B9" s="1">
        <v>2018</v>
      </c>
      <c r="C9" s="1" t="s">
        <v>6</v>
      </c>
      <c r="D9" s="3">
        <v>30000</v>
      </c>
      <c r="F9" s="9">
        <v>224000</v>
      </c>
      <c r="G9" s="9">
        <f>G8-D9+E9+F9</f>
        <v>357800</v>
      </c>
      <c r="H9" t="s">
        <v>20</v>
      </c>
    </row>
    <row r="10" spans="1:8" x14ac:dyDescent="0.25">
      <c r="A10" s="1">
        <v>3</v>
      </c>
      <c r="B10" s="1">
        <v>2019</v>
      </c>
      <c r="F10" s="9">
        <f>F9-(F9*0.015)</f>
        <v>220640</v>
      </c>
      <c r="G10" s="9">
        <f t="shared" ref="G10:G48" si="0">G9-D10+E10+F10</f>
        <v>578440</v>
      </c>
      <c r="H10" t="s">
        <v>21</v>
      </c>
    </row>
    <row r="11" spans="1:8" x14ac:dyDescent="0.25">
      <c r="A11" s="6">
        <v>4</v>
      </c>
      <c r="B11" s="6">
        <v>2020</v>
      </c>
      <c r="C11" s="6" t="s">
        <v>8</v>
      </c>
      <c r="D11" s="7">
        <v>168000</v>
      </c>
      <c r="E11" s="7"/>
      <c r="F11" s="9">
        <f>F10-(F10*0.015)</f>
        <v>217330.4</v>
      </c>
      <c r="G11" s="10">
        <f t="shared" si="0"/>
        <v>627770.4</v>
      </c>
      <c r="H11" s="1" t="s">
        <v>36</v>
      </c>
    </row>
    <row r="12" spans="1:8" x14ac:dyDescent="0.25">
      <c r="A12" s="1">
        <v>5</v>
      </c>
      <c r="B12" s="1">
        <v>2021</v>
      </c>
      <c r="F12" s="9">
        <f t="shared" ref="F12:F48" si="1">F11-(F11*0.015)</f>
        <v>214070.44399999999</v>
      </c>
      <c r="G12" s="9">
        <f t="shared" si="0"/>
        <v>841840.84400000004</v>
      </c>
      <c r="H12" s="2" t="s">
        <v>35</v>
      </c>
    </row>
    <row r="13" spans="1:8" x14ac:dyDescent="0.25">
      <c r="A13" s="1">
        <v>6</v>
      </c>
      <c r="B13" s="1">
        <v>2022</v>
      </c>
      <c r="C13" s="1" t="s">
        <v>6</v>
      </c>
      <c r="D13" s="3">
        <v>30900</v>
      </c>
      <c r="F13" s="9">
        <f t="shared" si="1"/>
        <v>210859.38733999999</v>
      </c>
      <c r="G13" s="9">
        <f t="shared" si="0"/>
        <v>1021800.2313400001</v>
      </c>
      <c r="H13" t="s">
        <v>37</v>
      </c>
    </row>
    <row r="14" spans="1:8" x14ac:dyDescent="0.25">
      <c r="A14" s="1">
        <v>7</v>
      </c>
      <c r="B14" s="1">
        <v>2023</v>
      </c>
      <c r="F14" s="9">
        <f t="shared" si="1"/>
        <v>207696.49652989997</v>
      </c>
      <c r="G14" s="9">
        <f t="shared" si="0"/>
        <v>1229496.7278698999</v>
      </c>
      <c r="H14" t="s">
        <v>38</v>
      </c>
    </row>
    <row r="15" spans="1:8" x14ac:dyDescent="0.25">
      <c r="A15" s="1">
        <v>8</v>
      </c>
      <c r="B15" s="1">
        <v>2024</v>
      </c>
      <c r="F15" s="9">
        <f t="shared" si="1"/>
        <v>204581.04908195147</v>
      </c>
      <c r="G15" s="9">
        <f t="shared" si="0"/>
        <v>1434077.7769518513</v>
      </c>
    </row>
    <row r="16" spans="1:8" x14ac:dyDescent="0.25">
      <c r="A16" s="6">
        <v>9</v>
      </c>
      <c r="B16" s="6">
        <v>2025</v>
      </c>
      <c r="C16" s="6" t="s">
        <v>10</v>
      </c>
      <c r="D16" s="7">
        <v>587413</v>
      </c>
      <c r="E16" s="7"/>
      <c r="F16" s="9">
        <f t="shared" si="1"/>
        <v>201512.3333457222</v>
      </c>
      <c r="G16" s="10">
        <f t="shared" si="0"/>
        <v>1048177.1102975735</v>
      </c>
    </row>
    <row r="17" spans="1:8" x14ac:dyDescent="0.25">
      <c r="A17" s="1">
        <v>10</v>
      </c>
      <c r="B17" s="1">
        <v>2026</v>
      </c>
      <c r="F17" s="9">
        <f t="shared" si="1"/>
        <v>198489.64834553638</v>
      </c>
      <c r="G17" s="9">
        <f t="shared" si="0"/>
        <v>1246666.7586431098</v>
      </c>
    </row>
    <row r="18" spans="1:8" x14ac:dyDescent="0.25">
      <c r="A18" s="6">
        <v>11</v>
      </c>
      <c r="B18" s="6">
        <v>2027</v>
      </c>
      <c r="C18" s="6" t="s">
        <v>9</v>
      </c>
      <c r="D18" s="7">
        <v>242308</v>
      </c>
      <c r="F18" s="9">
        <f t="shared" si="1"/>
        <v>195512.30362035334</v>
      </c>
      <c r="G18" s="9">
        <f t="shared" si="0"/>
        <v>1199871.0622634632</v>
      </c>
    </row>
    <row r="19" spans="1:8" x14ac:dyDescent="0.25">
      <c r="A19" s="1">
        <v>12</v>
      </c>
      <c r="B19" s="1">
        <v>2028</v>
      </c>
      <c r="F19" s="9">
        <f t="shared" si="1"/>
        <v>192579.61906604804</v>
      </c>
      <c r="G19" s="9">
        <f t="shared" si="0"/>
        <v>1392450.6813295111</v>
      </c>
    </row>
    <row r="20" spans="1:8" x14ac:dyDescent="0.25">
      <c r="A20" s="1">
        <v>13</v>
      </c>
      <c r="B20" s="1">
        <v>2029</v>
      </c>
      <c r="F20" s="9">
        <f t="shared" si="1"/>
        <v>189690.92478005731</v>
      </c>
      <c r="G20" s="9">
        <f t="shared" si="0"/>
        <v>1582141.6061095684</v>
      </c>
    </row>
    <row r="21" spans="1:8" s="8" customFormat="1" x14ac:dyDescent="0.25">
      <c r="A21" s="6">
        <v>14</v>
      </c>
      <c r="B21" s="6">
        <v>2030</v>
      </c>
      <c r="C21" s="6" t="s">
        <v>11</v>
      </c>
      <c r="D21" s="7">
        <v>337082</v>
      </c>
      <c r="E21" s="7"/>
      <c r="F21" s="9">
        <f t="shared" si="1"/>
        <v>186845.56090835645</v>
      </c>
      <c r="G21" s="10">
        <f t="shared" si="0"/>
        <v>1431905.1670179248</v>
      </c>
      <c r="H21" s="2"/>
    </row>
    <row r="22" spans="1:8" x14ac:dyDescent="0.25">
      <c r="A22" s="1">
        <v>15</v>
      </c>
      <c r="B22" s="1">
        <v>2031</v>
      </c>
      <c r="F22" s="9">
        <f t="shared" si="1"/>
        <v>184042.8774947311</v>
      </c>
      <c r="G22" s="9">
        <f t="shared" si="0"/>
        <v>1615948.0445126561</v>
      </c>
    </row>
    <row r="23" spans="1:8" ht="15.75" x14ac:dyDescent="0.25">
      <c r="A23" s="1">
        <v>16</v>
      </c>
      <c r="B23" s="1">
        <v>2032</v>
      </c>
      <c r="C23" s="1" t="s">
        <v>6</v>
      </c>
      <c r="D23" s="3">
        <v>31827</v>
      </c>
      <c r="F23" s="9">
        <f t="shared" si="1"/>
        <v>181282.23433231012</v>
      </c>
      <c r="G23" s="9">
        <f t="shared" si="0"/>
        <v>1765403.2788449661</v>
      </c>
      <c r="H23" s="17"/>
    </row>
    <row r="24" spans="1:8" ht="15.75" x14ac:dyDescent="0.25">
      <c r="A24" s="1">
        <v>17</v>
      </c>
      <c r="B24" s="1">
        <v>2033</v>
      </c>
      <c r="F24" s="9">
        <f t="shared" si="1"/>
        <v>178563.00081732546</v>
      </c>
      <c r="G24" s="9">
        <f t="shared" si="0"/>
        <v>1943966.2796622915</v>
      </c>
      <c r="H24" s="17"/>
    </row>
    <row r="25" spans="1:8" ht="15.75" x14ac:dyDescent="0.25">
      <c r="A25" s="1">
        <v>18</v>
      </c>
      <c r="B25" s="1">
        <v>2034</v>
      </c>
      <c r="F25" s="9">
        <f t="shared" si="1"/>
        <v>175884.55580506558</v>
      </c>
      <c r="G25" s="9">
        <f t="shared" si="0"/>
        <v>2119850.8354673572</v>
      </c>
      <c r="H25" s="17"/>
    </row>
    <row r="26" spans="1:8" ht="15.75" x14ac:dyDescent="0.25">
      <c r="A26" s="1">
        <v>19</v>
      </c>
      <c r="B26" s="1">
        <v>2035</v>
      </c>
      <c r="F26" s="9">
        <f t="shared" si="1"/>
        <v>173246.2874679896</v>
      </c>
      <c r="G26" s="9">
        <f t="shared" si="0"/>
        <v>2293097.1229353468</v>
      </c>
      <c r="H26" s="17"/>
    </row>
    <row r="27" spans="1:8" ht="15.75" x14ac:dyDescent="0.25">
      <c r="A27" s="1">
        <v>20</v>
      </c>
      <c r="B27" s="1">
        <v>2035</v>
      </c>
      <c r="F27" s="9">
        <f t="shared" si="1"/>
        <v>170647.59315596975</v>
      </c>
      <c r="G27" s="9">
        <f t="shared" si="0"/>
        <v>2463744.7160913167</v>
      </c>
      <c r="H27" s="17"/>
    </row>
    <row r="28" spans="1:8" ht="15.75" x14ac:dyDescent="0.25">
      <c r="A28" s="1">
        <v>21</v>
      </c>
      <c r="B28" s="1">
        <v>2037</v>
      </c>
      <c r="C28" s="1" t="s">
        <v>6</v>
      </c>
      <c r="D28" s="3">
        <v>32781</v>
      </c>
      <c r="F28" s="9">
        <f t="shared" si="1"/>
        <v>168087.87925863022</v>
      </c>
      <c r="G28" s="9">
        <f t="shared" si="0"/>
        <v>2599051.595349947</v>
      </c>
      <c r="H28" s="17"/>
    </row>
    <row r="29" spans="1:8" x14ac:dyDescent="0.25">
      <c r="A29" s="1">
        <v>22</v>
      </c>
      <c r="B29" s="1">
        <v>2028</v>
      </c>
      <c r="F29" s="9">
        <f t="shared" si="1"/>
        <v>165566.56106975075</v>
      </c>
      <c r="G29" s="9">
        <f t="shared" si="0"/>
        <v>2764618.1564196977</v>
      </c>
      <c r="H29" s="16"/>
    </row>
    <row r="30" spans="1:8" x14ac:dyDescent="0.25">
      <c r="A30" s="1">
        <v>23</v>
      </c>
      <c r="B30" s="1">
        <v>2039</v>
      </c>
      <c r="F30" s="9">
        <f t="shared" si="1"/>
        <v>163083.06265370449</v>
      </c>
      <c r="G30" s="9">
        <f t="shared" si="0"/>
        <v>2927701.2190734022</v>
      </c>
    </row>
    <row r="31" spans="1:8" s="8" customFormat="1" x14ac:dyDescent="0.25">
      <c r="A31" s="6">
        <v>24</v>
      </c>
      <c r="B31" s="6">
        <v>2040</v>
      </c>
      <c r="C31" s="6" t="s">
        <v>8</v>
      </c>
      <c r="D31" s="7">
        <v>168000</v>
      </c>
      <c r="E31" s="7"/>
      <c r="F31" s="9">
        <f t="shared" si="1"/>
        <v>160636.81671389891</v>
      </c>
      <c r="G31" s="10">
        <f t="shared" si="0"/>
        <v>2920338.0357873011</v>
      </c>
    </row>
    <row r="32" spans="1:8" s="8" customFormat="1" x14ac:dyDescent="0.25">
      <c r="A32" s="6"/>
      <c r="B32" s="6"/>
      <c r="C32" s="6" t="s">
        <v>12</v>
      </c>
      <c r="D32" s="7">
        <v>121260</v>
      </c>
      <c r="E32" s="7"/>
      <c r="F32" s="9">
        <f t="shared" si="1"/>
        <v>158227.26446319043</v>
      </c>
      <c r="G32" s="10">
        <f t="shared" si="0"/>
        <v>2957305.3002504916</v>
      </c>
    </row>
    <row r="33" spans="1:8" x14ac:dyDescent="0.25">
      <c r="A33" s="1">
        <v>25</v>
      </c>
      <c r="B33" s="1">
        <v>2041</v>
      </c>
      <c r="F33" s="9">
        <f t="shared" si="1"/>
        <v>155853.85549624258</v>
      </c>
      <c r="G33" s="9">
        <f t="shared" si="0"/>
        <v>3113159.1557467342</v>
      </c>
    </row>
    <row r="34" spans="1:8" x14ac:dyDescent="0.25">
      <c r="A34" s="1">
        <v>26</v>
      </c>
      <c r="B34" s="1">
        <v>2042</v>
      </c>
      <c r="C34" s="1" t="s">
        <v>6</v>
      </c>
      <c r="D34" s="3">
        <v>33765</v>
      </c>
      <c r="F34" s="9">
        <f t="shared" si="1"/>
        <v>153516.04766379893</v>
      </c>
      <c r="G34" s="9">
        <f t="shared" si="0"/>
        <v>3232910.2034105333</v>
      </c>
    </row>
    <row r="35" spans="1:8" x14ac:dyDescent="0.25">
      <c r="A35" s="1">
        <v>27</v>
      </c>
      <c r="B35" s="1">
        <v>2043</v>
      </c>
      <c r="F35" s="9">
        <f t="shared" si="1"/>
        <v>151213.30694884196</v>
      </c>
      <c r="G35" s="9">
        <f t="shared" si="0"/>
        <v>3384123.5103593753</v>
      </c>
    </row>
    <row r="36" spans="1:8" x14ac:dyDescent="0.25">
      <c r="A36" s="1">
        <v>28</v>
      </c>
      <c r="B36" s="1">
        <v>1044</v>
      </c>
      <c r="F36" s="9">
        <f t="shared" si="1"/>
        <v>148945.10734460934</v>
      </c>
      <c r="G36" s="9">
        <f t="shared" si="0"/>
        <v>3533068.6177039845</v>
      </c>
    </row>
    <row r="37" spans="1:8" x14ac:dyDescent="0.25">
      <c r="A37" s="1">
        <v>29</v>
      </c>
      <c r="B37" s="1">
        <v>2045</v>
      </c>
      <c r="F37" s="9">
        <f t="shared" si="1"/>
        <v>146710.93073444019</v>
      </c>
      <c r="G37" s="9">
        <f t="shared" si="0"/>
        <v>3679779.5484384247</v>
      </c>
    </row>
    <row r="38" spans="1:8" x14ac:dyDescent="0.25">
      <c r="A38" s="1">
        <v>30</v>
      </c>
      <c r="B38" s="1">
        <v>2046</v>
      </c>
      <c r="F38" s="9">
        <f t="shared" si="1"/>
        <v>144510.26677342359</v>
      </c>
      <c r="G38" s="9">
        <f t="shared" si="0"/>
        <v>3824289.8152118484</v>
      </c>
    </row>
    <row r="39" spans="1:8" x14ac:dyDescent="0.25">
      <c r="A39" s="1">
        <v>31</v>
      </c>
      <c r="B39" s="1">
        <v>2047</v>
      </c>
      <c r="C39" s="1" t="s">
        <v>6</v>
      </c>
      <c r="D39" s="3">
        <v>34778</v>
      </c>
      <c r="F39" s="9">
        <f t="shared" si="1"/>
        <v>142342.61277182223</v>
      </c>
      <c r="G39" s="9">
        <f t="shared" si="0"/>
        <v>3931854.4279836705</v>
      </c>
    </row>
    <row r="40" spans="1:8" x14ac:dyDescent="0.25">
      <c r="A40" s="1">
        <v>32</v>
      </c>
      <c r="B40" s="1">
        <v>2048</v>
      </c>
      <c r="F40" s="9">
        <f t="shared" si="1"/>
        <v>140207.4735802449</v>
      </c>
      <c r="G40" s="9">
        <f t="shared" si="0"/>
        <v>4072061.9015639154</v>
      </c>
    </row>
    <row r="41" spans="1:8" x14ac:dyDescent="0.25">
      <c r="A41" s="1">
        <v>33</v>
      </c>
      <c r="B41" s="1">
        <v>2049</v>
      </c>
      <c r="F41" s="9">
        <f t="shared" si="1"/>
        <v>138104.36147654123</v>
      </c>
      <c r="G41" s="9">
        <f t="shared" si="0"/>
        <v>4210166.2630404569</v>
      </c>
    </row>
    <row r="42" spans="1:8" x14ac:dyDescent="0.25">
      <c r="A42" s="6">
        <v>34</v>
      </c>
      <c r="B42" s="6">
        <v>2050</v>
      </c>
      <c r="C42" s="6" t="s">
        <v>13</v>
      </c>
      <c r="D42" s="7">
        <v>4458436</v>
      </c>
      <c r="E42" s="7"/>
      <c r="F42" s="9">
        <f t="shared" si="1"/>
        <v>136032.79605439311</v>
      </c>
      <c r="G42" s="10">
        <f t="shared" si="0"/>
        <v>-112236.94090514997</v>
      </c>
      <c r="H42" t="s">
        <v>41</v>
      </c>
    </row>
    <row r="43" spans="1:8" x14ac:dyDescent="0.25">
      <c r="A43" s="1">
        <v>35</v>
      </c>
      <c r="B43" s="1">
        <v>2051</v>
      </c>
      <c r="F43" s="9">
        <f t="shared" si="1"/>
        <v>133992.30411357721</v>
      </c>
      <c r="G43" s="9">
        <f t="shared" si="0"/>
        <v>21755.363208427239</v>
      </c>
    </row>
    <row r="44" spans="1:8" x14ac:dyDescent="0.25">
      <c r="A44" s="1">
        <v>36</v>
      </c>
      <c r="B44" s="1">
        <v>2052</v>
      </c>
      <c r="C44" s="1" t="s">
        <v>6</v>
      </c>
      <c r="D44" s="3">
        <v>35821</v>
      </c>
      <c r="F44" s="9">
        <f t="shared" si="1"/>
        <v>131982.41955187355</v>
      </c>
      <c r="G44" s="9">
        <f t="shared" si="0"/>
        <v>117916.78276030079</v>
      </c>
    </row>
    <row r="45" spans="1:8" x14ac:dyDescent="0.25">
      <c r="A45" s="1">
        <v>37</v>
      </c>
      <c r="B45" s="1">
        <v>2053</v>
      </c>
      <c r="F45" s="9">
        <f t="shared" si="1"/>
        <v>130002.68325859545</v>
      </c>
      <c r="G45" s="9">
        <f t="shared" si="0"/>
        <v>247919.46601889626</v>
      </c>
    </row>
    <row r="46" spans="1:8" x14ac:dyDescent="0.25">
      <c r="A46" s="1">
        <v>38</v>
      </c>
      <c r="B46" s="1">
        <v>2054</v>
      </c>
      <c r="F46" s="9">
        <f t="shared" si="1"/>
        <v>128052.64300971653</v>
      </c>
      <c r="G46" s="9">
        <f t="shared" si="0"/>
        <v>375972.10902861279</v>
      </c>
    </row>
    <row r="47" spans="1:8" x14ac:dyDescent="0.25">
      <c r="A47" s="1">
        <v>39</v>
      </c>
      <c r="B47" s="1">
        <v>2055</v>
      </c>
      <c r="F47" s="9">
        <f t="shared" si="1"/>
        <v>126131.85336457078</v>
      </c>
      <c r="G47" s="9">
        <f t="shared" si="0"/>
        <v>502103.96239318355</v>
      </c>
    </row>
    <row r="48" spans="1:8" x14ac:dyDescent="0.25">
      <c r="A48" s="1">
        <v>40</v>
      </c>
      <c r="B48" s="1">
        <v>2056</v>
      </c>
      <c r="F48" s="9">
        <f t="shared" si="1"/>
        <v>124239.87556410221</v>
      </c>
      <c r="G48" s="9">
        <f t="shared" si="0"/>
        <v>626343.83795728581</v>
      </c>
    </row>
    <row r="50" spans="3:6" x14ac:dyDescent="0.25">
      <c r="C50" s="1" t="s">
        <v>14</v>
      </c>
      <c r="D50" s="3">
        <f>SUM(D6:D48)</f>
        <v>6413371</v>
      </c>
      <c r="F50" s="9">
        <f>SUM(F8:F49)</f>
        <v>6854914.8379572844</v>
      </c>
    </row>
  </sheetData>
  <mergeCells count="1">
    <mergeCell ref="A1:H1"/>
  </mergeCells>
  <pageMargins left="0.7" right="0.7" top="0.75" bottom="0.75" header="0.3" footer="0.3"/>
  <pageSetup scale="95" orientation="landscape" r:id="rId1"/>
  <headerFooter>
    <oddFooter>&amp;L&amp;F&amp;C&amp;P of &amp;N&amp;R&amp;D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ASSUMPTIONS &amp; EXPLANATIONS</vt:lpstr>
      <vt:lpstr>WATER CONSERVATION ASSUMPTIONS</vt:lpstr>
      <vt:lpstr>SUMMARY RESERVE STATE</vt:lpstr>
      <vt:lpstr>'SUMMARY RESERVE STATE'!Print_Area</vt:lpstr>
      <vt:lpstr>'WATER CONSERVATION ASSUMPTIONS'!Print_Area</vt:lpstr>
      <vt:lpstr>'SUMMARY RESERVE STATE'!Print_Titles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Terrell</dc:creator>
  <cp:lastModifiedBy>Asim Ghulamani</cp:lastModifiedBy>
  <cp:lastPrinted>2016-10-07T20:19:47Z</cp:lastPrinted>
  <dcterms:created xsi:type="dcterms:W3CDTF">2016-10-06T20:22:40Z</dcterms:created>
  <dcterms:modified xsi:type="dcterms:W3CDTF">2017-11-24T06:12:35Z</dcterms:modified>
</cp:coreProperties>
</file>