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97" activeTab="1"/>
  </bookViews>
  <sheets>
    <sheet name="7.1" sheetId="1" r:id="rId1"/>
    <sheet name="7.2" sheetId="2" r:id="rId2"/>
    <sheet name="8" sheetId="3" r:id="rId3"/>
    <sheet name="9" sheetId="4" r:id="rId4"/>
    <sheet name="10.1" sheetId="5" state="hidden" r:id="rId5"/>
    <sheet name="10.2" sheetId="6" state="hidden" r:id="rId6"/>
    <sheet name="11.1" sheetId="7" state="hidden" r:id="rId7"/>
    <sheet name="12" sheetId="8" r:id="rId8"/>
    <sheet name="13" sheetId="9" r:id="rId9"/>
  </sheets>
  <definedNames>
    <definedName name="_xlnm.Print_Area" localSheetId="8">'13'!$A$1:$L$20</definedName>
  </definedNames>
  <calcPr fullCalcOnLoad="1" refMode="R1C1"/>
</workbook>
</file>

<file path=xl/sharedStrings.xml><?xml version="1.0" encoding="utf-8"?>
<sst xmlns="http://schemas.openxmlformats.org/spreadsheetml/2006/main" count="644" uniqueCount="385">
  <si>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</si>
  <si>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</si>
  <si>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</si>
  <si>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</si>
  <si>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</si>
  <si>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</si>
  <si>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</si>
  <si>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</si>
  <si>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1.1.</t>
  </si>
  <si>
    <t>1.2.</t>
  </si>
  <si>
    <t>1.3.</t>
  </si>
  <si>
    <t>1.4.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</si>
  <si>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</si>
  <si>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</si>
  <si>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</si>
  <si>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</si>
  <si>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</si>
  <si>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</si>
  <si>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к приказу Минэнерго России</t>
  </si>
  <si>
    <t>млн. рублей</t>
  </si>
  <si>
    <t>Утверждаю</t>
  </si>
  <si>
    <t>руководитель организации</t>
  </si>
  <si>
    <t>«</t>
  </si>
  <si>
    <t>»</t>
  </si>
  <si>
    <t>всего</t>
  </si>
  <si>
    <t>1 кв.</t>
  </si>
  <si>
    <t>2 кв.</t>
  </si>
  <si>
    <t>план</t>
  </si>
  <si>
    <t>4 кв.</t>
  </si>
  <si>
    <t>%</t>
  </si>
  <si>
    <t>в том числе за счет</t>
  </si>
  <si>
    <t>Приложение № 7.1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</si>
  <si>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</si>
  <si>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</si>
  <si>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</si>
  <si>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</si>
  <si>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</si>
  <si>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</si>
  <si>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Отклонение***</t>
  </si>
  <si>
    <t>М. П.</t>
  </si>
  <si>
    <t>1.</t>
  </si>
  <si>
    <t>Примечание: для сетевых объектов с разделением объектов на ПС, ВЛ и КЛ.</t>
  </si>
  <si>
    <t>3 кв.</t>
  </si>
  <si>
    <t>от 24 марта 2010 г. № 114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</si>
  <si>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</si>
  <si>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</si>
  <si>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</si>
  <si>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</si>
  <si>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</si>
  <si>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</si>
  <si>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</si>
  <si>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</si>
  <si>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1.1.2.</t>
  </si>
  <si>
    <t>в т. ч. прибыль со свободного сектора</t>
  </si>
  <si>
    <t>1.1.3.</t>
  </si>
  <si>
    <t>1.1.3.1.</t>
  </si>
  <si>
    <t>1.1.3.2.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</si>
  <si>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</si>
  <si>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</si>
  <si>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</si>
  <si>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</si>
  <si>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</si>
  <si>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</si>
  <si>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</si>
  <si>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</si>
  <si>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</si>
  <si>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</si>
  <si>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</si>
  <si>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</si>
  <si>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</si>
  <si>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</si>
  <si>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</si>
  <si>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</si>
  <si>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</si>
  <si>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</si>
  <si>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</si>
  <si>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</si>
  <si>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</si>
  <si>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</si>
  <si>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</si>
  <si>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</si>
  <si>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</si>
  <si>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</si>
  <si>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</si>
  <si>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</si>
  <si>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</si>
  <si>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</si>
  <si>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</si>
  <si>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</si>
  <si>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</si>
  <si>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Наименование проекта</t>
  </si>
  <si>
    <t>Ввод мощностей</t>
  </si>
  <si>
    <t>Вывод мощностей</t>
  </si>
  <si>
    <t>МВт, Гкал/час, км, МВА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</si>
  <si>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</si>
  <si>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</si>
  <si>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</si>
  <si>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</si>
  <si>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</si>
  <si>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</si>
  <si>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</si>
  <si>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</si>
  <si>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</si>
  <si>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</si>
  <si>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</si>
  <si>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</si>
  <si>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</si>
  <si>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</si>
  <si>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</si>
  <si>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</si>
  <si>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</si>
  <si>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</si>
  <si>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</si>
  <si>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10</t>
  </si>
  <si>
    <t>Отчет</t>
  </si>
  <si>
    <t>о ходе реализации проектов (заполняется для наиболее значимых проектов*)</t>
  </si>
  <si>
    <t>(представляется ежеквартально)</t>
  </si>
  <si>
    <t>Местоположение объекта (субъект Российской Федерации,</t>
  </si>
  <si>
    <t>населенный пункт)</t>
  </si>
  <si>
    <t>Тип проекта</t>
  </si>
  <si>
    <t>[модернизация/реконструкция/новое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</si>
  <si>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</si>
  <si>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</si>
  <si>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</si>
  <si>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</si>
  <si>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[проектирование/строительство/незавершенное строительство —</t>
  </si>
  <si>
    <t>приостановлено/законсервировано]</t>
  </si>
  <si>
    <t>Проектная документация</t>
  </si>
  <si>
    <t>1. Кем, когда принято решение о строительстве объекта</t>
  </si>
  <si>
    <t>(реквизиты документа)</t>
  </si>
  <si>
    <t>2. Кем, когда разработана проектная документация (разработана/не разра-</t>
  </si>
  <si>
    <t>ботана (фактическое состояние), наименование проектной организации,</t>
  </si>
  <si>
    <t>утверждена/не утверждена, год утверждения, реквизиты документа)</t>
  </si>
  <si>
    <t>3. Прохождение проектной документацией государственной экспертизы,</t>
  </si>
  <si>
    <t>утверждение документации (утверждена/не утверждена, наименование</t>
  </si>
  <si>
    <t>ведомства, проводящего экспертизу, когда выдано заключение, реквизиты</t>
  </si>
  <si>
    <t>документа**)</t>
  </si>
  <si>
    <t>Землеотвод</t>
  </si>
  <si>
    <t>— наличие землеотвода (кем, когда утверждено, реквизиты документа)</t>
  </si>
  <si>
    <t>Исходно-разрешительная документация</t>
  </si>
  <si>
    <t>— наличие разрешения на строительство (кем, когда выдано,</t>
  </si>
  <si>
    <t>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</si>
  <si>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</si>
  <si>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</si>
  <si>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</si>
  <si>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</si>
  <si>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</t>
  </si>
  <si>
    <t>объемов топлива, стадия согласования с поставщиком/транспорти-</t>
  </si>
  <si>
    <t>ровщиком топлива, наличие каких-либо проблем с топливообеспе-</t>
  </si>
  <si>
    <t>чением объекта, наличие согласования топливного режима с указа-</t>
  </si>
  <si>
    <t>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</si>
  <si>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</si>
  <si>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>— заключение договора на технологическое присоединение (с указанием</t>
  </si>
  <si>
    <t>даты технологического присоединения к электрическим сетям)</t>
  </si>
  <si>
    <t>— разработка схемы выдачи мощности</t>
  </si>
  <si>
    <t>— получение технических условий на технологическое присоединение</t>
  </si>
  <si>
    <t>— договор на реализацию СВМ и график реализации СВМ</t>
  </si>
  <si>
    <t>Сметная стоимость проекта в ценах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</si>
  <si>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</si>
  <si>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</si>
  <si>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</si>
  <si>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</si>
  <si>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>в том числе</t>
  </si>
  <si>
    <t>— по договорам подряда (в разбивке по каждому подрядчику</t>
  </si>
  <si>
    <t>и по договорам):</t>
  </si>
  <si>
    <t xml:space="preserve">объем заключенного договора в ценах </t>
  </si>
  <si>
    <t>% от сметной стоимости проекта</t>
  </si>
  <si>
    <t>оплачено по договору, млн. руб.</t>
  </si>
  <si>
    <t>освоено по договору, млн. руб.</t>
  </si>
  <si>
    <t>— по договорам поставки основного оборудования (в разбивке</t>
  </si>
  <si>
    <t>по каждому поставщику и по договорам):</t>
  </si>
  <si>
    <t>— по прочим договорам (в разбивке по каждому контрагенту</t>
  </si>
  <si>
    <t>и по договорам)</t>
  </si>
  <si>
    <t>% законтрактованности объекта непосредственно с изготовителями</t>
  </si>
  <si>
    <t>и поставщиками</t>
  </si>
  <si>
    <t>— СМР, %</t>
  </si>
  <si>
    <t>— поставка основного оборудования, %</t>
  </si>
  <si>
    <t>—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</si>
  <si>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</si>
  <si>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</si>
  <si>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</si>
  <si>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</si>
  <si>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</si>
  <si>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услуг/подряда, предмет договора,</t>
  </si>
  <si>
    <t>— заказчик-застройщик</t>
  </si>
  <si>
    <t>дата заключения/расторжения и номер договора/соглашений</t>
  </si>
  <si>
    <t>— проектно-изыскательские организации</t>
  </si>
  <si>
    <t>к договору]</t>
  </si>
  <si>
    <t>— технические агенты</t>
  </si>
  <si>
    <t>— подрядчики</t>
  </si>
  <si>
    <t>—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</si>
  <si>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</si>
  <si>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</t>
  </si>
  <si>
    <t>строительства энергообъекта</t>
  </si>
  <si>
    <t>— строительный персонал</t>
  </si>
  <si>
    <t>— монтажный персонал</t>
  </si>
  <si>
    <t>Основное оборудование</t>
  </si>
  <si>
    <t>[наименование, количество, краткие технические характеристики,</t>
  </si>
  <si>
    <t>сроки изготовления/поставки, место хранения]</t>
  </si>
  <si>
    <t>График поставки основного оборудования</t>
  </si>
  <si>
    <t>— дата поставки</t>
  </si>
  <si>
    <t>— задержки в поставке</t>
  </si>
  <si>
    <t>—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</si>
  <si>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</si>
  <si>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</t>
  </si>
  <si>
    <t>от установленного срока, причины отставания, возможный</t>
  </si>
  <si>
    <t>срок ввода объекта]</t>
  </si>
  <si>
    <t>Факты и события, влияющие на ход реализации проекта, проблемные</t>
  </si>
  <si>
    <t>[описание факта или события, ссылки на документы, влияние</t>
  </si>
  <si>
    <t>вопросы:</t>
  </si>
  <si>
    <t>факта/ события на срок реализации проекта в месяцах, принятые</t>
  </si>
  <si>
    <t>— выявленные нарушения договоров подряда,</t>
  </si>
  <si>
    <t>меры по устранению причин отставаний и выявленных</t>
  </si>
  <si>
    <t>— рекламации к заводам-изготовителям и поставщикам,</t>
  </si>
  <si>
    <t>нарушений, исключающие их повторение]</t>
  </si>
  <si>
    <t>— предписания надзорных органов,</t>
  </si>
  <si>
    <t>— дефицит источников финансирования и др.,</t>
  </si>
  <si>
    <t>— другое (расшифровать)</t>
  </si>
  <si>
    <t>* Если выполняется любой из нижеперечисленных критериев:</t>
  </si>
  <si>
    <r>
      <t>1.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Проекты, финансируемые полностью или частично за счет средств федерального бюджета, и/или включенные в Федеральные целевые программы.</t>
    </r>
  </si>
  <si>
    <t>2. Объекты выдачи мощности ТЭС, ГЭС, АЭС.</t>
  </si>
  <si>
    <t>3. Генерирующие объекты мощностью свыше 100 МВт.</t>
  </si>
  <si>
    <t>4. Проекты, имеющие федеральное значение (объекты энергоснабжения Олимпиады в г. Сочи, саммита АТЭС в г. Владивосток, ВСТО и др.).</t>
  </si>
  <si>
    <t>5. Проекты сметной стоимостью свыше 3 млрд. руб. (в текущих ценах с НДС).</t>
  </si>
  <si>
    <t>6. 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</si>
  <si>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необходимо представить в Минэнерго России.</t>
  </si>
  <si>
    <t>Руководитель организации</t>
  </si>
  <si>
    <t>(Ф. И. О.)</t>
  </si>
  <si>
    <t>Печать</t>
  </si>
  <si>
    <t>Приложение № 11.1</t>
  </si>
  <si>
    <t>Отчетный период</t>
  </si>
  <si>
    <t>по состоянию на</t>
  </si>
  <si>
    <t>Сроки выполнения задач по укрупненному</t>
  </si>
  <si>
    <t>План</t>
  </si>
  <si>
    <t>Факт</t>
  </si>
  <si>
    <t>начало</t>
  </si>
  <si>
    <t>окончание</t>
  </si>
  <si>
    <t>I.</t>
  </si>
  <si>
    <t>II.</t>
  </si>
  <si>
    <t>* Заполняется согласно приложению 3.2.</t>
  </si>
  <si>
    <t>Приложение № 12</t>
  </si>
  <si>
    <t>Форма представления показателей финансовой отчетности</t>
  </si>
  <si>
    <t>Наименование показателя</t>
  </si>
  <si>
    <t>Метод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</si>
  <si>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</si>
  <si>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</si>
  <si>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</si>
  <si>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</si>
  <si>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</si>
  <si>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</si>
  <si>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</si>
  <si>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</si>
  <si>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</si>
  <si>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</si>
  <si>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</si>
  <si>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</si>
  <si>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</si>
  <si>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</si>
  <si>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</si>
  <si>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</si>
  <si>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</si>
  <si>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</si>
  <si>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</si>
  <si>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</si>
  <si>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</si>
  <si>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</si>
  <si>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</si>
  <si>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</si>
  <si>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</si>
  <si>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</si>
  <si>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</si>
  <si>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</si>
  <si>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</si>
  <si>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</si>
  <si>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Остаток стоимости на начало года*</t>
  </si>
  <si>
    <t>Освоено (закрыто актами выполненных работ) млн. рублей</t>
  </si>
  <si>
    <t>Введено (оформлено актами ввода в эксплуатацию) млн. рублей</t>
  </si>
  <si>
    <t>Осталось профинансировать по результатам отчетного периода*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</si>
  <si>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</si>
  <si>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</si>
  <si>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</si>
  <si>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Техническое перевооружение и реконструкция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</si>
  <si>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</si>
  <si>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</si>
  <si>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Создание систем телемеханики и связи</t>
  </si>
  <si>
    <t>1.1</t>
  </si>
  <si>
    <t>-</t>
  </si>
  <si>
    <t>1.2</t>
  </si>
  <si>
    <t>1.3</t>
  </si>
  <si>
    <t>1.4</t>
  </si>
  <si>
    <t>2.1</t>
  </si>
  <si>
    <t>2.2</t>
  </si>
  <si>
    <t>Оплата процентов за привлеченные кредитные ресурсы</t>
  </si>
  <si>
    <t>2.2.1</t>
  </si>
  <si>
    <t>Установка устройств регулирования напряжения и компенсации реактивной мощности</t>
  </si>
  <si>
    <t>Отчет об исполнении инвестиционной программы, млн. рублей с НДС</t>
  </si>
  <si>
    <t xml:space="preserve">Генеральный директор </t>
  </si>
  <si>
    <t>ООО "Энергетика и инженерное обеспечение"</t>
  </si>
  <si>
    <t>"_____"_________________2016 г</t>
  </si>
  <si>
    <t>____________________ В.Н. Куралесов</t>
  </si>
  <si>
    <t>Утверждаю:</t>
  </si>
  <si>
    <t xml:space="preserve">Объем финансирования </t>
  </si>
  <si>
    <t>за 1 квартал 2016</t>
  </si>
  <si>
    <t>в т. ч. инвестиционная составляющая в тарифе</t>
  </si>
  <si>
    <t>в т. ч. от технологического присоединения 
(для электросетевых компаний)</t>
  </si>
  <si>
    <t>в т. ч. от технологического присоединения генерации</t>
  </si>
  <si>
    <t>в т. ч. от технологического присоединения потребителей</t>
  </si>
  <si>
    <t>Недоиспользованная амортизация прошлых лет</t>
  </si>
  <si>
    <t>Объем финансирования</t>
  </si>
  <si>
    <t>Отчет об источниках финансирования инвестиционных программ, млн. рублей</t>
  </si>
  <si>
    <t>2016 г.</t>
  </si>
  <si>
    <t>Остаток собственных средств на начало года</t>
  </si>
  <si>
    <t>№ п/п</t>
  </si>
  <si>
    <t>Отчет о вводах/выводах объектов</t>
  </si>
  <si>
    <t>№ пункта укрупненного сетевого графика</t>
  </si>
  <si>
    <t>Наименование этапов основных работ (с учетом подготовительного периода начала строительства) по общему сетевому графику*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</si>
  <si>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</si>
  <si>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</si>
  <si>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</si>
  <si>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</si>
  <si>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Отчет об исполнении сетевых графиков строительства проектов</t>
  </si>
  <si>
    <t>1 квартал 2016 г.</t>
  </si>
  <si>
    <t>Приложение № 7.2
к Приказу Минэнерго России
от 24.03.2010 № 114</t>
  </si>
  <si>
    <t>№ №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</si>
  <si>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</si>
  <si>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</si>
  <si>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</si>
  <si>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</si>
  <si>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</si>
  <si>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</si>
  <si>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</si>
  <si>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</si>
  <si>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</si>
  <si>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ВСЕГО</t>
  </si>
  <si>
    <t>ПИР</t>
  </si>
  <si>
    <t>СМР</t>
  </si>
  <si>
    <t>прочие</t>
  </si>
  <si>
    <t>тепловая энергия, Гкал/час</t>
  </si>
  <si>
    <t>тип опор</t>
  </si>
  <si>
    <t>марка кабеля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</si>
  <si>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</si>
  <si>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</si>
  <si>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</si>
  <si>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</si>
  <si>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13</t>
  </si>
  <si>
    <t>к Приказу Минэнерго России</t>
  </si>
  <si>
    <t>от 24.03.2010 № 114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</si>
  <si>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</si>
  <si>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</si>
  <si>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</si>
  <si>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</si>
  <si>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</si>
  <si>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</si>
  <si>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</si>
  <si>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</si>
  <si>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строительства</t>
  </si>
  <si>
    <t>год ввода
в эксплуатацию</t>
  </si>
  <si>
    <t>утвержденная проектно-сметная документация
(+; -)</t>
  </si>
  <si>
    <t>заключение Главгосэкспертизы России
(+; -)</t>
  </si>
  <si>
    <t>оформленный в соответствии
с законодательством землеотвод
(+; -)</t>
  </si>
  <si>
    <t>разрешение на строительство
(+; -)</t>
  </si>
  <si>
    <t>+</t>
  </si>
  <si>
    <t>не требуется</t>
  </si>
  <si>
    <t>Отчет о техническом состоянии объекта</t>
  </si>
  <si>
    <t>оборудование и материалы</t>
  </si>
  <si>
    <t>год ввода в эксплуатацию</t>
  </si>
  <si>
    <t>нормативный срок службы, лет</t>
  </si>
  <si>
    <t>мощность, МВт</t>
  </si>
  <si>
    <t>количество и марка силовых трансформаторов, шт.</t>
  </si>
  <si>
    <t>мощность, МВА</t>
  </si>
  <si>
    <t>протяженность, км</t>
  </si>
  <si>
    <t>Отчет об исполнении основных этапов работ по реализации инвестиционной программы компании в отчетном году</t>
  </si>
  <si>
    <t>На конец 2015 года /</t>
  </si>
  <si>
    <t>За 2015 год</t>
  </si>
  <si>
    <t>Всего потребность в финансировании инвестиционной программы</t>
  </si>
  <si>
    <t>на 2016 г.</t>
  </si>
  <si>
    <t>на период 2016-2017 гг.</t>
  </si>
  <si>
    <t>Отклонение фактической стоимости работ от плановой стоимости, млн. руб.</t>
  </si>
  <si>
    <t>Установка пункта коммерческого учета 10 кВ, СНТ "Электроника", Всеволожский район, п.Верхние Осельки, ст.Пери</t>
  </si>
  <si>
    <t>за 3 квартал 2016</t>
  </si>
  <si>
    <t>"10" ноября 2016 г</t>
  </si>
  <si>
    <t>Финансовые показатели за 3 квартал 2016 г.</t>
  </si>
  <si>
    <t>На конец 3 квартала 2016 г/</t>
  </si>
  <si>
    <t>За отчетный квартал 3 квартал 2016</t>
  </si>
  <si>
    <t>услуги по составлению проектной документации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</si>
</sst>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000"/>
    <numFmt numFmtId="190" formatCode="0.0000000"/>
    <numFmt numFmtId="191" formatCode="0.000000"/>
    <numFmt numFmtId="192" formatCode="0.00000"/>
    <numFmt numFmtId="193" formatCode="#,##0.0"/>
    <numFmt numFmtId="194" formatCode="#,##0.000"/>
    <numFmt numFmtId="195" formatCode="0.0%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49" fontId="19" fillId="0" borderId="12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left"/>
    </xf>
    <xf numFmtId="49" fontId="19" fillId="0" borderId="17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left" indent="1"/>
    </xf>
    <xf numFmtId="0" fontId="20" fillId="0" borderId="11" xfId="0" applyNumberFormat="1" applyFont="1" applyBorder="1" applyAlignment="1">
      <alignment horizontal="left" indent="2"/>
    </xf>
    <xf numFmtId="0" fontId="7" fillId="33" borderId="11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 indent="1"/>
    </xf>
    <xf numFmtId="49" fontId="8" fillId="0" borderId="20" xfId="0" applyNumberFormat="1" applyFont="1" applyBorder="1" applyAlignment="1">
      <alignment horizontal="left" vertical="center" wrapText="1" indent="1"/>
    </xf>
    <xf numFmtId="49" fontId="8" fillId="0" borderId="20" xfId="0" applyNumberFormat="1" applyFont="1" applyBorder="1" applyAlignment="1">
      <alignment horizontal="left" indent="1"/>
    </xf>
    <xf numFmtId="49" fontId="8" fillId="0" borderId="11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187" fontId="9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Continuous"/>
    </xf>
    <xf numFmtId="187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87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Continuous"/>
    </xf>
    <xf numFmtId="0" fontId="1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187" fontId="6" fillId="0" borderId="11" xfId="0" applyNumberFormat="1" applyFont="1" applyBorder="1" applyAlignment="1">
      <alignment horizontal="center" vertical="center"/>
    </xf>
    <xf numFmtId="187" fontId="21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4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94" fontId="5" fillId="0" borderId="11" xfId="0" applyNumberFormat="1" applyFont="1" applyBorder="1" applyAlignment="1">
      <alignment horizontal="center" vertical="center"/>
    </xf>
    <xf numFmtId="194" fontId="9" fillId="0" borderId="11" xfId="0" applyNumberFormat="1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right" vertical="center"/>
    </xf>
    <xf numFmtId="187" fontId="5" fillId="0" borderId="11" xfId="0" applyNumberFormat="1" applyFont="1" applyBorder="1" applyAlignment="1">
      <alignment horizontal="center" vertical="center"/>
    </xf>
    <xf numFmtId="187" fontId="15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 wrapText="1"/>
    </xf>
    <xf numFmtId="10" fontId="9" fillId="0" borderId="11" xfId="57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/>
    </xf>
    <xf numFmtId="187" fontId="5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right" vertical="top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19" fillId="0" borderId="24" xfId="0" applyNumberFormat="1" applyFont="1" applyBorder="1" applyAlignment="1">
      <alignment/>
    </xf>
    <xf numFmtId="49" fontId="19" fillId="0" borderId="12" xfId="0" applyNumberFormat="1" applyFont="1" applyBorder="1" applyAlignment="1">
      <alignment vertical="top"/>
    </xf>
    <xf numFmtId="49" fontId="19" fillId="0" borderId="16" xfId="0" applyNumberFormat="1" applyFont="1" applyBorder="1" applyAlignment="1">
      <alignment vertical="top"/>
    </xf>
    <xf numFmtId="49" fontId="19" fillId="0" borderId="17" xfId="0" applyNumberFormat="1" applyFont="1" applyBorder="1" applyAlignment="1">
      <alignment vertical="top"/>
    </xf>
    <xf numFmtId="49" fontId="4" fillId="0" borderId="20" xfId="0" applyNumberFormat="1" applyFont="1" applyBorder="1" applyAlignment="1">
      <alignment/>
    </xf>
    <xf numFmtId="49" fontId="19" fillId="0" borderId="18" xfId="0" applyNumberFormat="1" applyFont="1" applyBorder="1" applyAlignment="1">
      <alignment vertical="top"/>
    </xf>
    <xf numFmtId="49" fontId="19" fillId="0" borderId="15" xfId="0" applyNumberFormat="1" applyFont="1" applyBorder="1" applyAlignment="1">
      <alignment vertical="top"/>
    </xf>
    <xf numFmtId="49" fontId="19" fillId="0" borderId="19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19" fillId="0" borderId="22" xfId="0" applyNumberFormat="1" applyFont="1" applyBorder="1" applyAlignment="1">
      <alignment vertical="top"/>
    </xf>
    <xf numFmtId="49" fontId="19" fillId="0" borderId="0" xfId="0" applyNumberFormat="1" applyFont="1" applyBorder="1" applyAlignment="1">
      <alignment vertical="top"/>
    </xf>
    <xf numFmtId="49" fontId="19" fillId="0" borderId="21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19" fillId="0" borderId="12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vertical="center"/>
    </xf>
    <xf numFmtId="49" fontId="19" fillId="0" borderId="17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0" xfId="0" applyNumberFormat="1" applyFont="1" applyBorder="1" applyAlignment="1">
      <alignment horizontal="justify"/>
    </xf>
    <xf numFmtId="0" fontId="6" fillId="0" borderId="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wrapText="1"/>
    </xf>
    <xf numFmtId="0" fontId="20" fillId="33" borderId="14" xfId="0" applyNumberFormat="1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5"/>
  <sheetViews>
    <sheetView zoomScaleSheetLayoutView="100" zoomScalePageLayoutView="0" workbookViewId="0" topLeftCell="A1">
      <selection activeCell="T28" sqref="T28"/>
    </sheetView>
  </sheetViews>
  <sheetFormatPr defaultColWidth="1.37890625" defaultRowHeight="12.75"/>
  <cols>
    <col min="1" max="1" width="5.75390625" style="1" customWidth="1"/>
    <col min="2" max="2" width="31.75390625" style="1" customWidth="1"/>
    <col min="3" max="3" width="17.375" style="1" customWidth="1"/>
    <col min="4" max="4" width="9.125" style="1" customWidth="1"/>
    <col min="5" max="5" width="8.625" style="1" customWidth="1"/>
    <col min="6" max="13" width="5.75390625" style="1" customWidth="1"/>
    <col min="14" max="14" width="8.75390625" style="1" customWidth="1"/>
    <col min="15" max="15" width="9.875" style="1" customWidth="1"/>
    <col min="16" max="17" width="9.75390625" style="1" customWidth="1"/>
    <col min="18" max="22" width="16.25390625" style="1" customWidth="1"/>
    <col min="23" max="23" width="18.875" style="1" customWidth="1"/>
    <col min="24" max="16384" width="1.37890625" style="1" customWidth="1"/>
  </cols>
  <sheetData>
    <row r="1" s="3" customFormat="1" ht="11.25">
      <c r="W1" s="4" t="s">
        <v>31</v>
      </c>
    </row>
    <row r="2" s="3" customFormat="1" ht="11.25">
      <c r="W2" s="4" t="s">
        <v>18</v>
      </c>
    </row>
    <row r="3" s="3" customFormat="1" ht="11.25">
      <c r="W3" s="4" t="s">
        <v>43</v>
      </c>
    </row>
    <row r="4" s="15" customFormat="1" ht="7.5" customHeight="1"/>
    <row r="5" spans="1:93" s="18" customFormat="1" ht="14.25">
      <c r="A5" s="109" t="s">
        <v>295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</row>
    <row r="6" spans="1:93" s="18" customFormat="1" ht="14.25">
      <c r="A6" s="109" t="s">
        <v>379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</row>
    <row r="7" s="16" customFormat="1" ht="7.5" customHeight="1"/>
    <row r="8" s="16" customFormat="1" ht="12">
      <c r="W8" s="15" t="s">
        <v>300</v>
      </c>
    </row>
    <row r="9" s="16" customFormat="1" ht="12">
      <c r="W9" s="15" t="s">
        <v>296</v>
      </c>
    </row>
    <row r="10" spans="22:23" s="16" customFormat="1" ht="12">
      <c r="V10" s="101"/>
      <c r="W10" s="102" t="s">
        <v>297</v>
      </c>
    </row>
    <row r="11" spans="22:23" s="16" customFormat="1" ht="12">
      <c r="V11" s="101"/>
      <c r="W11" s="102" t="s">
        <v>299</v>
      </c>
    </row>
    <row r="12" spans="22:23" s="7" customFormat="1" ht="12">
      <c r="V12" s="103"/>
      <c r="W12" s="102" t="s">
        <v>380</v>
      </c>
    </row>
    <row r="13" spans="16:19" s="16" customFormat="1" ht="12">
      <c r="P13" s="22"/>
      <c r="Q13" s="21"/>
      <c r="R13" s="195"/>
      <c r="S13" s="195"/>
    </row>
    <row r="14" spans="22:23" s="16" customFormat="1" ht="12">
      <c r="V14" s="22"/>
      <c r="W14" s="15" t="s">
        <v>39</v>
      </c>
    </row>
    <row r="15" s="16" customFormat="1" ht="7.5" customHeight="1"/>
    <row r="16" spans="1:23" s="8" customFormat="1" ht="27.75" customHeight="1">
      <c r="A16" s="196" t="s">
        <v>5</v>
      </c>
      <c r="B16" s="198" t="s">
        <v>6</v>
      </c>
      <c r="C16" s="209" t="s">
        <v>274</v>
      </c>
      <c r="D16" s="209" t="s">
        <v>301</v>
      </c>
      <c r="E16" s="199"/>
      <c r="F16" s="199"/>
      <c r="G16" s="199"/>
      <c r="H16" s="199"/>
      <c r="I16" s="199"/>
      <c r="J16" s="199"/>
      <c r="K16" s="199"/>
      <c r="L16" s="199"/>
      <c r="M16" s="211"/>
      <c r="N16" s="209" t="s">
        <v>275</v>
      </c>
      <c r="O16" s="212"/>
      <c r="P16" s="209" t="s">
        <v>276</v>
      </c>
      <c r="Q16" s="212"/>
      <c r="R16" s="204" t="s">
        <v>277</v>
      </c>
      <c r="S16" s="198" t="s">
        <v>38</v>
      </c>
      <c r="T16" s="199"/>
      <c r="U16" s="199"/>
      <c r="V16" s="199"/>
      <c r="W16" s="204" t="s">
        <v>46</v>
      </c>
    </row>
    <row r="17" spans="1:23" s="8" customFormat="1" ht="27.75" customHeight="1">
      <c r="A17" s="197"/>
      <c r="B17" s="208"/>
      <c r="C17" s="210"/>
      <c r="D17" s="202" t="s">
        <v>24</v>
      </c>
      <c r="E17" s="203"/>
      <c r="F17" s="202" t="s">
        <v>25</v>
      </c>
      <c r="G17" s="203"/>
      <c r="H17" s="202" t="s">
        <v>26</v>
      </c>
      <c r="I17" s="203"/>
      <c r="J17" s="202" t="s">
        <v>42</v>
      </c>
      <c r="K17" s="203"/>
      <c r="L17" s="202" t="s">
        <v>28</v>
      </c>
      <c r="M17" s="215"/>
      <c r="N17" s="213"/>
      <c r="O17" s="214"/>
      <c r="P17" s="213"/>
      <c r="Q17" s="214"/>
      <c r="R17" s="205"/>
      <c r="S17" s="196" t="s">
        <v>19</v>
      </c>
      <c r="T17" s="196" t="s">
        <v>29</v>
      </c>
      <c r="U17" s="206" t="s">
        <v>30</v>
      </c>
      <c r="V17" s="207"/>
      <c r="W17" s="205"/>
    </row>
    <row r="18" spans="1:23" s="8" customFormat="1" ht="36.75" customHeight="1">
      <c r="A18" s="197"/>
      <c r="B18" s="208"/>
      <c r="C18" s="210"/>
      <c r="D18" s="70" t="s">
        <v>35</v>
      </c>
      <c r="E18" s="105" t="s">
        <v>36</v>
      </c>
      <c r="F18" s="105" t="s">
        <v>27</v>
      </c>
      <c r="G18" s="105" t="s">
        <v>37</v>
      </c>
      <c r="H18" s="70" t="s">
        <v>27</v>
      </c>
      <c r="I18" s="105" t="s">
        <v>37</v>
      </c>
      <c r="J18" s="70" t="s">
        <v>27</v>
      </c>
      <c r="K18" s="105" t="s">
        <v>37</v>
      </c>
      <c r="L18" s="70" t="s">
        <v>27</v>
      </c>
      <c r="M18" s="105" t="s">
        <v>37</v>
      </c>
      <c r="N18" s="70" t="s">
        <v>24</v>
      </c>
      <c r="O18" s="106" t="s">
        <v>278</v>
      </c>
      <c r="P18" s="70" t="s">
        <v>24</v>
      </c>
      <c r="Q18" s="106" t="s">
        <v>278</v>
      </c>
      <c r="R18" s="205"/>
      <c r="S18" s="197"/>
      <c r="T18" s="197"/>
      <c r="U18" s="68" t="s">
        <v>279</v>
      </c>
      <c r="V18" s="68" t="s">
        <v>280</v>
      </c>
      <c r="W18" s="205"/>
    </row>
    <row r="19" spans="1:23" s="11" customFormat="1" ht="10.5">
      <c r="A19" s="32"/>
      <c r="B19" s="33" t="s">
        <v>7</v>
      </c>
      <c r="C19" s="27"/>
      <c r="D19" s="112">
        <f>D25</f>
        <v>0.4907434168644</v>
      </c>
      <c r="E19" s="112">
        <f aca="true" t="shared" si="0" ref="E19:M19">E25</f>
        <v>0.5087</v>
      </c>
      <c r="F19" s="113">
        <f t="shared" si="0"/>
        <v>0</v>
      </c>
      <c r="G19" s="112">
        <f t="shared" si="0"/>
        <v>0</v>
      </c>
      <c r="H19" s="112">
        <f t="shared" si="0"/>
        <v>0.4907434168644</v>
      </c>
      <c r="I19" s="113">
        <f t="shared" si="0"/>
        <v>0.0177</v>
      </c>
      <c r="J19" s="113">
        <f t="shared" si="0"/>
        <v>0</v>
      </c>
      <c r="K19" s="113">
        <f t="shared" si="0"/>
        <v>0.491</v>
      </c>
      <c r="L19" s="113">
        <f t="shared" si="0"/>
        <v>0</v>
      </c>
      <c r="M19" s="113">
        <f t="shared" si="0"/>
        <v>0</v>
      </c>
      <c r="N19" s="113">
        <f>N25</f>
        <v>0.5087</v>
      </c>
      <c r="O19" s="113">
        <f>O25</f>
        <v>0.491</v>
      </c>
      <c r="P19" s="113">
        <f>P25</f>
        <v>0</v>
      </c>
      <c r="Q19" s="113">
        <f>Q25</f>
        <v>0</v>
      </c>
      <c r="R19" s="112">
        <f>R25</f>
        <v>0.5087</v>
      </c>
      <c r="S19" s="27"/>
      <c r="T19" s="27"/>
      <c r="U19" s="27"/>
      <c r="V19" s="27"/>
      <c r="W19" s="29"/>
    </row>
    <row r="20" spans="1:23" s="12" customFormat="1" ht="21">
      <c r="A20" s="31" t="s">
        <v>40</v>
      </c>
      <c r="B20" s="69" t="s">
        <v>281</v>
      </c>
      <c r="C20" s="25"/>
      <c r="D20" s="25"/>
      <c r="E20" s="188"/>
      <c r="F20" s="25"/>
      <c r="G20" s="188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14"/>
      <c r="S20" s="25"/>
      <c r="T20" s="25"/>
      <c r="U20" s="25"/>
      <c r="V20" s="25"/>
      <c r="W20" s="67"/>
    </row>
    <row r="21" spans="1:23" s="12" customFormat="1" ht="21">
      <c r="A21" s="31" t="s">
        <v>8</v>
      </c>
      <c r="B21" s="97" t="s">
        <v>282</v>
      </c>
      <c r="C21" s="25"/>
      <c r="D21" s="25"/>
      <c r="E21" s="188"/>
      <c r="F21" s="25"/>
      <c r="G21" s="188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14"/>
      <c r="S21" s="25"/>
      <c r="T21" s="25"/>
      <c r="U21" s="25"/>
      <c r="V21" s="25"/>
      <c r="W21" s="67"/>
    </row>
    <row r="22" spans="1:23" s="12" customFormat="1" ht="21">
      <c r="A22" s="31" t="s">
        <v>9</v>
      </c>
      <c r="B22" s="98" t="s">
        <v>283</v>
      </c>
      <c r="C22" s="25"/>
      <c r="D22" s="25"/>
      <c r="E22" s="188"/>
      <c r="F22" s="25"/>
      <c r="G22" s="188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14"/>
      <c r="S22" s="25"/>
      <c r="T22" s="25"/>
      <c r="U22" s="25"/>
      <c r="V22" s="25"/>
      <c r="W22" s="67"/>
    </row>
    <row r="23" spans="1:23" s="11" customFormat="1" ht="10.5">
      <c r="A23" s="31" t="s">
        <v>10</v>
      </c>
      <c r="B23" s="99" t="s">
        <v>284</v>
      </c>
      <c r="C23" s="25"/>
      <c r="D23" s="25"/>
      <c r="E23" s="188"/>
      <c r="F23" s="25"/>
      <c r="G23" s="188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14"/>
      <c r="S23" s="25"/>
      <c r="T23" s="25"/>
      <c r="U23" s="25"/>
      <c r="V23" s="25"/>
      <c r="W23" s="67"/>
    </row>
    <row r="24" spans="1:23" s="12" customFormat="1" ht="31.5">
      <c r="A24" s="31" t="s">
        <v>11</v>
      </c>
      <c r="B24" s="97" t="s">
        <v>294</v>
      </c>
      <c r="C24" s="25"/>
      <c r="D24" s="25"/>
      <c r="E24" s="188"/>
      <c r="F24" s="25"/>
      <c r="G24" s="188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14"/>
      <c r="S24" s="25"/>
      <c r="T24" s="25"/>
      <c r="U24" s="25"/>
      <c r="V24" s="25"/>
      <c r="W24" s="67"/>
    </row>
    <row r="25" spans="1:23" s="11" customFormat="1" ht="10.5">
      <c r="A25" s="32" t="s">
        <v>12</v>
      </c>
      <c r="B25" s="96" t="s">
        <v>13</v>
      </c>
      <c r="C25" s="27"/>
      <c r="D25" s="112">
        <f>D27</f>
        <v>0.4907434168644</v>
      </c>
      <c r="E25" s="112">
        <f aca="true" t="shared" si="1" ref="E25:M25">E27</f>
        <v>0.5087</v>
      </c>
      <c r="F25" s="113">
        <f t="shared" si="1"/>
        <v>0</v>
      </c>
      <c r="G25" s="112">
        <f t="shared" si="1"/>
        <v>0</v>
      </c>
      <c r="H25" s="112">
        <f t="shared" si="1"/>
        <v>0.4907434168644</v>
      </c>
      <c r="I25" s="112">
        <f t="shared" si="1"/>
        <v>0.0177</v>
      </c>
      <c r="J25" s="113">
        <f t="shared" si="1"/>
        <v>0</v>
      </c>
      <c r="K25" s="113">
        <f t="shared" si="1"/>
        <v>0.491</v>
      </c>
      <c r="L25" s="113">
        <f t="shared" si="1"/>
        <v>0</v>
      </c>
      <c r="M25" s="113">
        <f t="shared" si="1"/>
        <v>0</v>
      </c>
      <c r="N25" s="112">
        <f>N27</f>
        <v>0.5087</v>
      </c>
      <c r="O25" s="112">
        <f>O27</f>
        <v>0.491</v>
      </c>
      <c r="P25" s="113">
        <f>P27</f>
        <v>0</v>
      </c>
      <c r="Q25" s="113">
        <f>Q27</f>
        <v>0</v>
      </c>
      <c r="R25" s="112">
        <f>R27</f>
        <v>0.5087</v>
      </c>
      <c r="S25" s="27"/>
      <c r="T25" s="27"/>
      <c r="U25" s="27"/>
      <c r="V25" s="27"/>
      <c r="W25" s="29"/>
    </row>
    <row r="26" spans="1:23" s="12" customFormat="1" ht="21">
      <c r="A26" s="31" t="s">
        <v>14</v>
      </c>
      <c r="B26" s="97" t="s">
        <v>282</v>
      </c>
      <c r="C26" s="25"/>
      <c r="D26" s="25"/>
      <c r="E26" s="188"/>
      <c r="F26" s="25"/>
      <c r="G26" s="188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14"/>
      <c r="S26" s="25"/>
      <c r="T26" s="25"/>
      <c r="U26" s="25"/>
      <c r="V26" s="25"/>
      <c r="W26" s="67"/>
    </row>
    <row r="27" spans="1:23" s="11" customFormat="1" ht="10.5">
      <c r="A27" s="32" t="s">
        <v>15</v>
      </c>
      <c r="B27" s="100" t="s">
        <v>16</v>
      </c>
      <c r="C27" s="27"/>
      <c r="D27" s="110">
        <f>D28</f>
        <v>0.4907434168644</v>
      </c>
      <c r="E27" s="110">
        <f aca="true" t="shared" si="2" ref="E27:O27">E28</f>
        <v>0.5087</v>
      </c>
      <c r="F27" s="111">
        <f t="shared" si="2"/>
        <v>0</v>
      </c>
      <c r="G27" s="110">
        <f t="shared" si="2"/>
        <v>0</v>
      </c>
      <c r="H27" s="110">
        <f t="shared" si="2"/>
        <v>0.4907434168644</v>
      </c>
      <c r="I27" s="110">
        <f t="shared" si="2"/>
        <v>0.0177</v>
      </c>
      <c r="J27" s="111">
        <f t="shared" si="2"/>
        <v>0</v>
      </c>
      <c r="K27" s="111">
        <f t="shared" si="2"/>
        <v>0.491</v>
      </c>
      <c r="L27" s="111">
        <f t="shared" si="2"/>
        <v>0</v>
      </c>
      <c r="M27" s="111">
        <f t="shared" si="2"/>
        <v>0</v>
      </c>
      <c r="N27" s="110">
        <f t="shared" si="2"/>
        <v>0.5087</v>
      </c>
      <c r="O27" s="110">
        <f t="shared" si="2"/>
        <v>0.491</v>
      </c>
      <c r="P27" s="111">
        <f>P28</f>
        <v>0</v>
      </c>
      <c r="Q27" s="111">
        <f>Q28</f>
        <v>0</v>
      </c>
      <c r="R27" s="112">
        <f>R28</f>
        <v>0.5087</v>
      </c>
      <c r="S27" s="27"/>
      <c r="T27" s="27"/>
      <c r="U27" s="27"/>
      <c r="V27" s="27"/>
      <c r="W27" s="29"/>
    </row>
    <row r="28" spans="1:23" s="13" customFormat="1" ht="33.75">
      <c r="A28" s="95" t="s">
        <v>293</v>
      </c>
      <c r="B28" s="90" t="s">
        <v>378</v>
      </c>
      <c r="C28" s="24"/>
      <c r="D28" s="108">
        <f>F28+H28+J28+L28</f>
        <v>0.4907434168644</v>
      </c>
      <c r="E28" s="108">
        <f>G28+I28+K28+M28</f>
        <v>0.5087</v>
      </c>
      <c r="F28" s="107">
        <v>0</v>
      </c>
      <c r="G28" s="187">
        <v>0</v>
      </c>
      <c r="H28" s="187">
        <v>0.4907434168644</v>
      </c>
      <c r="I28" s="107">
        <f>17.7/1000</f>
        <v>0.0177</v>
      </c>
      <c r="J28" s="107">
        <v>0</v>
      </c>
      <c r="K28" s="107">
        <v>0.491</v>
      </c>
      <c r="L28" s="107">
        <v>0</v>
      </c>
      <c r="M28" s="107">
        <v>0</v>
      </c>
      <c r="N28" s="108">
        <f>E28</f>
        <v>0.5087</v>
      </c>
      <c r="O28" s="108">
        <f>K28</f>
        <v>0.491</v>
      </c>
      <c r="P28" s="107">
        <f>Q28</f>
        <v>0</v>
      </c>
      <c r="Q28" s="107">
        <v>0</v>
      </c>
      <c r="R28" s="108">
        <f>N28</f>
        <v>0.5087</v>
      </c>
      <c r="S28" s="187">
        <f>E28-D28</f>
        <v>0.017956583135600057</v>
      </c>
      <c r="T28" s="192">
        <f>E28/D28</f>
        <v>1.0365905736450496</v>
      </c>
      <c r="U28" s="24"/>
      <c r="V28" s="24"/>
      <c r="W28" s="193" t="s">
        <v>384</v>
      </c>
    </row>
    <row r="29" spans="1:23" s="14" customFormat="1" ht="11.25">
      <c r="A29" s="200" t="s">
        <v>17</v>
      </c>
      <c r="B29" s="20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30"/>
    </row>
    <row r="30" spans="1:23" s="12" customFormat="1" ht="21">
      <c r="A30" s="91"/>
      <c r="B30" s="92" t="s">
        <v>292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4"/>
    </row>
    <row r="31" s="5" customFormat="1" ht="11.25">
      <c r="A31" s="23" t="s">
        <v>32</v>
      </c>
    </row>
    <row r="32" spans="1:2" s="5" customFormat="1" ht="11.25">
      <c r="A32" s="23" t="s">
        <v>33</v>
      </c>
      <c r="B32" s="9"/>
    </row>
    <row r="33" s="5" customFormat="1" ht="11.25">
      <c r="A33" s="23" t="s">
        <v>34</v>
      </c>
    </row>
    <row r="34" s="2" customFormat="1" ht="4.5" customHeight="1">
      <c r="B34" s="10"/>
    </row>
    <row r="35" s="20" customFormat="1" ht="12">
      <c r="A35" s="19" t="s">
        <v>41</v>
      </c>
    </row>
  </sheetData>
  <sheetProtection/>
  <mergeCells count="19">
    <mergeCell ref="J17:K17"/>
    <mergeCell ref="W16:W18"/>
    <mergeCell ref="B16:B18"/>
    <mergeCell ref="A16:A18"/>
    <mergeCell ref="C16:C18"/>
    <mergeCell ref="D16:M16"/>
    <mergeCell ref="N16:O17"/>
    <mergeCell ref="P16:Q17"/>
    <mergeCell ref="L17:M17"/>
    <mergeCell ref="R13:S13"/>
    <mergeCell ref="T17:T18"/>
    <mergeCell ref="S16:V16"/>
    <mergeCell ref="A29:B29"/>
    <mergeCell ref="F17:G17"/>
    <mergeCell ref="H17:I17"/>
    <mergeCell ref="D17:E17"/>
    <mergeCell ref="R16:R18"/>
    <mergeCell ref="S17:S18"/>
    <mergeCell ref="U17:V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tabSelected="1" view="pageBreakPreview" zoomScaleNormal="130" zoomScaleSheetLayoutView="100" zoomScalePageLayoutView="0" workbookViewId="0" topLeftCell="A1">
      <selection activeCell="T23" sqref="T23:V25"/>
    </sheetView>
  </sheetViews>
  <sheetFormatPr defaultColWidth="0.875" defaultRowHeight="12.75"/>
  <cols>
    <col min="1" max="1" width="7.00390625" style="140" customWidth="1"/>
    <col min="2" max="2" width="35.875" style="140" customWidth="1"/>
    <col min="3" max="3" width="9.625" style="140" customWidth="1"/>
    <col min="4" max="4" width="9.125" style="140" customWidth="1"/>
    <col min="5" max="5" width="11.25390625" style="140" customWidth="1"/>
    <col min="6" max="6" width="11.625" style="140" customWidth="1"/>
    <col min="7" max="7" width="9.375" style="140" customWidth="1"/>
    <col min="8" max="8" width="11.00390625" style="140" customWidth="1"/>
    <col min="9" max="9" width="10.625" style="140" customWidth="1"/>
    <col min="10" max="10" width="11.75390625" style="140" customWidth="1"/>
    <col min="11" max="11" width="11.875" style="140" customWidth="1"/>
    <col min="12" max="12" width="11.625" style="140" customWidth="1"/>
    <col min="13" max="13" width="9.875" style="140" customWidth="1"/>
    <col min="14" max="14" width="8.125" style="140" customWidth="1"/>
    <col min="15" max="15" width="7.75390625" style="140" customWidth="1"/>
    <col min="16" max="16" width="10.625" style="140" customWidth="1"/>
    <col min="17" max="17" width="9.625" style="140" customWidth="1"/>
    <col min="18" max="18" width="11.375" style="140" customWidth="1"/>
    <col min="19" max="19" width="9.125" style="140" customWidth="1"/>
    <col min="20" max="20" width="8.25390625" style="140" customWidth="1"/>
    <col min="21" max="21" width="10.125" style="140" customWidth="1"/>
    <col min="22" max="22" width="8.375" style="140" customWidth="1"/>
    <col min="23" max="23" width="13.125" style="140" customWidth="1"/>
    <col min="24" max="24" width="10.125" style="140" customWidth="1"/>
    <col min="25" max="25" width="9.00390625" style="140" customWidth="1"/>
    <col min="26" max="26" width="11.875" style="140" customWidth="1"/>
    <col min="27" max="27" width="10.625" style="140" customWidth="1"/>
    <col min="28" max="28" width="11.00390625" style="140" customWidth="1"/>
    <col min="29" max="29" width="16.875" style="140" customWidth="1"/>
    <col min="30" max="30" width="9.875" style="140" customWidth="1"/>
    <col min="31" max="31" width="10.875" style="140" customWidth="1"/>
    <col min="32" max="32" width="13.75390625" style="140" customWidth="1"/>
    <col min="33" max="33" width="10.125" style="140" customWidth="1"/>
    <col min="34" max="34" width="13.125" style="140" customWidth="1"/>
    <col min="35" max="35" width="12.75390625" style="140" customWidth="1"/>
    <col min="36" max="36" width="5.25390625" style="140" customWidth="1"/>
    <col min="37" max="37" width="15.00390625" style="140" customWidth="1"/>
    <col min="38" max="16384" width="0.875" style="140" customWidth="1"/>
  </cols>
  <sheetData>
    <row r="1" spans="33:37" s="58" customFormat="1" ht="33" customHeight="1">
      <c r="AG1" s="163"/>
      <c r="AH1" s="163"/>
      <c r="AI1" s="219" t="s">
        <v>322</v>
      </c>
      <c r="AJ1" s="219"/>
      <c r="AK1" s="219"/>
    </row>
    <row r="2" spans="1:37" s="138" customFormat="1" ht="15.75">
      <c r="A2" s="220" t="s">
        <v>371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</row>
    <row r="3" spans="1:37" s="139" customFormat="1" ht="14.25">
      <c r="A3" s="181" t="s">
        <v>379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183"/>
      <c r="AI3" s="183"/>
      <c r="AJ3" s="183"/>
      <c r="AK3" s="183"/>
    </row>
    <row r="4" spans="33:37" s="139" customFormat="1" ht="12">
      <c r="AG4" s="165"/>
      <c r="AH4" s="165"/>
      <c r="AI4" s="165"/>
      <c r="AJ4" s="165"/>
      <c r="AK4" s="165"/>
    </row>
    <row r="5" spans="33:37" s="139" customFormat="1" ht="12">
      <c r="AG5" s="165"/>
      <c r="AH5" s="165"/>
      <c r="AI5" s="165"/>
      <c r="AJ5" s="165"/>
      <c r="AK5" s="15" t="s">
        <v>300</v>
      </c>
    </row>
    <row r="6" spans="33:37" s="139" customFormat="1" ht="12">
      <c r="AG6" s="165"/>
      <c r="AH6" s="165"/>
      <c r="AI6" s="165"/>
      <c r="AJ6" s="165"/>
      <c r="AK6" s="15" t="s">
        <v>296</v>
      </c>
    </row>
    <row r="7" spans="33:37" s="139" customFormat="1" ht="12">
      <c r="AG7" s="165"/>
      <c r="AH7" s="165"/>
      <c r="AI7" s="165"/>
      <c r="AJ7" s="165"/>
      <c r="AK7" s="102" t="s">
        <v>297</v>
      </c>
    </row>
    <row r="8" spans="33:37" s="139" customFormat="1" ht="12">
      <c r="AG8" s="165"/>
      <c r="AH8" s="165"/>
      <c r="AI8" s="165"/>
      <c r="AJ8" s="165"/>
      <c r="AK8" s="102" t="s">
        <v>299</v>
      </c>
    </row>
    <row r="9" spans="33:37" s="139" customFormat="1" ht="12">
      <c r="AG9" s="165"/>
      <c r="AH9" s="165"/>
      <c r="AI9" s="165"/>
      <c r="AJ9" s="165"/>
      <c r="AK9" s="102" t="s">
        <v>380</v>
      </c>
    </row>
    <row r="10" spans="33:37" s="139" customFormat="1" ht="12">
      <c r="AG10" s="165"/>
      <c r="AH10" s="165"/>
      <c r="AI10" s="165"/>
      <c r="AJ10" s="165"/>
      <c r="AK10" s="16"/>
    </row>
    <row r="11" spans="33:37" s="139" customFormat="1" ht="12">
      <c r="AG11" s="153"/>
      <c r="AH11" s="153"/>
      <c r="AI11" s="153"/>
      <c r="AJ11" s="153"/>
      <c r="AK11" s="15" t="s">
        <v>39</v>
      </c>
    </row>
    <row r="12" spans="33:37" s="139" customFormat="1" ht="12">
      <c r="AG12" s="165"/>
      <c r="AH12" s="166"/>
      <c r="AI12" s="166"/>
      <c r="AJ12" s="166"/>
      <c r="AK12" s="166"/>
    </row>
    <row r="13" spans="33:37" s="139" customFormat="1" ht="12">
      <c r="AG13" s="164"/>
      <c r="AH13" s="164"/>
      <c r="AI13" s="164"/>
      <c r="AJ13" s="164"/>
      <c r="AK13" s="164"/>
    </row>
    <row r="15" spans="1:37" ht="13.5" customHeight="1">
      <c r="A15" s="217" t="s">
        <v>323</v>
      </c>
      <c r="B15" s="217" t="s">
        <v>324</v>
      </c>
      <c r="C15" s="218" t="s">
        <v>325</v>
      </c>
      <c r="D15" s="218"/>
      <c r="E15" s="218"/>
      <c r="F15" s="218"/>
      <c r="G15" s="218"/>
      <c r="H15" s="218" t="s">
        <v>326</v>
      </c>
      <c r="I15" s="218"/>
      <c r="J15" s="218"/>
      <c r="K15" s="218"/>
      <c r="L15" s="218"/>
      <c r="M15" s="218" t="s">
        <v>377</v>
      </c>
      <c r="N15" s="218"/>
      <c r="O15" s="218"/>
      <c r="P15" s="218"/>
      <c r="Q15" s="218"/>
      <c r="R15" s="218" t="s">
        <v>327</v>
      </c>
      <c r="S15" s="218"/>
      <c r="T15" s="218"/>
      <c r="U15" s="218"/>
      <c r="V15" s="218"/>
      <c r="W15" s="217" t="s">
        <v>328</v>
      </c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</row>
    <row r="16" spans="1:37" ht="13.5" customHeight="1">
      <c r="A16" s="217"/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7" t="s">
        <v>329</v>
      </c>
      <c r="X16" s="217"/>
      <c r="Y16" s="217"/>
      <c r="Z16" s="217"/>
      <c r="AA16" s="217" t="s">
        <v>330</v>
      </c>
      <c r="AB16" s="217"/>
      <c r="AC16" s="217"/>
      <c r="AD16" s="217"/>
      <c r="AE16" s="217" t="s">
        <v>331</v>
      </c>
      <c r="AF16" s="217"/>
      <c r="AG16" s="217"/>
      <c r="AH16" s="217"/>
      <c r="AI16" s="217"/>
      <c r="AJ16" s="218" t="s">
        <v>332</v>
      </c>
      <c r="AK16" s="218"/>
    </row>
    <row r="17" spans="1:37" ht="31.5" customHeight="1">
      <c r="A17" s="167"/>
      <c r="B17" s="168" t="s">
        <v>333</v>
      </c>
      <c r="C17" s="169" t="s">
        <v>24</v>
      </c>
      <c r="D17" s="169" t="s">
        <v>334</v>
      </c>
      <c r="E17" s="169" t="s">
        <v>335</v>
      </c>
      <c r="F17" s="170" t="s">
        <v>364</v>
      </c>
      <c r="G17" s="169" t="s">
        <v>336</v>
      </c>
      <c r="H17" s="169" t="s">
        <v>24</v>
      </c>
      <c r="I17" s="169" t="s">
        <v>334</v>
      </c>
      <c r="J17" s="169" t="s">
        <v>335</v>
      </c>
      <c r="K17" s="170" t="s">
        <v>364</v>
      </c>
      <c r="L17" s="169" t="s">
        <v>336</v>
      </c>
      <c r="M17" s="169" t="s">
        <v>24</v>
      </c>
      <c r="N17" s="169" t="s">
        <v>334</v>
      </c>
      <c r="O17" s="169" t="s">
        <v>335</v>
      </c>
      <c r="P17" s="170" t="s">
        <v>364</v>
      </c>
      <c r="Q17" s="169" t="s">
        <v>336</v>
      </c>
      <c r="R17" s="169" t="s">
        <v>24</v>
      </c>
      <c r="S17" s="169" t="s">
        <v>334</v>
      </c>
      <c r="T17" s="169" t="s">
        <v>335</v>
      </c>
      <c r="U17" s="170" t="s">
        <v>364</v>
      </c>
      <c r="V17" s="169" t="s">
        <v>336</v>
      </c>
      <c r="W17" s="170" t="s">
        <v>365</v>
      </c>
      <c r="X17" s="170" t="s">
        <v>366</v>
      </c>
      <c r="Y17" s="170" t="s">
        <v>367</v>
      </c>
      <c r="Z17" s="170" t="s">
        <v>337</v>
      </c>
      <c r="AA17" s="170" t="s">
        <v>365</v>
      </c>
      <c r="AB17" s="170" t="s">
        <v>366</v>
      </c>
      <c r="AC17" s="170" t="s">
        <v>368</v>
      </c>
      <c r="AD17" s="170" t="s">
        <v>369</v>
      </c>
      <c r="AE17" s="170" t="s">
        <v>365</v>
      </c>
      <c r="AF17" s="170" t="s">
        <v>366</v>
      </c>
      <c r="AG17" s="170" t="s">
        <v>338</v>
      </c>
      <c r="AH17" s="170" t="s">
        <v>339</v>
      </c>
      <c r="AI17" s="170" t="s">
        <v>370</v>
      </c>
      <c r="AJ17" s="218"/>
      <c r="AK17" s="218"/>
    </row>
    <row r="18" spans="1:37" ht="10.5">
      <c r="A18" s="171" t="s">
        <v>0</v>
      </c>
      <c r="B18" s="172" t="s">
        <v>281</v>
      </c>
      <c r="C18" s="173"/>
      <c r="D18" s="173"/>
      <c r="E18" s="173"/>
      <c r="F18" s="173"/>
      <c r="G18" s="173"/>
      <c r="H18" s="178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216"/>
      <c r="AK18" s="216"/>
    </row>
    <row r="19" spans="1:37" ht="21" customHeight="1">
      <c r="A19" s="171" t="s">
        <v>285</v>
      </c>
      <c r="B19" s="172" t="s">
        <v>282</v>
      </c>
      <c r="C19" s="173"/>
      <c r="D19" s="173"/>
      <c r="E19" s="173"/>
      <c r="F19" s="173"/>
      <c r="G19" s="173"/>
      <c r="H19" s="178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216"/>
      <c r="AK19" s="216"/>
    </row>
    <row r="20" spans="1:37" ht="21">
      <c r="A20" s="171" t="s">
        <v>287</v>
      </c>
      <c r="B20" s="172" t="s">
        <v>283</v>
      </c>
      <c r="C20" s="173"/>
      <c r="D20" s="173"/>
      <c r="E20" s="173"/>
      <c r="F20" s="173"/>
      <c r="G20" s="173"/>
      <c r="H20" s="178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216"/>
      <c r="AK20" s="216"/>
    </row>
    <row r="21" spans="1:37" ht="10.5">
      <c r="A21" s="171" t="s">
        <v>288</v>
      </c>
      <c r="B21" s="172" t="s">
        <v>284</v>
      </c>
      <c r="C21" s="173"/>
      <c r="D21" s="173"/>
      <c r="E21" s="173"/>
      <c r="F21" s="173"/>
      <c r="G21" s="173"/>
      <c r="H21" s="178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216"/>
      <c r="AK21" s="216"/>
    </row>
    <row r="22" spans="1:37" ht="21">
      <c r="A22" s="171" t="s">
        <v>289</v>
      </c>
      <c r="B22" s="172" t="s">
        <v>340</v>
      </c>
      <c r="C22" s="173"/>
      <c r="D22" s="173"/>
      <c r="E22" s="173"/>
      <c r="F22" s="173"/>
      <c r="G22" s="173"/>
      <c r="H22" s="178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216"/>
      <c r="AK22" s="216"/>
    </row>
    <row r="23" spans="1:37" ht="10.5" customHeight="1">
      <c r="A23" s="171" t="s">
        <v>1</v>
      </c>
      <c r="B23" s="172" t="s">
        <v>13</v>
      </c>
      <c r="C23" s="178">
        <f>D23+E23+F23</f>
        <v>0.4907434168644</v>
      </c>
      <c r="D23" s="173"/>
      <c r="E23" s="178">
        <f>E24+E25</f>
        <v>0.21905071747440003</v>
      </c>
      <c r="F23" s="178">
        <f>F24+F25</f>
        <v>0.27169269938999996</v>
      </c>
      <c r="G23" s="173"/>
      <c r="H23" s="178">
        <f>I23+J23+K23</f>
        <v>0.9991868337287999</v>
      </c>
      <c r="I23" s="178">
        <f>I24</f>
        <v>0.0177</v>
      </c>
      <c r="J23" s="180">
        <f>J24+J25</f>
        <v>0.43810143494880005</v>
      </c>
      <c r="K23" s="180">
        <f>K24+K25</f>
        <v>0.5433853987799999</v>
      </c>
      <c r="L23" s="180">
        <f>L24+L25</f>
        <v>0</v>
      </c>
      <c r="M23" s="178">
        <f aca="true" t="shared" si="0" ref="M23:N25">M24</f>
        <v>0.0177</v>
      </c>
      <c r="N23" s="178">
        <f t="shared" si="0"/>
        <v>0.0177</v>
      </c>
      <c r="O23" s="180">
        <f aca="true" t="shared" si="1" ref="O23:Q24">O24</f>
        <v>0</v>
      </c>
      <c r="P23" s="180">
        <f t="shared" si="1"/>
        <v>0</v>
      </c>
      <c r="Q23" s="180">
        <f t="shared" si="1"/>
        <v>0</v>
      </c>
      <c r="R23" s="178">
        <f>R24</f>
        <v>0.5084434168644</v>
      </c>
      <c r="S23" s="178">
        <f aca="true" t="shared" si="2" ref="S23:V24">S24</f>
        <v>0.0177</v>
      </c>
      <c r="T23" s="178">
        <f t="shared" si="2"/>
        <v>0.21905071747440003</v>
      </c>
      <c r="U23" s="178">
        <f t="shared" si="2"/>
        <v>0.27169269938999996</v>
      </c>
      <c r="V23" s="178">
        <f t="shared" si="2"/>
        <v>0</v>
      </c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216"/>
      <c r="AK23" s="216"/>
    </row>
    <row r="24" spans="1:37" ht="21" customHeight="1">
      <c r="A24" s="171" t="s">
        <v>290</v>
      </c>
      <c r="B24" s="172" t="s">
        <v>282</v>
      </c>
      <c r="C24" s="173">
        <f>D24+E24+F24</f>
        <v>0</v>
      </c>
      <c r="D24" s="173"/>
      <c r="E24" s="173"/>
      <c r="F24" s="173"/>
      <c r="G24" s="173"/>
      <c r="H24" s="178">
        <f>I24+J24+K24</f>
        <v>0.5084434168644</v>
      </c>
      <c r="I24" s="178">
        <f>I25</f>
        <v>0.0177</v>
      </c>
      <c r="J24" s="180">
        <f aca="true" t="shared" si="3" ref="J24:L25">J25</f>
        <v>0.21905071747440003</v>
      </c>
      <c r="K24" s="180">
        <f t="shared" si="3"/>
        <v>0.27169269938999996</v>
      </c>
      <c r="L24" s="180">
        <f t="shared" si="3"/>
        <v>0</v>
      </c>
      <c r="M24" s="178">
        <f t="shared" si="0"/>
        <v>0.0177</v>
      </c>
      <c r="N24" s="178">
        <f t="shared" si="0"/>
        <v>0.0177</v>
      </c>
      <c r="O24" s="180">
        <f t="shared" si="1"/>
        <v>0</v>
      </c>
      <c r="P24" s="180">
        <f t="shared" si="1"/>
        <v>0</v>
      </c>
      <c r="Q24" s="180">
        <f t="shared" si="1"/>
        <v>0</v>
      </c>
      <c r="R24" s="178">
        <f>R25</f>
        <v>0.5084434168644</v>
      </c>
      <c r="S24" s="178">
        <f t="shared" si="2"/>
        <v>0.0177</v>
      </c>
      <c r="T24" s="178">
        <f t="shared" si="2"/>
        <v>0.21905071747440003</v>
      </c>
      <c r="U24" s="178">
        <f t="shared" si="2"/>
        <v>0.27169269938999996</v>
      </c>
      <c r="V24" s="178">
        <f t="shared" si="2"/>
        <v>0</v>
      </c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216"/>
      <c r="AK24" s="216"/>
    </row>
    <row r="25" spans="1:37" ht="10.5" customHeight="1">
      <c r="A25" s="171" t="s">
        <v>291</v>
      </c>
      <c r="B25" s="172" t="s">
        <v>16</v>
      </c>
      <c r="C25" s="178">
        <f>D25+E25+F25</f>
        <v>0.4907434168644</v>
      </c>
      <c r="D25" s="173"/>
      <c r="E25" s="178">
        <f>E26</f>
        <v>0.21905071747440003</v>
      </c>
      <c r="F25" s="178">
        <f>F26</f>
        <v>0.27169269938999996</v>
      </c>
      <c r="G25" s="173"/>
      <c r="H25" s="178">
        <f>I25+J25+K25</f>
        <v>0.5084434168644</v>
      </c>
      <c r="I25" s="178">
        <f>I26</f>
        <v>0.0177</v>
      </c>
      <c r="J25" s="180">
        <f t="shared" si="3"/>
        <v>0.21905071747440003</v>
      </c>
      <c r="K25" s="180">
        <f t="shared" si="3"/>
        <v>0.27169269938999996</v>
      </c>
      <c r="L25" s="180">
        <f t="shared" si="3"/>
        <v>0</v>
      </c>
      <c r="M25" s="178">
        <f t="shared" si="0"/>
        <v>0.0177</v>
      </c>
      <c r="N25" s="178">
        <f t="shared" si="0"/>
        <v>0.0177</v>
      </c>
      <c r="O25" s="173">
        <f>O26</f>
        <v>0</v>
      </c>
      <c r="P25" s="173">
        <f>P26</f>
        <v>0</v>
      </c>
      <c r="Q25" s="173">
        <f>Q26</f>
        <v>0</v>
      </c>
      <c r="R25" s="178">
        <f>R26</f>
        <v>0.5084434168644</v>
      </c>
      <c r="S25" s="178">
        <f>S26</f>
        <v>0.0177</v>
      </c>
      <c r="T25" s="178">
        <f>T26</f>
        <v>0.21905071747440003</v>
      </c>
      <c r="U25" s="178">
        <f>U26</f>
        <v>0.27169269938999996</v>
      </c>
      <c r="V25" s="178">
        <f>V26</f>
        <v>0</v>
      </c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216"/>
      <c r="AK25" s="216"/>
    </row>
    <row r="26" spans="1:37" ht="33" customHeight="1">
      <c r="A26" s="174" t="s">
        <v>0</v>
      </c>
      <c r="B26" s="175" t="str">
        <f>'7.1'!B28</f>
        <v>Установка пункта коммерческого учета 10 кВ, СНТ "Электроника", Всеволожский район, п.Верхние Осельки, ст.Пери</v>
      </c>
      <c r="C26" s="177">
        <f>D26+E26+F26</f>
        <v>0.4907434168644</v>
      </c>
      <c r="D26" s="177"/>
      <c r="E26" s="177">
        <v>0.21905071747440003</v>
      </c>
      <c r="F26" s="177">
        <v>0.27169269938999996</v>
      </c>
      <c r="G26" s="176"/>
      <c r="H26" s="177">
        <f>I26+J26+K26</f>
        <v>0.5084434168644</v>
      </c>
      <c r="I26" s="177">
        <f>'7.1'!I28</f>
        <v>0.0177</v>
      </c>
      <c r="J26" s="177">
        <v>0.21905071747440003</v>
      </c>
      <c r="K26" s="177">
        <v>0.27169269938999996</v>
      </c>
      <c r="L26" s="179">
        <v>0</v>
      </c>
      <c r="M26" s="177">
        <f>SUM(N26:Q26)</f>
        <v>0.0177</v>
      </c>
      <c r="N26" s="177">
        <f>I26-D26</f>
        <v>0.0177</v>
      </c>
      <c r="O26" s="177">
        <f>J26-E26</f>
        <v>0</v>
      </c>
      <c r="P26" s="177">
        <f>K26-F26</f>
        <v>0</v>
      </c>
      <c r="Q26" s="177">
        <f>L26-G26</f>
        <v>0</v>
      </c>
      <c r="R26" s="177">
        <f>SUM(S26:V26)</f>
        <v>0.5084434168644</v>
      </c>
      <c r="S26" s="177">
        <f>I26</f>
        <v>0.0177</v>
      </c>
      <c r="T26" s="177">
        <f>J26</f>
        <v>0.21905071747440003</v>
      </c>
      <c r="U26" s="177">
        <f>K26</f>
        <v>0.27169269938999996</v>
      </c>
      <c r="V26" s="177">
        <f>L26</f>
        <v>0</v>
      </c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222"/>
      <c r="AK26" s="222"/>
    </row>
    <row r="27" spans="1:37" ht="10.5" customHeight="1">
      <c r="A27" s="221" t="s">
        <v>17</v>
      </c>
      <c r="B27" s="221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216"/>
      <c r="AK27" s="216"/>
    </row>
    <row r="28" spans="1:37" ht="31.5" customHeight="1">
      <c r="A28" s="171"/>
      <c r="B28" s="172" t="s">
        <v>341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216"/>
      <c r="AK28" s="216"/>
    </row>
    <row r="29" ht="10.5">
      <c r="B29" s="140" t="s">
        <v>342</v>
      </c>
    </row>
    <row r="30" ht="10.5">
      <c r="B30" s="140" t="s">
        <v>343</v>
      </c>
    </row>
  </sheetData>
  <sheetProtection/>
  <mergeCells count="25">
    <mergeCell ref="AJ23:AK23"/>
    <mergeCell ref="AJ22:AK22"/>
    <mergeCell ref="AJ21:AK21"/>
    <mergeCell ref="AJ28:AK28"/>
    <mergeCell ref="AJ27:AK27"/>
    <mergeCell ref="A27:B27"/>
    <mergeCell ref="AJ26:AK26"/>
    <mergeCell ref="AJ25:AK25"/>
    <mergeCell ref="AJ24:AK24"/>
    <mergeCell ref="AI1:AK1"/>
    <mergeCell ref="R15:V16"/>
    <mergeCell ref="W15:AK15"/>
    <mergeCell ref="W16:Z16"/>
    <mergeCell ref="AA16:AD16"/>
    <mergeCell ref="A2:AK2"/>
    <mergeCell ref="AJ20:AK20"/>
    <mergeCell ref="AJ19:AK19"/>
    <mergeCell ref="AJ18:AK18"/>
    <mergeCell ref="AE16:AI16"/>
    <mergeCell ref="AJ16:AK17"/>
    <mergeCell ref="A15:A16"/>
    <mergeCell ref="B15:B16"/>
    <mergeCell ref="C15:G16"/>
    <mergeCell ref="H15:L16"/>
    <mergeCell ref="M15:Q16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86" zoomScaleSheetLayoutView="86" zoomScalePageLayoutView="0" workbookViewId="0" topLeftCell="A1">
      <selection activeCell="F29" sqref="F29"/>
    </sheetView>
  </sheetViews>
  <sheetFormatPr defaultColWidth="1.37890625" defaultRowHeight="12.75"/>
  <cols>
    <col min="1" max="1" width="10.875" style="36" customWidth="1"/>
    <col min="2" max="2" width="44.25390625" style="36" customWidth="1"/>
    <col min="3" max="13" width="10.875" style="36" customWidth="1"/>
    <col min="14" max="16384" width="1.37890625" style="36" customWidth="1"/>
  </cols>
  <sheetData>
    <row r="1" s="34" customFormat="1" ht="11.25">
      <c r="M1" s="35" t="s">
        <v>44</v>
      </c>
    </row>
    <row r="2" s="34" customFormat="1" ht="11.25">
      <c r="M2" s="35" t="s">
        <v>18</v>
      </c>
    </row>
    <row r="3" s="34" customFormat="1" ht="11.25">
      <c r="M3" s="35" t="s">
        <v>43</v>
      </c>
    </row>
    <row r="4" ht="12.75">
      <c r="M4" s="37"/>
    </row>
    <row r="5" spans="1:13" s="38" customFormat="1" ht="18.75">
      <c r="A5" s="126" t="s">
        <v>309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s="38" customFormat="1" ht="18.75">
      <c r="A6" s="126" t="s">
        <v>379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2.75">
      <c r="A7" s="37"/>
      <c r="B7" s="37"/>
      <c r="C7" s="37"/>
      <c r="D7" s="37"/>
      <c r="E7" s="37"/>
      <c r="F7" s="37"/>
      <c r="G7" s="39"/>
      <c r="H7" s="39"/>
      <c r="I7" s="39"/>
      <c r="J7" s="39"/>
      <c r="K7" s="39"/>
      <c r="L7" s="39"/>
      <c r="M7" s="15" t="s">
        <v>300</v>
      </c>
    </row>
    <row r="8" ht="12.75">
      <c r="M8" s="15" t="s">
        <v>296</v>
      </c>
    </row>
    <row r="9" ht="12.75">
      <c r="M9" s="102" t="s">
        <v>297</v>
      </c>
    </row>
    <row r="10" ht="12.75">
      <c r="M10" s="102" t="s">
        <v>299</v>
      </c>
    </row>
    <row r="11" ht="12.75">
      <c r="M11" s="102" t="s">
        <v>380</v>
      </c>
    </row>
    <row r="12" ht="12.75">
      <c r="M12" s="15" t="s">
        <v>39</v>
      </c>
    </row>
    <row r="14" spans="1:13" ht="12.75">
      <c r="A14" s="223" t="s">
        <v>5</v>
      </c>
      <c r="B14" s="224" t="s">
        <v>45</v>
      </c>
      <c r="C14" s="226" t="s">
        <v>308</v>
      </c>
      <c r="D14" s="227"/>
      <c r="E14" s="227"/>
      <c r="F14" s="227"/>
      <c r="G14" s="227"/>
      <c r="H14" s="227"/>
      <c r="I14" s="227"/>
      <c r="J14" s="227"/>
      <c r="K14" s="227"/>
      <c r="L14" s="228"/>
      <c r="M14" s="224" t="s">
        <v>46</v>
      </c>
    </row>
    <row r="15" spans="1:13" ht="12.75">
      <c r="A15" s="223"/>
      <c r="B15" s="224"/>
      <c r="C15" s="229" t="s">
        <v>310</v>
      </c>
      <c r="D15" s="230"/>
      <c r="E15" s="230"/>
      <c r="F15" s="230"/>
      <c r="G15" s="230"/>
      <c r="H15" s="230"/>
      <c r="I15" s="230"/>
      <c r="J15" s="230"/>
      <c r="K15" s="230"/>
      <c r="L15" s="231"/>
      <c r="M15" s="224"/>
    </row>
    <row r="16" spans="1:13" ht="12.75">
      <c r="A16" s="223"/>
      <c r="B16" s="224"/>
      <c r="C16" s="225" t="s">
        <v>24</v>
      </c>
      <c r="D16" s="225"/>
      <c r="E16" s="225" t="s">
        <v>25</v>
      </c>
      <c r="F16" s="225"/>
      <c r="G16" s="225" t="s">
        <v>26</v>
      </c>
      <c r="H16" s="225"/>
      <c r="I16" s="225" t="s">
        <v>42</v>
      </c>
      <c r="J16" s="225"/>
      <c r="K16" s="225" t="s">
        <v>28</v>
      </c>
      <c r="L16" s="225"/>
      <c r="M16" s="224"/>
    </row>
    <row r="17" spans="1:13" ht="12.75">
      <c r="A17" s="223"/>
      <c r="B17" s="224"/>
      <c r="C17" s="122" t="s">
        <v>47</v>
      </c>
      <c r="D17" s="122" t="s">
        <v>48</v>
      </c>
      <c r="E17" s="122" t="s">
        <v>27</v>
      </c>
      <c r="F17" s="122" t="s">
        <v>37</v>
      </c>
      <c r="G17" s="122" t="s">
        <v>27</v>
      </c>
      <c r="H17" s="122" t="s">
        <v>37</v>
      </c>
      <c r="I17" s="122" t="s">
        <v>27</v>
      </c>
      <c r="J17" s="122" t="s">
        <v>37</v>
      </c>
      <c r="K17" s="122" t="s">
        <v>27</v>
      </c>
      <c r="L17" s="122" t="s">
        <v>37</v>
      </c>
      <c r="M17" s="224"/>
    </row>
    <row r="18" spans="1:13" ht="15" customHeight="1">
      <c r="A18" s="123" t="s">
        <v>0</v>
      </c>
      <c r="B18" s="124" t="s">
        <v>49</v>
      </c>
      <c r="C18" s="128">
        <f>C19+C26+C30+C31+C33</f>
        <v>0.4907434168644</v>
      </c>
      <c r="D18" s="128">
        <f>D19+D26+D30+D31+D33</f>
        <v>2.37151054</v>
      </c>
      <c r="E18" s="121">
        <f aca="true" t="shared" si="0" ref="E18:L18">E19+E26+E30+E31+E33</f>
        <v>0</v>
      </c>
      <c r="F18" s="128">
        <f t="shared" si="0"/>
        <v>1.7059686199999997</v>
      </c>
      <c r="G18" s="128">
        <f t="shared" si="0"/>
        <v>0.4907434168644</v>
      </c>
      <c r="H18" s="128">
        <f t="shared" si="0"/>
        <v>0.32702988</v>
      </c>
      <c r="I18" s="121">
        <f t="shared" si="0"/>
        <v>0</v>
      </c>
      <c r="J18" s="189">
        <f t="shared" si="0"/>
        <v>0.33851204</v>
      </c>
      <c r="K18" s="121">
        <f t="shared" si="0"/>
        <v>0</v>
      </c>
      <c r="L18" s="121">
        <f t="shared" si="0"/>
        <v>0</v>
      </c>
      <c r="M18" s="121"/>
    </row>
    <row r="19" spans="1:13" ht="15" customHeight="1">
      <c r="A19" s="73" t="s">
        <v>8</v>
      </c>
      <c r="B19" s="115" t="s">
        <v>50</v>
      </c>
      <c r="C19" s="121">
        <f>C20+C21+C22+C25</f>
        <v>0</v>
      </c>
      <c r="D19" s="121">
        <f>D20+D21+D22+D25</f>
        <v>0</v>
      </c>
      <c r="E19" s="121">
        <f aca="true" t="shared" si="1" ref="E19:L19">E20+E21+E22+E25</f>
        <v>0</v>
      </c>
      <c r="F19" s="121">
        <f t="shared" si="1"/>
        <v>0</v>
      </c>
      <c r="G19" s="121">
        <f t="shared" si="1"/>
        <v>0</v>
      </c>
      <c r="H19" s="121">
        <f t="shared" si="1"/>
        <v>0</v>
      </c>
      <c r="I19" s="121">
        <f t="shared" si="1"/>
        <v>0</v>
      </c>
      <c r="J19" s="121">
        <f t="shared" si="1"/>
        <v>0</v>
      </c>
      <c r="K19" s="121">
        <f t="shared" si="1"/>
        <v>0</v>
      </c>
      <c r="L19" s="121">
        <f t="shared" si="1"/>
        <v>0</v>
      </c>
      <c r="M19" s="121"/>
    </row>
    <row r="20" spans="1:13" ht="12.75" customHeight="1">
      <c r="A20" s="73" t="s">
        <v>51</v>
      </c>
      <c r="B20" s="125" t="s">
        <v>303</v>
      </c>
      <c r="C20" s="121">
        <f>E20+G20+I20+K20</f>
        <v>0</v>
      </c>
      <c r="D20" s="121">
        <f>F20+H20+J20+L20</f>
        <v>0</v>
      </c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2.75">
      <c r="A21" s="73" t="s">
        <v>52</v>
      </c>
      <c r="B21" s="115" t="s">
        <v>53</v>
      </c>
      <c r="C21" s="121">
        <f>E21+G21+I21+K21</f>
        <v>0</v>
      </c>
      <c r="D21" s="121">
        <f>F21+H21+J21+L21</f>
        <v>0</v>
      </c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25.5">
      <c r="A22" s="73" t="s">
        <v>54</v>
      </c>
      <c r="B22" s="125" t="s">
        <v>304</v>
      </c>
      <c r="C22" s="121">
        <f>C23+C24</f>
        <v>0</v>
      </c>
      <c r="D22" s="121">
        <f>D23+D24</f>
        <v>0</v>
      </c>
      <c r="E22" s="121">
        <f aca="true" t="shared" si="2" ref="E22:L22">E23+E24</f>
        <v>0</v>
      </c>
      <c r="F22" s="121">
        <f t="shared" si="2"/>
        <v>0</v>
      </c>
      <c r="G22" s="121">
        <f t="shared" si="2"/>
        <v>0</v>
      </c>
      <c r="H22" s="121">
        <f t="shared" si="2"/>
        <v>0</v>
      </c>
      <c r="I22" s="121">
        <f t="shared" si="2"/>
        <v>0</v>
      </c>
      <c r="J22" s="121">
        <f t="shared" si="2"/>
        <v>0</v>
      </c>
      <c r="K22" s="121">
        <f t="shared" si="2"/>
        <v>0</v>
      </c>
      <c r="L22" s="121">
        <f t="shared" si="2"/>
        <v>0</v>
      </c>
      <c r="M22" s="121"/>
    </row>
    <row r="23" spans="1:13" ht="12.75">
      <c r="A23" s="73" t="s">
        <v>55</v>
      </c>
      <c r="B23" s="115" t="s">
        <v>305</v>
      </c>
      <c r="C23" s="121">
        <f aca="true" t="shared" si="3" ref="C23:D25">E23+G23+I23+K23</f>
        <v>0</v>
      </c>
      <c r="D23" s="121">
        <f t="shared" si="3"/>
        <v>0</v>
      </c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2.75" customHeight="1">
      <c r="A24" s="73" t="s">
        <v>56</v>
      </c>
      <c r="B24" s="125" t="s">
        <v>306</v>
      </c>
      <c r="C24" s="121">
        <f t="shared" si="3"/>
        <v>0</v>
      </c>
      <c r="D24" s="121">
        <f t="shared" si="3"/>
        <v>0</v>
      </c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5" customHeight="1">
      <c r="A25" s="73" t="s">
        <v>57</v>
      </c>
      <c r="B25" s="115" t="s">
        <v>58</v>
      </c>
      <c r="C25" s="121">
        <f t="shared" si="3"/>
        <v>0</v>
      </c>
      <c r="D25" s="121">
        <f t="shared" si="3"/>
        <v>0</v>
      </c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5" customHeight="1">
      <c r="A26" s="73" t="s">
        <v>9</v>
      </c>
      <c r="B26" s="115" t="s">
        <v>59</v>
      </c>
      <c r="C26" s="128">
        <f>C27+C28+C29</f>
        <v>0.41588425158000003</v>
      </c>
      <c r="D26" s="128">
        <f>D27+D28+D29</f>
        <v>2.37151054</v>
      </c>
      <c r="E26" s="121">
        <f aca="true" t="shared" si="4" ref="E26:L26">E27+E28+E29</f>
        <v>0</v>
      </c>
      <c r="F26" s="189">
        <f t="shared" si="4"/>
        <v>1.7059686199999997</v>
      </c>
      <c r="G26" s="128">
        <f t="shared" si="4"/>
        <v>0.41588425158000003</v>
      </c>
      <c r="H26" s="189">
        <f t="shared" si="4"/>
        <v>0.32702988</v>
      </c>
      <c r="I26" s="121">
        <f t="shared" si="4"/>
        <v>0</v>
      </c>
      <c r="J26" s="189">
        <f t="shared" si="4"/>
        <v>0.33851204</v>
      </c>
      <c r="K26" s="121">
        <f t="shared" si="4"/>
        <v>0</v>
      </c>
      <c r="L26" s="121">
        <f t="shared" si="4"/>
        <v>0</v>
      </c>
      <c r="M26" s="121"/>
    </row>
    <row r="27" spans="1:13" ht="15" customHeight="1">
      <c r="A27" s="73" t="s">
        <v>60</v>
      </c>
      <c r="B27" s="115" t="s">
        <v>61</v>
      </c>
      <c r="C27" s="128">
        <f aca="true" t="shared" si="5" ref="C27:D30">E27+G27+I27+K27</f>
        <v>0.41588425158000003</v>
      </c>
      <c r="D27" s="189">
        <f t="shared" si="5"/>
        <v>0.99256254</v>
      </c>
      <c r="E27" s="121"/>
      <c r="F27" s="186">
        <v>0.32702062</v>
      </c>
      <c r="G27" s="128">
        <v>0.41588425158000003</v>
      </c>
      <c r="H27" s="186">
        <v>0.32702988</v>
      </c>
      <c r="I27" s="121"/>
      <c r="J27" s="186">
        <v>0.33851204</v>
      </c>
      <c r="K27" s="121"/>
      <c r="L27" s="121"/>
      <c r="M27" s="121"/>
    </row>
    <row r="28" spans="1:13" ht="15" customHeight="1">
      <c r="A28" s="73" t="s">
        <v>62</v>
      </c>
      <c r="B28" s="115" t="s">
        <v>63</v>
      </c>
      <c r="C28" s="121">
        <f t="shared" si="5"/>
        <v>0</v>
      </c>
      <c r="D28" s="121">
        <f t="shared" si="5"/>
        <v>0</v>
      </c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2.75" customHeight="1">
      <c r="A29" s="73" t="s">
        <v>64</v>
      </c>
      <c r="B29" s="125" t="s">
        <v>307</v>
      </c>
      <c r="C29" s="121">
        <f t="shared" si="5"/>
        <v>0</v>
      </c>
      <c r="D29" s="189">
        <f t="shared" si="5"/>
        <v>1.3789479999999998</v>
      </c>
      <c r="E29" s="121"/>
      <c r="F29" s="189">
        <f>(0.232058+1.14689)</f>
        <v>1.3789479999999998</v>
      </c>
      <c r="G29" s="121"/>
      <c r="H29" s="121"/>
      <c r="I29" s="121"/>
      <c r="J29" s="121"/>
      <c r="K29" s="121"/>
      <c r="L29" s="121"/>
      <c r="M29" s="121"/>
    </row>
    <row r="30" spans="1:13" ht="15" customHeight="1">
      <c r="A30" s="73" t="s">
        <v>10</v>
      </c>
      <c r="B30" s="115" t="s">
        <v>65</v>
      </c>
      <c r="C30" s="128">
        <f t="shared" si="5"/>
        <v>0.07485916528439995</v>
      </c>
      <c r="D30" s="121">
        <f t="shared" si="5"/>
        <v>0</v>
      </c>
      <c r="E30" s="121"/>
      <c r="F30" s="121"/>
      <c r="G30" s="128">
        <v>0.07485916528439995</v>
      </c>
      <c r="H30" s="121"/>
      <c r="I30" s="121"/>
      <c r="J30" s="121"/>
      <c r="K30" s="121"/>
      <c r="L30" s="121"/>
      <c r="M30" s="121"/>
    </row>
    <row r="31" spans="1:13" ht="15" customHeight="1">
      <c r="A31" s="73" t="s">
        <v>11</v>
      </c>
      <c r="B31" s="115" t="s">
        <v>66</v>
      </c>
      <c r="C31" s="121">
        <f>C32</f>
        <v>0</v>
      </c>
      <c r="D31" s="121">
        <f>D32</f>
        <v>0</v>
      </c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5" customHeight="1">
      <c r="A32" s="73" t="s">
        <v>67</v>
      </c>
      <c r="B32" s="115" t="s">
        <v>68</v>
      </c>
      <c r="C32" s="121">
        <f>E32+G32+I32+K32</f>
        <v>0</v>
      </c>
      <c r="D32" s="121">
        <f>F32+H32+J32+L32</f>
        <v>0</v>
      </c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6.5" customHeight="1">
      <c r="A33" s="73" t="s">
        <v>69</v>
      </c>
      <c r="B33" s="115" t="s">
        <v>311</v>
      </c>
      <c r="C33" s="121">
        <f>E33+G33+I33+K33</f>
        <v>0</v>
      </c>
      <c r="D33" s="121">
        <f>F33+H33+J33+L33</f>
        <v>0</v>
      </c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5" customHeight="1">
      <c r="A34" s="73" t="s">
        <v>12</v>
      </c>
      <c r="B34" s="115" t="s">
        <v>70</v>
      </c>
      <c r="C34" s="121">
        <f>C35+C36+C37+C38+C39+C40+C41</f>
        <v>0</v>
      </c>
      <c r="D34" s="121">
        <f aca="true" t="shared" si="6" ref="D34:L34">D35+D36+D37+D38+D39+D40+D41</f>
        <v>0</v>
      </c>
      <c r="E34" s="121">
        <f t="shared" si="6"/>
        <v>0</v>
      </c>
      <c r="F34" s="121">
        <f t="shared" si="6"/>
        <v>0</v>
      </c>
      <c r="G34" s="121">
        <f t="shared" si="6"/>
        <v>0</v>
      </c>
      <c r="H34" s="121">
        <f t="shared" si="6"/>
        <v>0</v>
      </c>
      <c r="I34" s="121">
        <f t="shared" si="6"/>
        <v>0</v>
      </c>
      <c r="J34" s="121">
        <f t="shared" si="6"/>
        <v>0</v>
      </c>
      <c r="K34" s="121">
        <f t="shared" si="6"/>
        <v>0</v>
      </c>
      <c r="L34" s="121">
        <f t="shared" si="6"/>
        <v>0</v>
      </c>
      <c r="M34" s="121"/>
    </row>
    <row r="35" spans="1:13" ht="15" customHeight="1">
      <c r="A35" s="73" t="s">
        <v>14</v>
      </c>
      <c r="B35" s="115" t="s">
        <v>71</v>
      </c>
      <c r="C35" s="121">
        <f aca="true" t="shared" si="7" ref="C35:C41">E35+G35+I35+K35</f>
        <v>0</v>
      </c>
      <c r="D35" s="121">
        <f aca="true" t="shared" si="8" ref="D35:D41">F35+H35+J35+L35</f>
        <v>0</v>
      </c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5" customHeight="1">
      <c r="A36" s="73" t="s">
        <v>15</v>
      </c>
      <c r="B36" s="115" t="s">
        <v>72</v>
      </c>
      <c r="C36" s="121">
        <f t="shared" si="7"/>
        <v>0</v>
      </c>
      <c r="D36" s="121">
        <f t="shared" si="8"/>
        <v>0</v>
      </c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5" customHeight="1">
      <c r="A37" s="73" t="s">
        <v>73</v>
      </c>
      <c r="B37" s="115" t="s">
        <v>74</v>
      </c>
      <c r="C37" s="121">
        <f t="shared" si="7"/>
        <v>0</v>
      </c>
      <c r="D37" s="121">
        <f t="shared" si="8"/>
        <v>0</v>
      </c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5" customHeight="1">
      <c r="A38" s="73" t="s">
        <v>75</v>
      </c>
      <c r="B38" s="115" t="s">
        <v>76</v>
      </c>
      <c r="C38" s="121">
        <f t="shared" si="7"/>
        <v>0</v>
      </c>
      <c r="D38" s="121">
        <f t="shared" si="8"/>
        <v>0</v>
      </c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5" customHeight="1">
      <c r="A39" s="73" t="s">
        <v>77</v>
      </c>
      <c r="B39" s="115" t="s">
        <v>78</v>
      </c>
      <c r="C39" s="121">
        <f t="shared" si="7"/>
        <v>0</v>
      </c>
      <c r="D39" s="121">
        <f t="shared" si="8"/>
        <v>0</v>
      </c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5" customHeight="1">
      <c r="A40" s="73" t="s">
        <v>79</v>
      </c>
      <c r="B40" s="115" t="s">
        <v>80</v>
      </c>
      <c r="C40" s="121">
        <f t="shared" si="7"/>
        <v>0</v>
      </c>
      <c r="D40" s="121">
        <f t="shared" si="8"/>
        <v>0</v>
      </c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5" customHeight="1">
      <c r="A41" s="73" t="s">
        <v>81</v>
      </c>
      <c r="B41" s="115" t="s">
        <v>82</v>
      </c>
      <c r="C41" s="121">
        <f t="shared" si="7"/>
        <v>0</v>
      </c>
      <c r="D41" s="121">
        <f t="shared" si="8"/>
        <v>0</v>
      </c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s="42" customFormat="1" ht="15" customHeight="1">
      <c r="A42" s="75"/>
      <c r="B42" s="116" t="s">
        <v>83</v>
      </c>
      <c r="C42" s="129">
        <f>C18+C34</f>
        <v>0.4907434168644</v>
      </c>
      <c r="D42" s="129">
        <f aca="true" t="shared" si="9" ref="D42:L42">D18+D34</f>
        <v>2.37151054</v>
      </c>
      <c r="E42" s="127">
        <f t="shared" si="9"/>
        <v>0</v>
      </c>
      <c r="F42" s="129">
        <f t="shared" si="9"/>
        <v>1.7059686199999997</v>
      </c>
      <c r="G42" s="129">
        <f t="shared" si="9"/>
        <v>0.4907434168644</v>
      </c>
      <c r="H42" s="190">
        <f t="shared" si="9"/>
        <v>0.32702988</v>
      </c>
      <c r="I42" s="127">
        <f t="shared" si="9"/>
        <v>0</v>
      </c>
      <c r="J42" s="190">
        <f t="shared" si="9"/>
        <v>0.33851204</v>
      </c>
      <c r="K42" s="127">
        <f t="shared" si="9"/>
        <v>0</v>
      </c>
      <c r="L42" s="127">
        <f t="shared" si="9"/>
        <v>0</v>
      </c>
      <c r="M42" s="127"/>
    </row>
    <row r="43" spans="1:13" ht="15" customHeight="1">
      <c r="A43" s="73"/>
      <c r="B43" s="115" t="s">
        <v>84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</row>
    <row r="44" spans="1:13" ht="15" customHeight="1">
      <c r="A44" s="73"/>
      <c r="B44" s="117" t="s">
        <v>85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</row>
    <row r="45" spans="1:13" ht="15" customHeight="1">
      <c r="A45" s="73"/>
      <c r="B45" s="117" t="s">
        <v>86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3" ht="15" customHeight="1">
      <c r="A46" s="43"/>
      <c r="B46" s="4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9"/>
    </row>
    <row r="47" spans="1:12" ht="12.75">
      <c r="A47" s="44"/>
      <c r="B47" s="44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="34" customFormat="1" ht="11.25">
      <c r="A48" s="23" t="s">
        <v>87</v>
      </c>
    </row>
    <row r="49" s="34" customFormat="1" ht="11.25">
      <c r="A49" s="23" t="s">
        <v>88</v>
      </c>
    </row>
  </sheetData>
  <sheetProtection/>
  <mergeCells count="10">
    <mergeCell ref="A14:A17"/>
    <mergeCell ref="B14:B17"/>
    <mergeCell ref="G16:H16"/>
    <mergeCell ref="M14:M17"/>
    <mergeCell ref="C14:L14"/>
    <mergeCell ref="C15:L15"/>
    <mergeCell ref="I16:J16"/>
    <mergeCell ref="K16:L16"/>
    <mergeCell ref="C16:D16"/>
    <mergeCell ref="E16:F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5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SheetLayoutView="100" zoomScalePageLayoutView="0" workbookViewId="0" topLeftCell="A1">
      <selection activeCell="F39" sqref="F39"/>
    </sheetView>
  </sheetViews>
  <sheetFormatPr defaultColWidth="1.37890625" defaultRowHeight="12.75"/>
  <cols>
    <col min="1" max="1" width="6.625" style="1" customWidth="1"/>
    <col min="2" max="2" width="34.625" style="1" customWidth="1"/>
    <col min="3" max="7" width="10.125" style="1" customWidth="1"/>
    <col min="8" max="12" width="8.125" style="1" customWidth="1"/>
    <col min="13" max="14" width="7.875" style="1" customWidth="1"/>
    <col min="15" max="15" width="7.375" style="1" customWidth="1"/>
    <col min="16" max="16" width="6.875" style="1" customWidth="1"/>
    <col min="17" max="17" width="8.00390625" style="1" customWidth="1"/>
    <col min="18" max="18" width="8.625" style="1" customWidth="1"/>
    <col min="19" max="20" width="7.125" style="1" customWidth="1"/>
    <col min="21" max="21" width="8.875" style="1" customWidth="1"/>
    <col min="22" max="22" width="10.25390625" style="1" customWidth="1"/>
    <col min="23" max="16384" width="1.37890625" style="1" customWidth="1"/>
  </cols>
  <sheetData>
    <row r="1" s="3" customFormat="1" ht="11.25">
      <c r="V1" s="4" t="s">
        <v>89</v>
      </c>
    </row>
    <row r="2" s="3" customFormat="1" ht="11.25">
      <c r="V2" s="4" t="s">
        <v>18</v>
      </c>
    </row>
    <row r="3" s="3" customFormat="1" ht="11.25">
      <c r="V3" s="4" t="s">
        <v>43</v>
      </c>
    </row>
    <row r="4" s="37" customFormat="1" ht="12.75"/>
    <row r="5" spans="1:22" s="46" customFormat="1" ht="15.75">
      <c r="A5" s="132" t="s">
        <v>313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s="46" customFormat="1" ht="15.75">
      <c r="A6" s="132" t="s">
        <v>379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="39" customFormat="1" ht="12.75"/>
    <row r="8" spans="20:22" s="39" customFormat="1" ht="12.75">
      <c r="T8" s="119"/>
      <c r="U8" s="119"/>
      <c r="V8" s="15" t="s">
        <v>300</v>
      </c>
    </row>
    <row r="9" spans="20:22" s="7" customFormat="1" ht="12">
      <c r="T9" s="131"/>
      <c r="U9" s="131"/>
      <c r="V9" s="15" t="s">
        <v>296</v>
      </c>
    </row>
    <row r="10" spans="20:22" s="39" customFormat="1" ht="12.75">
      <c r="T10" s="130"/>
      <c r="U10" s="118"/>
      <c r="V10" s="102" t="s">
        <v>297</v>
      </c>
    </row>
    <row r="11" s="39" customFormat="1" ht="12.75">
      <c r="V11" s="102" t="s">
        <v>299</v>
      </c>
    </row>
    <row r="12" s="39" customFormat="1" ht="12.75">
      <c r="V12" s="102" t="s">
        <v>380</v>
      </c>
    </row>
    <row r="13" s="39" customFormat="1" ht="12.75">
      <c r="V13" s="15" t="s">
        <v>39</v>
      </c>
    </row>
    <row r="14" s="39" customFormat="1" ht="12.75">
      <c r="V14" s="15"/>
    </row>
    <row r="15" spans="1:22" s="8" customFormat="1" ht="11.25">
      <c r="A15" s="196" t="s">
        <v>312</v>
      </c>
      <c r="B15" s="196" t="s">
        <v>90</v>
      </c>
      <c r="C15" s="206" t="s">
        <v>91</v>
      </c>
      <c r="D15" s="207"/>
      <c r="E15" s="207"/>
      <c r="F15" s="207"/>
      <c r="G15" s="207"/>
      <c r="H15" s="207"/>
      <c r="I15" s="207"/>
      <c r="J15" s="207"/>
      <c r="K15" s="207"/>
      <c r="L15" s="233"/>
      <c r="M15" s="232" t="s">
        <v>92</v>
      </c>
      <c r="N15" s="232"/>
      <c r="O15" s="232"/>
      <c r="P15" s="232"/>
      <c r="Q15" s="232"/>
      <c r="R15" s="232"/>
      <c r="S15" s="232"/>
      <c r="T15" s="232"/>
      <c r="U15" s="232"/>
      <c r="V15" s="232"/>
    </row>
    <row r="16" spans="1:22" s="8" customFormat="1" ht="11.25">
      <c r="A16" s="197"/>
      <c r="B16" s="197"/>
      <c r="C16" s="206" t="s">
        <v>47</v>
      </c>
      <c r="D16" s="207"/>
      <c r="E16" s="207"/>
      <c r="F16" s="207"/>
      <c r="G16" s="207"/>
      <c r="H16" s="206" t="s">
        <v>37</v>
      </c>
      <c r="I16" s="207"/>
      <c r="J16" s="207"/>
      <c r="K16" s="207"/>
      <c r="L16" s="233"/>
      <c r="M16" s="232" t="s">
        <v>47</v>
      </c>
      <c r="N16" s="232"/>
      <c r="O16" s="232"/>
      <c r="P16" s="232"/>
      <c r="Q16" s="232"/>
      <c r="R16" s="232" t="s">
        <v>37</v>
      </c>
      <c r="S16" s="232"/>
      <c r="T16" s="232"/>
      <c r="U16" s="232"/>
      <c r="V16" s="232"/>
    </row>
    <row r="17" spans="1:22" s="8" customFormat="1" ht="11.25">
      <c r="A17" s="197"/>
      <c r="B17" s="197"/>
      <c r="C17" s="206" t="s">
        <v>93</v>
      </c>
      <c r="D17" s="207"/>
      <c r="E17" s="207"/>
      <c r="F17" s="207"/>
      <c r="G17" s="207"/>
      <c r="H17" s="206" t="s">
        <v>93</v>
      </c>
      <c r="I17" s="207"/>
      <c r="J17" s="207"/>
      <c r="K17" s="207"/>
      <c r="L17" s="233"/>
      <c r="M17" s="232" t="s">
        <v>93</v>
      </c>
      <c r="N17" s="232"/>
      <c r="O17" s="232"/>
      <c r="P17" s="232"/>
      <c r="Q17" s="232"/>
      <c r="R17" s="232" t="s">
        <v>93</v>
      </c>
      <c r="S17" s="232"/>
      <c r="T17" s="232"/>
      <c r="U17" s="232"/>
      <c r="V17" s="232"/>
    </row>
    <row r="18" spans="1:22" s="8" customFormat="1" ht="11.25">
      <c r="A18" s="234"/>
      <c r="B18" s="234"/>
      <c r="C18" s="28" t="s">
        <v>25</v>
      </c>
      <c r="D18" s="28" t="s">
        <v>26</v>
      </c>
      <c r="E18" s="28" t="s">
        <v>42</v>
      </c>
      <c r="F18" s="28" t="s">
        <v>28</v>
      </c>
      <c r="G18" s="28" t="s">
        <v>310</v>
      </c>
      <c r="H18" s="28" t="s">
        <v>25</v>
      </c>
      <c r="I18" s="28" t="s">
        <v>26</v>
      </c>
      <c r="J18" s="79" t="s">
        <v>42</v>
      </c>
      <c r="K18" s="28" t="s">
        <v>28</v>
      </c>
      <c r="L18" s="28" t="s">
        <v>310</v>
      </c>
      <c r="M18" s="79" t="s">
        <v>25</v>
      </c>
      <c r="N18" s="79" t="s">
        <v>26</v>
      </c>
      <c r="O18" s="79" t="s">
        <v>42</v>
      </c>
      <c r="P18" s="79" t="s">
        <v>28</v>
      </c>
      <c r="Q18" s="79" t="s">
        <v>310</v>
      </c>
      <c r="R18" s="79" t="s">
        <v>25</v>
      </c>
      <c r="S18" s="79" t="s">
        <v>26</v>
      </c>
      <c r="T18" s="79" t="s">
        <v>42</v>
      </c>
      <c r="U18" s="79" t="s">
        <v>28</v>
      </c>
      <c r="V18" s="79" t="s">
        <v>310</v>
      </c>
    </row>
    <row r="19" spans="1:22" s="13" customFormat="1" ht="12" customHeight="1">
      <c r="A19" s="77" t="s">
        <v>0</v>
      </c>
      <c r="B19" s="78" t="s">
        <v>1</v>
      </c>
      <c r="C19" s="78" t="s">
        <v>94</v>
      </c>
      <c r="D19" s="78" t="s">
        <v>95</v>
      </c>
      <c r="E19" s="78" t="s">
        <v>96</v>
      </c>
      <c r="F19" s="78" t="s">
        <v>97</v>
      </c>
      <c r="G19" s="78" t="s">
        <v>98</v>
      </c>
      <c r="H19" s="78" t="s">
        <v>99</v>
      </c>
      <c r="I19" s="78" t="s">
        <v>100</v>
      </c>
      <c r="J19" s="78" t="s">
        <v>101</v>
      </c>
      <c r="K19" s="78" t="s">
        <v>102</v>
      </c>
      <c r="L19" s="78" t="s">
        <v>103</v>
      </c>
      <c r="M19" s="77" t="s">
        <v>104</v>
      </c>
      <c r="N19" s="77" t="s">
        <v>105</v>
      </c>
      <c r="O19" s="77" t="s">
        <v>106</v>
      </c>
      <c r="P19" s="77" t="s">
        <v>107</v>
      </c>
      <c r="Q19" s="77" t="s">
        <v>108</v>
      </c>
      <c r="R19" s="77" t="s">
        <v>109</v>
      </c>
      <c r="S19" s="77" t="s">
        <v>110</v>
      </c>
      <c r="T19" s="77" t="s">
        <v>3</v>
      </c>
      <c r="U19" s="77" t="s">
        <v>111</v>
      </c>
      <c r="V19" s="77" t="s">
        <v>112</v>
      </c>
    </row>
    <row r="20" spans="1:22" s="13" customFormat="1" ht="33.75" customHeight="1">
      <c r="A20" s="95" t="s">
        <v>0</v>
      </c>
      <c r="B20" s="133" t="str">
        <f>'7.1'!B28</f>
        <v>Установка пункта коммерческого учета 10 кВ, СНТ "Электроника", Всеволожский район, п.Верхние Осельки, ст.Пери</v>
      </c>
      <c r="C20" s="107" t="s">
        <v>286</v>
      </c>
      <c r="D20" s="107" t="s">
        <v>286</v>
      </c>
      <c r="E20" s="107" t="s">
        <v>286</v>
      </c>
      <c r="F20" s="107" t="s">
        <v>286</v>
      </c>
      <c r="G20" s="107" t="s">
        <v>286</v>
      </c>
      <c r="H20" s="107" t="s">
        <v>286</v>
      </c>
      <c r="I20" s="107" t="s">
        <v>286</v>
      </c>
      <c r="J20" s="107" t="s">
        <v>286</v>
      </c>
      <c r="K20" s="107" t="s">
        <v>286</v>
      </c>
      <c r="L20" s="107" t="s">
        <v>286</v>
      </c>
      <c r="M20" s="107" t="s">
        <v>286</v>
      </c>
      <c r="N20" s="107" t="s">
        <v>286</v>
      </c>
      <c r="O20" s="107" t="s">
        <v>286</v>
      </c>
      <c r="P20" s="107" t="s">
        <v>286</v>
      </c>
      <c r="Q20" s="107" t="s">
        <v>286</v>
      </c>
      <c r="R20" s="107" t="s">
        <v>286</v>
      </c>
      <c r="S20" s="107" t="s">
        <v>286</v>
      </c>
      <c r="T20" s="107" t="s">
        <v>286</v>
      </c>
      <c r="U20" s="107" t="s">
        <v>286</v>
      </c>
      <c r="V20" s="107" t="s">
        <v>286</v>
      </c>
    </row>
    <row r="21" spans="1:2" s="5" customFormat="1" ht="11.25">
      <c r="A21" s="6"/>
      <c r="B21" s="6"/>
    </row>
    <row r="22" spans="1:4" s="5" customFormat="1" ht="11.25" customHeight="1">
      <c r="A22" s="23" t="s">
        <v>87</v>
      </c>
      <c r="B22" s="23"/>
      <c r="C22" s="23"/>
      <c r="D22" s="23"/>
    </row>
  </sheetData>
  <sheetProtection/>
  <mergeCells count="12">
    <mergeCell ref="A15:A18"/>
    <mergeCell ref="B15:B18"/>
    <mergeCell ref="C15:L15"/>
    <mergeCell ref="H16:L16"/>
    <mergeCell ref="C16:G16"/>
    <mergeCell ref="M16:Q16"/>
    <mergeCell ref="R16:V16"/>
    <mergeCell ref="M15:V15"/>
    <mergeCell ref="H17:L17"/>
    <mergeCell ref="R17:V17"/>
    <mergeCell ref="C17:G17"/>
    <mergeCell ref="M17: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45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S132"/>
  <sheetViews>
    <sheetView zoomScale="166" zoomScaleNormal="166" zoomScalePageLayoutView="0" workbookViewId="0" topLeftCell="A103">
      <selection activeCell="A80" sqref="A80:AH80"/>
    </sheetView>
  </sheetViews>
  <sheetFormatPr defaultColWidth="1.37890625" defaultRowHeight="12.75"/>
  <cols>
    <col min="1" max="16384" width="1.37890625" style="36" customWidth="1"/>
  </cols>
  <sheetData>
    <row r="1" s="34" customFormat="1" ht="11.25">
      <c r="BL1" s="35" t="s">
        <v>113</v>
      </c>
    </row>
    <row r="2" s="34" customFormat="1" ht="11.25">
      <c r="BL2" s="35" t="s">
        <v>18</v>
      </c>
    </row>
    <row r="3" s="34" customFormat="1" ht="11.25">
      <c r="BL3" s="35" t="s">
        <v>43</v>
      </c>
    </row>
    <row r="5" spans="1:64" s="47" customFormat="1" ht="15.75">
      <c r="A5" s="235" t="s">
        <v>114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</row>
    <row r="6" spans="1:64" s="47" customFormat="1" ht="15.75">
      <c r="A6" s="235" t="s">
        <v>115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</row>
    <row r="7" spans="1:64" s="47" customFormat="1" ht="15.75">
      <c r="A7" s="235" t="s">
        <v>116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</row>
    <row r="9" ht="12.75">
      <c r="BL9" s="37" t="s">
        <v>20</v>
      </c>
    </row>
    <row r="10" ht="12.75">
      <c r="BL10" s="37" t="s">
        <v>21</v>
      </c>
    </row>
    <row r="11" spans="50:64" ht="12.75"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</row>
    <row r="12" spans="44:64" s="48" customFormat="1" ht="10.5">
      <c r="AR12" s="49"/>
      <c r="AS12" s="49"/>
      <c r="AT12" s="49"/>
      <c r="AU12" s="49"/>
      <c r="AV12" s="49"/>
      <c r="AW12" s="49"/>
      <c r="AX12" s="237" t="s">
        <v>2</v>
      </c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</row>
    <row r="13" spans="44:63" ht="12.75">
      <c r="AR13" s="37" t="s">
        <v>22</v>
      </c>
      <c r="AS13" s="238"/>
      <c r="AT13" s="238"/>
      <c r="AU13" s="238"/>
      <c r="AV13" s="50" t="s">
        <v>23</v>
      </c>
      <c r="AW13" s="239"/>
      <c r="AX13" s="239"/>
      <c r="AY13" s="239"/>
      <c r="AZ13" s="239"/>
      <c r="BA13" s="239"/>
      <c r="BB13" s="239"/>
      <c r="BC13" s="239"/>
      <c r="BD13" s="239"/>
      <c r="BE13" s="239"/>
      <c r="BF13" s="51"/>
      <c r="BG13" s="52" t="s">
        <v>3</v>
      </c>
      <c r="BH13" s="240"/>
      <c r="BI13" s="240"/>
      <c r="BJ13" s="50" t="s">
        <v>4</v>
      </c>
      <c r="BK13" s="51"/>
    </row>
    <row r="14" ht="12.75">
      <c r="BL14" s="37" t="s">
        <v>39</v>
      </c>
    </row>
    <row r="16" spans="1:64" s="34" customFormat="1" ht="12" customHeight="1">
      <c r="A16" s="241" t="s">
        <v>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</row>
    <row r="17" spans="1:64" s="34" customFormat="1" ht="11.25">
      <c r="A17" s="243" t="s">
        <v>117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4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6"/>
    </row>
    <row r="18" spans="1:64" s="34" customFormat="1" ht="11.25">
      <c r="A18" s="250" t="s">
        <v>118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47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9"/>
    </row>
    <row r="19" spans="1:64" s="34" customFormat="1" ht="12" customHeight="1">
      <c r="A19" s="251" t="s">
        <v>119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3"/>
      <c r="AI19" s="254" t="s">
        <v>120</v>
      </c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</row>
    <row r="20" spans="1:64" s="34" customFormat="1" ht="12" customHeight="1">
      <c r="A20" s="241" t="s">
        <v>121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</row>
    <row r="21" spans="1:64" s="34" customFormat="1" ht="12" customHeight="1">
      <c r="A21" s="241" t="s">
        <v>122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2" t="s">
        <v>123</v>
      </c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</row>
    <row r="22" spans="1:64" s="34" customFormat="1" ht="11.25">
      <c r="A22" s="251" t="s">
        <v>124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254" t="s">
        <v>125</v>
      </c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</row>
    <row r="23" spans="1:64" s="34" customFormat="1" ht="11.25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7"/>
      <c r="AI23" s="258" t="s">
        <v>126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</row>
    <row r="24" spans="1:64" s="34" customFormat="1" ht="12" customHeight="1">
      <c r="A24" s="241" t="s">
        <v>127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</row>
    <row r="25" spans="1:64" s="34" customFormat="1" ht="11.25">
      <c r="A25" s="254" t="s">
        <v>128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44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6"/>
    </row>
    <row r="26" spans="1:64" s="34" customFormat="1" ht="11.25">
      <c r="A26" s="258" t="s">
        <v>129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47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9"/>
    </row>
    <row r="27" spans="1:64" s="34" customFormat="1" ht="11.25">
      <c r="A27" s="254" t="s">
        <v>130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44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6"/>
    </row>
    <row r="28" spans="1:64" s="34" customFormat="1" ht="11.25">
      <c r="A28" s="259" t="s">
        <v>131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1"/>
      <c r="AI28" s="259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1"/>
    </row>
    <row r="29" spans="1:64" s="34" customFormat="1" ht="11.25">
      <c r="A29" s="259" t="s">
        <v>132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1"/>
      <c r="AI29" s="259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1"/>
    </row>
    <row r="30" spans="1:64" s="34" customFormat="1" ht="11.25">
      <c r="A30" s="254" t="s">
        <v>133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44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6"/>
    </row>
    <row r="31" spans="1:64" s="34" customFormat="1" ht="11.25">
      <c r="A31" s="259" t="s">
        <v>134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1"/>
      <c r="AI31" s="259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1"/>
    </row>
    <row r="32" spans="1:64" s="34" customFormat="1" ht="11.25">
      <c r="A32" s="259" t="s">
        <v>135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1"/>
      <c r="AI32" s="259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1"/>
    </row>
    <row r="33" spans="1:64" s="34" customFormat="1" ht="11.25">
      <c r="A33" s="258" t="s">
        <v>136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47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9"/>
    </row>
    <row r="34" spans="1:64" s="34" customFormat="1" ht="12" customHeight="1">
      <c r="A34" s="241" t="s">
        <v>137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</row>
    <row r="35" spans="1:64" s="34" customFormat="1" ht="12" customHeight="1">
      <c r="A35" s="254" t="s">
        <v>138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44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6"/>
    </row>
    <row r="36" spans="1:64" s="34" customFormat="1" ht="12" customHeight="1">
      <c r="A36" s="241" t="s">
        <v>139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</row>
    <row r="37" spans="1:64" s="34" customFormat="1" ht="11.25">
      <c r="A37" s="254" t="s">
        <v>140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44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6"/>
    </row>
    <row r="38" spans="1:64" s="34" customFormat="1" ht="11.25">
      <c r="A38" s="258" t="s">
        <v>141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47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9"/>
    </row>
    <row r="39" spans="1:64" s="34" customFormat="1" ht="12" customHeight="1">
      <c r="A39" s="241" t="s">
        <v>142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2" t="s">
        <v>143</v>
      </c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</row>
    <row r="40" spans="1:64" s="34" customFormat="1" ht="12" customHeight="1">
      <c r="A40" s="241" t="s">
        <v>144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</row>
    <row r="41" spans="1:64" s="34" customFormat="1" ht="11.25">
      <c r="A41" s="251" t="s">
        <v>145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3"/>
      <c r="AI41" s="244" t="s">
        <v>146</v>
      </c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6"/>
    </row>
    <row r="42" spans="1:64" s="34" customFormat="1" ht="11.25">
      <c r="A42" s="262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4"/>
      <c r="AI42" s="259" t="s">
        <v>147</v>
      </c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1"/>
    </row>
    <row r="43" spans="1:64" s="34" customFormat="1" ht="11.25">
      <c r="A43" s="262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4"/>
      <c r="AI43" s="259" t="s">
        <v>148</v>
      </c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1"/>
    </row>
    <row r="44" spans="1:64" s="34" customFormat="1" ht="11.25">
      <c r="A44" s="262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4"/>
      <c r="AI44" s="259" t="s">
        <v>149</v>
      </c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1"/>
    </row>
    <row r="45" spans="1:64" s="34" customFormat="1" ht="11.25">
      <c r="A45" s="255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7"/>
      <c r="AI45" s="247" t="s">
        <v>150</v>
      </c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9"/>
    </row>
    <row r="46" spans="1:64" s="34" customFormat="1" ht="11.25">
      <c r="A46" s="243" t="s">
        <v>151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4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6"/>
    </row>
    <row r="47" spans="1:64" s="34" customFormat="1" ht="11.25">
      <c r="A47" s="265" t="s">
        <v>152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59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1"/>
    </row>
    <row r="48" spans="1:64" s="34" customFormat="1" ht="11.25">
      <c r="A48" s="265" t="s">
        <v>153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59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1"/>
    </row>
    <row r="49" spans="1:64" s="34" customFormat="1" ht="11.25">
      <c r="A49" s="265" t="s">
        <v>154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59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7"/>
    </row>
    <row r="50" spans="1:64" s="34" customFormat="1" ht="11.25">
      <c r="A50" s="265" t="s">
        <v>155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59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1"/>
    </row>
    <row r="51" spans="1:64" s="34" customFormat="1" ht="11.25">
      <c r="A51" s="265" t="s">
        <v>156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59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7"/>
    </row>
    <row r="52" spans="1:64" s="34" customFormat="1" ht="12" customHeight="1">
      <c r="A52" s="59" t="s">
        <v>157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268"/>
      <c r="S52" s="268"/>
      <c r="T52" s="268"/>
      <c r="U52" s="268"/>
      <c r="V52" s="268"/>
      <c r="W52" s="61" t="s">
        <v>158</v>
      </c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2"/>
      <c r="AI52" s="244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6"/>
    </row>
    <row r="53" spans="1:64" s="34" customFormat="1" ht="1.5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7"/>
      <c r="AI53" s="247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9"/>
    </row>
    <row r="54" spans="1:64" s="34" customFormat="1" ht="12" customHeight="1">
      <c r="A54" s="242" t="s">
        <v>159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</row>
    <row r="55" spans="1:64" s="34" customFormat="1" ht="12" customHeight="1">
      <c r="A55" s="241" t="s">
        <v>160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</row>
    <row r="56" spans="1:64" s="34" customFormat="1" ht="12" customHeight="1">
      <c r="A56" s="241" t="s">
        <v>161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</row>
    <row r="57" spans="1:64" s="34" customFormat="1" ht="12" customHeight="1">
      <c r="A57" s="242" t="s">
        <v>162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</row>
    <row r="58" spans="1:64" ht="12.75">
      <c r="A58" s="243" t="s">
        <v>163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4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6"/>
    </row>
    <row r="59" spans="1:64" ht="12.75">
      <c r="A59" s="250" t="s">
        <v>164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47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9"/>
    </row>
    <row r="60" spans="1:64" s="34" customFormat="1" ht="11.25">
      <c r="A60" s="63" t="s">
        <v>165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269"/>
      <c r="S60" s="269"/>
      <c r="T60" s="269"/>
      <c r="U60" s="269"/>
      <c r="V60" s="269"/>
      <c r="W60" s="64" t="s">
        <v>158</v>
      </c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4"/>
      <c r="AI60" s="244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6"/>
    </row>
    <row r="61" spans="1:64" s="34" customFormat="1" ht="1.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7"/>
      <c r="AI61" s="247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9"/>
    </row>
    <row r="62" spans="1:64" ht="12" customHeight="1">
      <c r="A62" s="242" t="s">
        <v>166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</row>
    <row r="63" spans="1:64" ht="12" customHeight="1">
      <c r="A63" s="242" t="s">
        <v>167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</row>
    <row r="64" spans="1:64" ht="12" customHeight="1">
      <c r="A64" s="242" t="s">
        <v>168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</row>
    <row r="65" spans="1:71" ht="12.75">
      <c r="A65" s="243" t="s">
        <v>169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4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6"/>
      <c r="BM65" s="34"/>
      <c r="BN65" s="34"/>
      <c r="BO65" s="34"/>
      <c r="BP65" s="34"/>
      <c r="BQ65" s="34"/>
      <c r="BR65" s="34"/>
      <c r="BS65" s="34"/>
    </row>
    <row r="66" spans="1:71" ht="12.75">
      <c r="A66" s="250" t="s">
        <v>170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47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9"/>
      <c r="BM66" s="34"/>
      <c r="BN66" s="34"/>
      <c r="BO66" s="34"/>
      <c r="BP66" s="34"/>
      <c r="BQ66" s="34"/>
      <c r="BR66" s="34"/>
      <c r="BS66" s="34"/>
    </row>
    <row r="67" spans="1:71" ht="12.75">
      <c r="A67" s="63" t="s">
        <v>165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269"/>
      <c r="S67" s="269"/>
      <c r="T67" s="269"/>
      <c r="U67" s="269"/>
      <c r="V67" s="269"/>
      <c r="W67" s="64" t="s">
        <v>158</v>
      </c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4"/>
      <c r="AI67" s="244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6"/>
      <c r="BM67" s="34"/>
      <c r="BN67" s="34"/>
      <c r="BO67" s="34"/>
      <c r="BP67" s="34"/>
      <c r="BQ67" s="34"/>
      <c r="BR67" s="34"/>
      <c r="BS67" s="34"/>
    </row>
    <row r="68" spans="1:71" ht="12.7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7"/>
      <c r="AI68" s="247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9"/>
      <c r="BM68" s="34"/>
      <c r="BN68" s="34"/>
      <c r="BO68" s="34"/>
      <c r="BP68" s="34"/>
      <c r="BQ68" s="34"/>
      <c r="BR68" s="34"/>
      <c r="BS68" s="34"/>
    </row>
    <row r="69" spans="1:64" ht="12.75">
      <c r="A69" s="242" t="s">
        <v>166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</row>
    <row r="70" spans="1:64" ht="12.75">
      <c r="A70" s="242" t="s">
        <v>167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</row>
    <row r="71" spans="1:64" ht="12.75">
      <c r="A71" s="242" t="s">
        <v>168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</row>
    <row r="72" spans="1:71" ht="12.75">
      <c r="A72" s="243" t="s">
        <v>171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4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6"/>
      <c r="BM72" s="34"/>
      <c r="BN72" s="34"/>
      <c r="BO72" s="34"/>
      <c r="BP72" s="34"/>
      <c r="BQ72" s="34"/>
      <c r="BR72" s="34"/>
      <c r="BS72" s="34"/>
    </row>
    <row r="73" spans="1:71" ht="12.75">
      <c r="A73" s="250" t="s">
        <v>172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47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9"/>
      <c r="BM73" s="34"/>
      <c r="BN73" s="34"/>
      <c r="BO73" s="34"/>
      <c r="BP73" s="34"/>
      <c r="BQ73" s="34"/>
      <c r="BR73" s="34"/>
      <c r="BS73" s="34"/>
    </row>
    <row r="74" spans="1:71" ht="12.75">
      <c r="A74" s="63" t="s">
        <v>165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269"/>
      <c r="S74" s="269"/>
      <c r="T74" s="269"/>
      <c r="U74" s="269"/>
      <c r="V74" s="269"/>
      <c r="W74" s="64" t="s">
        <v>158</v>
      </c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4"/>
      <c r="AI74" s="244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6"/>
      <c r="BM74" s="34"/>
      <c r="BN74" s="34"/>
      <c r="BO74" s="34"/>
      <c r="BP74" s="34"/>
      <c r="BQ74" s="34"/>
      <c r="BR74" s="34"/>
      <c r="BS74" s="34"/>
    </row>
    <row r="75" spans="1:71" ht="12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7"/>
      <c r="AI75" s="247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9"/>
      <c r="BM75" s="34"/>
      <c r="BN75" s="34"/>
      <c r="BO75" s="34"/>
      <c r="BP75" s="34"/>
      <c r="BQ75" s="34"/>
      <c r="BR75" s="34"/>
      <c r="BS75" s="34"/>
    </row>
    <row r="76" spans="1:64" ht="12.75">
      <c r="A76" s="242" t="s">
        <v>166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</row>
    <row r="77" spans="1:64" ht="12.75">
      <c r="A77" s="242" t="s">
        <v>167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</row>
    <row r="78" spans="1:64" ht="12.75">
      <c r="A78" s="242" t="s">
        <v>168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</row>
    <row r="79" spans="1:71" ht="12.75">
      <c r="A79" s="243" t="s">
        <v>173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4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6"/>
      <c r="BM79" s="34"/>
      <c r="BN79" s="34"/>
      <c r="BO79" s="34"/>
      <c r="BP79" s="34"/>
      <c r="BQ79" s="34"/>
      <c r="BR79" s="34"/>
      <c r="BS79" s="34"/>
    </row>
    <row r="80" spans="1:71" ht="12.75">
      <c r="A80" s="250" t="s">
        <v>174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47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9"/>
      <c r="BM80" s="34"/>
      <c r="BN80" s="34"/>
      <c r="BO80" s="34"/>
      <c r="BP80" s="34"/>
      <c r="BQ80" s="34"/>
      <c r="BR80" s="34"/>
      <c r="BS80" s="34"/>
    </row>
    <row r="81" spans="1:71" ht="12.75">
      <c r="A81" s="242" t="s">
        <v>162</v>
      </c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34"/>
      <c r="BN81" s="34"/>
      <c r="BO81" s="34"/>
      <c r="BP81" s="34"/>
      <c r="BQ81" s="34"/>
      <c r="BR81" s="34"/>
      <c r="BS81" s="34"/>
    </row>
    <row r="82" spans="1:64" ht="12.75">
      <c r="A82" s="242" t="s">
        <v>175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</row>
    <row r="83" spans="1:64" ht="12.75">
      <c r="A83" s="242" t="s">
        <v>176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</row>
    <row r="84" spans="1:71" ht="12.75">
      <c r="A84" s="242" t="s">
        <v>177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70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71"/>
      <c r="BM84" s="34"/>
      <c r="BN84" s="34"/>
      <c r="BO84" s="34"/>
      <c r="BP84" s="34"/>
      <c r="BQ84" s="34"/>
      <c r="BR84" s="34"/>
      <c r="BS84" s="34"/>
    </row>
    <row r="85" spans="1:64" ht="12.75">
      <c r="A85" s="241" t="s">
        <v>178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70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71"/>
    </row>
    <row r="86" spans="1:64" ht="12.75">
      <c r="A86" s="241" t="s">
        <v>179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70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71"/>
    </row>
    <row r="87" spans="1:64" ht="12.75">
      <c r="A87" s="241" t="s">
        <v>180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70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71"/>
    </row>
    <row r="88" spans="1:64" ht="12.75">
      <c r="A88" s="241" t="s">
        <v>181</v>
      </c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70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  <c r="BJ88" s="269"/>
      <c r="BK88" s="269"/>
      <c r="BL88" s="271"/>
    </row>
    <row r="89" spans="1:71" ht="12.75">
      <c r="A89" s="243" t="s">
        <v>182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4" t="s">
        <v>183</v>
      </c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6"/>
      <c r="BM89" s="34"/>
      <c r="BN89" s="34"/>
      <c r="BO89" s="34"/>
      <c r="BP89" s="34"/>
      <c r="BQ89" s="34"/>
      <c r="BR89" s="34"/>
      <c r="BS89" s="34"/>
    </row>
    <row r="90" spans="1:71" ht="12.75">
      <c r="A90" s="265" t="s">
        <v>184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59" t="s">
        <v>185</v>
      </c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1"/>
      <c r="BM90" s="34"/>
      <c r="BN90" s="34"/>
      <c r="BO90" s="34"/>
      <c r="BP90" s="34"/>
      <c r="BQ90" s="34"/>
      <c r="BR90" s="34"/>
      <c r="BS90" s="34"/>
    </row>
    <row r="91" spans="1:71" ht="12.75">
      <c r="A91" s="265" t="s">
        <v>186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59" t="s">
        <v>187</v>
      </c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1"/>
      <c r="BM91" s="34"/>
      <c r="BN91" s="34"/>
      <c r="BO91" s="34"/>
      <c r="BP91" s="34"/>
      <c r="BQ91" s="34"/>
      <c r="BR91" s="34"/>
      <c r="BS91" s="34"/>
    </row>
    <row r="92" spans="1:71" ht="12.75">
      <c r="A92" s="265" t="s">
        <v>188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59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1"/>
      <c r="BM92" s="34"/>
      <c r="BN92" s="34"/>
      <c r="BO92" s="34"/>
      <c r="BP92" s="34"/>
      <c r="BQ92" s="34"/>
      <c r="BR92" s="34"/>
      <c r="BS92" s="34"/>
    </row>
    <row r="93" spans="1:71" ht="12.75">
      <c r="A93" s="265" t="s">
        <v>189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59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1"/>
      <c r="BM93" s="34"/>
      <c r="BN93" s="34"/>
      <c r="BO93" s="34"/>
      <c r="BP93" s="34"/>
      <c r="BQ93" s="34"/>
      <c r="BR93" s="34"/>
      <c r="BS93" s="34"/>
    </row>
    <row r="94" spans="1:71" ht="12.75">
      <c r="A94" s="258" t="s">
        <v>190</v>
      </c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47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9"/>
      <c r="BM94" s="34"/>
      <c r="BN94" s="34"/>
      <c r="BO94" s="34"/>
      <c r="BP94" s="34"/>
      <c r="BQ94" s="34"/>
      <c r="BR94" s="34"/>
      <c r="BS94" s="34"/>
    </row>
    <row r="95" spans="1:64" ht="12.75">
      <c r="A95" s="242" t="s">
        <v>191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</row>
    <row r="96" spans="1:71" ht="12.75">
      <c r="A96" s="243" t="s">
        <v>192</v>
      </c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4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6"/>
      <c r="BM96" s="34"/>
      <c r="BN96" s="34"/>
      <c r="BO96" s="34"/>
      <c r="BP96" s="34"/>
      <c r="BQ96" s="34"/>
      <c r="BR96" s="34"/>
      <c r="BS96" s="34"/>
    </row>
    <row r="97" spans="1:71" ht="12.75">
      <c r="A97" s="250" t="s">
        <v>193</v>
      </c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47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9"/>
      <c r="BM97" s="34"/>
      <c r="BN97" s="34"/>
      <c r="BO97" s="34"/>
      <c r="BP97" s="34"/>
      <c r="BQ97" s="34"/>
      <c r="BR97" s="34"/>
      <c r="BS97" s="34"/>
    </row>
    <row r="98" spans="1:64" ht="12.75">
      <c r="A98" s="242" t="s">
        <v>162</v>
      </c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  <c r="BI98" s="242"/>
      <c r="BJ98" s="242"/>
      <c r="BK98" s="242"/>
      <c r="BL98" s="242"/>
    </row>
    <row r="99" spans="1:64" ht="12.75">
      <c r="A99" s="242" t="s">
        <v>194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242"/>
    </row>
    <row r="100" spans="1:64" ht="12.75">
      <c r="A100" s="242" t="s">
        <v>195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  <c r="BI100" s="242"/>
      <c r="BJ100" s="242"/>
      <c r="BK100" s="242"/>
      <c r="BL100" s="242"/>
    </row>
    <row r="101" spans="1:71" ht="12.75">
      <c r="A101" s="272" t="s">
        <v>196</v>
      </c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4"/>
      <c r="AI101" s="254" t="s">
        <v>197</v>
      </c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  <c r="BI101" s="254"/>
      <c r="BJ101" s="254"/>
      <c r="BK101" s="254"/>
      <c r="BL101" s="254"/>
      <c r="BM101" s="34"/>
      <c r="BN101" s="34"/>
      <c r="BO101" s="34"/>
      <c r="BP101" s="34"/>
      <c r="BQ101" s="34"/>
      <c r="BR101" s="34"/>
      <c r="BS101" s="34"/>
    </row>
    <row r="102" spans="1:71" ht="12.75">
      <c r="A102" s="275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7"/>
      <c r="AI102" s="258" t="s">
        <v>198</v>
      </c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34"/>
      <c r="BN102" s="34"/>
      <c r="BO102" s="34"/>
      <c r="BP102" s="34"/>
      <c r="BQ102" s="34"/>
      <c r="BR102" s="34"/>
      <c r="BS102" s="34"/>
    </row>
    <row r="103" spans="1:71" ht="12.75">
      <c r="A103" s="241" t="s">
        <v>199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42"/>
      <c r="BL103" s="242"/>
      <c r="BM103" s="34"/>
      <c r="BN103" s="34"/>
      <c r="BO103" s="34"/>
      <c r="BP103" s="34"/>
      <c r="BQ103" s="34"/>
      <c r="BR103" s="34"/>
      <c r="BS103" s="34"/>
    </row>
    <row r="104" spans="1:64" ht="12.75">
      <c r="A104" s="254" t="s">
        <v>200</v>
      </c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</row>
    <row r="105" spans="1:64" ht="12.75">
      <c r="A105" s="265" t="s">
        <v>201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  <c r="BI105" s="242"/>
      <c r="BJ105" s="242"/>
      <c r="BK105" s="242"/>
      <c r="BL105" s="242"/>
    </row>
    <row r="106" spans="1:64" ht="12.75">
      <c r="A106" s="258" t="s">
        <v>202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</row>
    <row r="107" spans="1:71" ht="12.75">
      <c r="A107" s="278" t="s">
        <v>203</v>
      </c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80"/>
      <c r="AI107" s="254" t="s">
        <v>204</v>
      </c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34"/>
      <c r="BN107" s="34"/>
      <c r="BO107" s="34"/>
      <c r="BP107" s="34"/>
      <c r="BQ107" s="34"/>
      <c r="BR107" s="34"/>
      <c r="BS107" s="34"/>
    </row>
    <row r="108" spans="1:71" ht="12.75">
      <c r="A108" s="281"/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3"/>
      <c r="AI108" s="259" t="s">
        <v>205</v>
      </c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1"/>
      <c r="BM108" s="34"/>
      <c r="BN108" s="34"/>
      <c r="BO108" s="34"/>
      <c r="BP108" s="34"/>
      <c r="BQ108" s="34"/>
      <c r="BR108" s="34"/>
      <c r="BS108" s="34"/>
    </row>
    <row r="109" spans="1:71" ht="12.75">
      <c r="A109" s="284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6"/>
      <c r="AI109" s="258" t="s">
        <v>206</v>
      </c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34"/>
      <c r="BN109" s="34"/>
      <c r="BO109" s="34"/>
      <c r="BP109" s="34"/>
      <c r="BQ109" s="34"/>
      <c r="BR109" s="34"/>
      <c r="BS109" s="34"/>
    </row>
    <row r="110" spans="1:71" ht="12.75">
      <c r="A110" s="243" t="s">
        <v>207</v>
      </c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4" t="s">
        <v>208</v>
      </c>
      <c r="AJ110" s="245"/>
      <c r="AK110" s="245"/>
      <c r="AL110" s="245"/>
      <c r="AM110" s="245"/>
      <c r="AN110" s="245"/>
      <c r="AO110" s="245"/>
      <c r="AP110" s="245"/>
      <c r="AQ110" s="245"/>
      <c r="AR110" s="245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6"/>
      <c r="BM110" s="34"/>
      <c r="BN110" s="34"/>
      <c r="BO110" s="34"/>
      <c r="BP110" s="34"/>
      <c r="BQ110" s="34"/>
      <c r="BR110" s="34"/>
      <c r="BS110" s="34"/>
    </row>
    <row r="111" spans="1:71" ht="12.75">
      <c r="A111" s="287" t="s">
        <v>209</v>
      </c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59" t="s">
        <v>210</v>
      </c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1"/>
      <c r="BM111" s="34"/>
      <c r="BN111" s="34"/>
      <c r="BO111" s="34"/>
      <c r="BP111" s="34"/>
      <c r="BQ111" s="34"/>
      <c r="BR111" s="34"/>
      <c r="BS111" s="34"/>
    </row>
    <row r="112" spans="1:71" ht="12.75">
      <c r="A112" s="265" t="s">
        <v>211</v>
      </c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59" t="s">
        <v>212</v>
      </c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1"/>
      <c r="BM112" s="34"/>
      <c r="BN112" s="34"/>
      <c r="BO112" s="34"/>
      <c r="BP112" s="34"/>
      <c r="BQ112" s="34"/>
      <c r="BR112" s="34"/>
      <c r="BS112" s="34"/>
    </row>
    <row r="113" spans="1:71" ht="12.75">
      <c r="A113" s="265" t="s">
        <v>213</v>
      </c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59" t="s">
        <v>214</v>
      </c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  <c r="BI113" s="288"/>
      <c r="BJ113" s="288"/>
      <c r="BK113" s="288"/>
      <c r="BL113" s="289"/>
      <c r="BM113" s="34"/>
      <c r="BN113" s="34"/>
      <c r="BO113" s="34"/>
      <c r="BP113" s="34"/>
      <c r="BQ113" s="34"/>
      <c r="BR113" s="34"/>
      <c r="BS113" s="34"/>
    </row>
    <row r="114" spans="1:71" ht="12.75">
      <c r="A114" s="265" t="s">
        <v>215</v>
      </c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59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1"/>
      <c r="BM114" s="34"/>
      <c r="BN114" s="34"/>
      <c r="BO114" s="34"/>
      <c r="BP114" s="34"/>
      <c r="BQ114" s="34"/>
      <c r="BR114" s="34"/>
      <c r="BS114" s="34"/>
    </row>
    <row r="115" spans="1:71" ht="12.75">
      <c r="A115" s="265" t="s">
        <v>216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59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0"/>
      <c r="AZ115" s="260"/>
      <c r="BA115" s="260"/>
      <c r="BB115" s="260"/>
      <c r="BC115" s="260"/>
      <c r="BD115" s="260"/>
      <c r="BE115" s="260"/>
      <c r="BF115" s="260"/>
      <c r="BG115" s="260"/>
      <c r="BH115" s="260"/>
      <c r="BI115" s="260"/>
      <c r="BJ115" s="260"/>
      <c r="BK115" s="260"/>
      <c r="BL115" s="261"/>
      <c r="BM115" s="34"/>
      <c r="BN115" s="34"/>
      <c r="BO115" s="34"/>
      <c r="BP115" s="34"/>
      <c r="BQ115" s="34"/>
      <c r="BR115" s="34"/>
      <c r="BS115" s="34"/>
    </row>
    <row r="116" spans="1:71" ht="12.75">
      <c r="A116" s="258" t="s">
        <v>217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47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0"/>
      <c r="BL116" s="291"/>
      <c r="BM116" s="34"/>
      <c r="BN116" s="34"/>
      <c r="BO116" s="34"/>
      <c r="BP116" s="34"/>
      <c r="BQ116" s="34"/>
      <c r="BR116" s="34"/>
      <c r="BS116" s="34"/>
    </row>
    <row r="117" spans="1:71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</row>
    <row r="118" spans="1:71" ht="12.75">
      <c r="A118" s="23" t="s">
        <v>218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</row>
    <row r="119" spans="1:71" ht="12.75">
      <c r="A119" s="292" t="s">
        <v>219</v>
      </c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34"/>
      <c r="BN119" s="34"/>
      <c r="BO119" s="34"/>
      <c r="BP119" s="34"/>
      <c r="BQ119" s="34"/>
      <c r="BR119" s="34"/>
      <c r="BS119" s="34"/>
    </row>
    <row r="120" spans="1:71" ht="12.75">
      <c r="A120" s="29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34"/>
      <c r="BN120" s="34"/>
      <c r="BO120" s="34"/>
      <c r="BP120" s="34"/>
      <c r="BQ120" s="34"/>
      <c r="BR120" s="34"/>
      <c r="BS120" s="34"/>
    </row>
    <row r="121" spans="1:71" ht="12.75">
      <c r="A121" s="23" t="s">
        <v>220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</row>
    <row r="122" spans="1:71" ht="12.75">
      <c r="A122" s="23" t="s">
        <v>221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</row>
    <row r="123" spans="1:71" ht="12.75">
      <c r="A123" s="292" t="s">
        <v>222</v>
      </c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34"/>
      <c r="BN123" s="34"/>
      <c r="BO123" s="34"/>
      <c r="BP123" s="34"/>
      <c r="BQ123" s="34"/>
      <c r="BR123" s="34"/>
      <c r="BS123" s="34"/>
    </row>
    <row r="124" spans="1:71" ht="12.75">
      <c r="A124" s="23" t="s">
        <v>223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</row>
    <row r="125" spans="1:71" ht="12.75">
      <c r="A125" s="23" t="s">
        <v>224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</row>
    <row r="126" spans="1:71" ht="12.75">
      <c r="A126" s="23" t="s">
        <v>225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</row>
    <row r="130" spans="1:64" ht="12.75">
      <c r="A130" s="39" t="s">
        <v>226</v>
      </c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6"/>
      <c r="BL130" s="236"/>
    </row>
    <row r="131" spans="1:7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293" t="s">
        <v>2</v>
      </c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49"/>
      <c r="AP131" s="49"/>
      <c r="AQ131" s="293" t="s">
        <v>227</v>
      </c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3"/>
      <c r="BE131" s="293"/>
      <c r="BF131" s="293"/>
      <c r="BG131" s="293"/>
      <c r="BH131" s="293"/>
      <c r="BI131" s="293"/>
      <c r="BJ131" s="293"/>
      <c r="BK131" s="293"/>
      <c r="BL131" s="293"/>
      <c r="BM131" s="49"/>
      <c r="BN131" s="49"/>
      <c r="BO131" s="49"/>
      <c r="BP131" s="49"/>
      <c r="BQ131" s="49"/>
      <c r="BR131" s="49"/>
      <c r="BS131" s="49"/>
    </row>
    <row r="132" ht="12.75">
      <c r="AR132" s="39" t="s">
        <v>228</v>
      </c>
    </row>
  </sheetData>
  <sheetProtection/>
  <mergeCells count="189">
    <mergeCell ref="A119:BL120"/>
    <mergeCell ref="A123:BL123"/>
    <mergeCell ref="AB130:AN130"/>
    <mergeCell ref="AQ130:BL130"/>
    <mergeCell ref="AB131:AN131"/>
    <mergeCell ref="AQ131:BL131"/>
    <mergeCell ref="A114:AH114"/>
    <mergeCell ref="AI114:BL114"/>
    <mergeCell ref="A115:AH115"/>
    <mergeCell ref="AI115:BL115"/>
    <mergeCell ref="A116:AH116"/>
    <mergeCell ref="AI116:BL116"/>
    <mergeCell ref="A111:AH111"/>
    <mergeCell ref="AI111:BL111"/>
    <mergeCell ref="A112:AH112"/>
    <mergeCell ref="AI112:BL112"/>
    <mergeCell ref="A113:AH113"/>
    <mergeCell ref="AI113:BL113"/>
    <mergeCell ref="A107:AH109"/>
    <mergeCell ref="AI107:BL107"/>
    <mergeCell ref="AI108:BL108"/>
    <mergeCell ref="AI109:BL109"/>
    <mergeCell ref="A110:AH110"/>
    <mergeCell ref="AI110:BL110"/>
    <mergeCell ref="A104:AH104"/>
    <mergeCell ref="AI104:BL104"/>
    <mergeCell ref="A105:AH105"/>
    <mergeCell ref="AI105:BL105"/>
    <mergeCell ref="A106:AH106"/>
    <mergeCell ref="AI106:BL106"/>
    <mergeCell ref="A100:AH100"/>
    <mergeCell ref="AI100:BL100"/>
    <mergeCell ref="A101:AH102"/>
    <mergeCell ref="AI101:BL101"/>
    <mergeCell ref="AI102:BL102"/>
    <mergeCell ref="A103:AH103"/>
    <mergeCell ref="AI103:BL103"/>
    <mergeCell ref="A96:AH96"/>
    <mergeCell ref="AI96:BL97"/>
    <mergeCell ref="A97:AH97"/>
    <mergeCell ref="A98:AH98"/>
    <mergeCell ref="AI98:BL98"/>
    <mergeCell ref="A99:AH99"/>
    <mergeCell ref="AI99:BL99"/>
    <mergeCell ref="A92:AH92"/>
    <mergeCell ref="AI92:BL94"/>
    <mergeCell ref="A93:AH93"/>
    <mergeCell ref="A94:AH94"/>
    <mergeCell ref="A95:AH95"/>
    <mergeCell ref="AI95:BL95"/>
    <mergeCell ref="A89:AH89"/>
    <mergeCell ref="AI89:BL89"/>
    <mergeCell ref="A90:AH90"/>
    <mergeCell ref="AI90:BL90"/>
    <mergeCell ref="A91:AH91"/>
    <mergeCell ref="AI91:BL91"/>
    <mergeCell ref="A86:AH86"/>
    <mergeCell ref="AI86:BL86"/>
    <mergeCell ref="A87:AH87"/>
    <mergeCell ref="AI87:BL87"/>
    <mergeCell ref="A88:AH88"/>
    <mergeCell ref="AI88:BL88"/>
    <mergeCell ref="A83:AH83"/>
    <mergeCell ref="AI83:BL83"/>
    <mergeCell ref="A84:AH84"/>
    <mergeCell ref="AI84:BL84"/>
    <mergeCell ref="A85:AH85"/>
    <mergeCell ref="AI85:BL85"/>
    <mergeCell ref="A79:AH79"/>
    <mergeCell ref="AI79:BL80"/>
    <mergeCell ref="A80:AH80"/>
    <mergeCell ref="A81:AH81"/>
    <mergeCell ref="AI81:BL81"/>
    <mergeCell ref="A82:AH82"/>
    <mergeCell ref="AI82:BL82"/>
    <mergeCell ref="A76:AH76"/>
    <mergeCell ref="AI76:BL76"/>
    <mergeCell ref="A77:AH77"/>
    <mergeCell ref="AI77:BL77"/>
    <mergeCell ref="A78:AH78"/>
    <mergeCell ref="AI78:BL78"/>
    <mergeCell ref="A72:AH72"/>
    <mergeCell ref="AI72:BL73"/>
    <mergeCell ref="A73:AH73"/>
    <mergeCell ref="R74:V74"/>
    <mergeCell ref="AI74:BL74"/>
    <mergeCell ref="AI75:BL75"/>
    <mergeCell ref="A69:AH69"/>
    <mergeCell ref="AI69:BL69"/>
    <mergeCell ref="A70:AH70"/>
    <mergeCell ref="AI70:BL70"/>
    <mergeCell ref="A71:AH71"/>
    <mergeCell ref="AI71:BL71"/>
    <mergeCell ref="A65:AH65"/>
    <mergeCell ref="AI65:BL66"/>
    <mergeCell ref="A66:AH66"/>
    <mergeCell ref="R67:V67"/>
    <mergeCell ref="AI67:BL67"/>
    <mergeCell ref="AI68:BL68"/>
    <mergeCell ref="AI61:BL61"/>
    <mergeCell ref="A62:AH62"/>
    <mergeCell ref="AI62:BL62"/>
    <mergeCell ref="A63:AH63"/>
    <mergeCell ref="AI63:BL63"/>
    <mergeCell ref="A64:AH64"/>
    <mergeCell ref="AI64:BL64"/>
    <mergeCell ref="A57:AH57"/>
    <mergeCell ref="AI57:BL57"/>
    <mergeCell ref="A58:AH58"/>
    <mergeCell ref="AI58:BL59"/>
    <mergeCell ref="A59:AH59"/>
    <mergeCell ref="R60:V60"/>
    <mergeCell ref="AI60:BL60"/>
    <mergeCell ref="AI53:BL53"/>
    <mergeCell ref="A54:AH54"/>
    <mergeCell ref="AI54:BL54"/>
    <mergeCell ref="A55:AH55"/>
    <mergeCell ref="AI55:BL55"/>
    <mergeCell ref="A56:AH56"/>
    <mergeCell ref="AI56:BL56"/>
    <mergeCell ref="A50:AH50"/>
    <mergeCell ref="AI50:BL50"/>
    <mergeCell ref="A51:AH51"/>
    <mergeCell ref="AI51:BL51"/>
    <mergeCell ref="R52:V52"/>
    <mergeCell ref="AI52:BL52"/>
    <mergeCell ref="A46:AH46"/>
    <mergeCell ref="AI46:BL46"/>
    <mergeCell ref="A47:AH47"/>
    <mergeCell ref="AI47:BL48"/>
    <mergeCell ref="A48:AH48"/>
    <mergeCell ref="A49:AH49"/>
    <mergeCell ref="AI49:BL49"/>
    <mergeCell ref="A41:AH45"/>
    <mergeCell ref="AI41:BL41"/>
    <mergeCell ref="AI42:BL42"/>
    <mergeCell ref="AI43:BL43"/>
    <mergeCell ref="AI44:BL44"/>
    <mergeCell ref="AI45:BL45"/>
    <mergeCell ref="A37:AH37"/>
    <mergeCell ref="AI37:BL38"/>
    <mergeCell ref="A38:AH38"/>
    <mergeCell ref="A39:AH39"/>
    <mergeCell ref="AI39:BL39"/>
    <mergeCell ref="A40:AH40"/>
    <mergeCell ref="AI40:BL40"/>
    <mergeCell ref="A34:AH34"/>
    <mergeCell ref="AI34:BL34"/>
    <mergeCell ref="A35:AH35"/>
    <mergeCell ref="AI35:BL35"/>
    <mergeCell ref="A36:AH36"/>
    <mergeCell ref="AI36:BL36"/>
    <mergeCell ref="A27:AH27"/>
    <mergeCell ref="AI27:BL29"/>
    <mergeCell ref="A28:AH28"/>
    <mergeCell ref="A29:AH29"/>
    <mergeCell ref="A30:AH30"/>
    <mergeCell ref="AI30:BL33"/>
    <mergeCell ref="A31:AH31"/>
    <mergeCell ref="A32:AH32"/>
    <mergeCell ref="A33:AH33"/>
    <mergeCell ref="A23:AH23"/>
    <mergeCell ref="AI23:BL23"/>
    <mergeCell ref="A24:AH24"/>
    <mergeCell ref="AI24:BL24"/>
    <mergeCell ref="A25:AH25"/>
    <mergeCell ref="AI25:BL26"/>
    <mergeCell ref="A26:AH26"/>
    <mergeCell ref="A20:AH20"/>
    <mergeCell ref="AI20:BL20"/>
    <mergeCell ref="A21:AH21"/>
    <mergeCell ref="AI21:BL21"/>
    <mergeCell ref="A22:AH22"/>
    <mergeCell ref="AI22:BL22"/>
    <mergeCell ref="A16:AH16"/>
    <mergeCell ref="AI16:BL16"/>
    <mergeCell ref="A17:AH17"/>
    <mergeCell ref="AI17:BL18"/>
    <mergeCell ref="A18:AH18"/>
    <mergeCell ref="A19:AH19"/>
    <mergeCell ref="AI19:BL19"/>
    <mergeCell ref="A5:BL5"/>
    <mergeCell ref="A6:BL6"/>
    <mergeCell ref="A7:BL7"/>
    <mergeCell ref="AX11:BL11"/>
    <mergeCell ref="AX12:BL12"/>
    <mergeCell ref="AS13:AU13"/>
    <mergeCell ref="AW13:BE13"/>
    <mergeCell ref="BH13:BI1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68"/>
  <sheetViews>
    <sheetView zoomScalePageLayoutView="0" workbookViewId="0" topLeftCell="A1">
      <selection activeCell="A80" sqref="A80:AH80"/>
    </sheetView>
  </sheetViews>
  <sheetFormatPr defaultColWidth="1.37890625" defaultRowHeight="12.75"/>
  <cols>
    <col min="1" max="16384" width="1.37890625" style="36" customWidth="1"/>
  </cols>
  <sheetData>
    <row r="1" spans="1:64" s="34" customFormat="1" ht="11.25">
      <c r="A1" s="243" t="s">
        <v>169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4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6"/>
    </row>
    <row r="2" spans="1:64" s="34" customFormat="1" ht="11.25">
      <c r="A2" s="250" t="s">
        <v>170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47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9"/>
    </row>
    <row r="3" spans="1:64" s="34" customFormat="1" ht="11.25">
      <c r="A3" s="63" t="s">
        <v>165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269"/>
      <c r="S3" s="269"/>
      <c r="T3" s="269"/>
      <c r="U3" s="269"/>
      <c r="V3" s="269"/>
      <c r="W3" s="64" t="s">
        <v>158</v>
      </c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244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</row>
    <row r="4" spans="1:64" s="34" customFormat="1" ht="1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247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9"/>
    </row>
    <row r="5" spans="1:64" ht="12" customHeight="1">
      <c r="A5" s="242" t="s">
        <v>166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</row>
    <row r="6" spans="1:64" ht="12" customHeight="1">
      <c r="A6" s="242" t="s">
        <v>167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</row>
    <row r="7" spans="1:64" ht="12" customHeight="1">
      <c r="A7" s="242" t="s">
        <v>168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</row>
    <row r="8" spans="1:64" s="34" customFormat="1" ht="11.25">
      <c r="A8" s="243" t="s">
        <v>171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6"/>
    </row>
    <row r="9" spans="1:64" s="34" customFormat="1" ht="11.25">
      <c r="A9" s="250" t="s">
        <v>172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47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9"/>
    </row>
    <row r="10" spans="1:64" s="34" customFormat="1" ht="11.25">
      <c r="A10" s="63" t="s">
        <v>165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269"/>
      <c r="S10" s="269"/>
      <c r="T10" s="269"/>
      <c r="U10" s="269"/>
      <c r="V10" s="269"/>
      <c r="W10" s="64" t="s">
        <v>158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244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6"/>
    </row>
    <row r="11" spans="1:64" s="34" customFormat="1" ht="1.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/>
      <c r="AI11" s="247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9"/>
    </row>
    <row r="12" spans="1:64" ht="12" customHeight="1">
      <c r="A12" s="242" t="s">
        <v>166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</row>
    <row r="13" spans="1:64" ht="12" customHeight="1">
      <c r="A13" s="242" t="s">
        <v>167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</row>
    <row r="14" spans="1:64" ht="12" customHeight="1">
      <c r="A14" s="242" t="s">
        <v>168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</row>
    <row r="15" spans="1:64" s="34" customFormat="1" ht="11.25">
      <c r="A15" s="243" t="s">
        <v>173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4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6"/>
    </row>
    <row r="16" spans="1:64" s="34" customFormat="1" ht="11.25">
      <c r="A16" s="250" t="s">
        <v>174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47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9"/>
    </row>
    <row r="17" spans="1:64" s="34" customFormat="1" ht="12" customHeight="1">
      <c r="A17" s="242" t="s">
        <v>162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</row>
    <row r="18" spans="1:64" ht="12" customHeight="1">
      <c r="A18" s="242" t="s">
        <v>175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</row>
    <row r="19" spans="1:64" ht="12" customHeight="1">
      <c r="A19" s="242" t="s">
        <v>176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</row>
    <row r="20" spans="1:64" s="34" customFormat="1" ht="11.25">
      <c r="A20" s="242" t="s">
        <v>177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70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71"/>
    </row>
    <row r="21" spans="1:64" ht="12" customHeight="1">
      <c r="A21" s="241" t="s">
        <v>178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70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71"/>
    </row>
    <row r="22" spans="1:64" ht="12" customHeight="1">
      <c r="A22" s="241" t="s">
        <v>179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70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71"/>
    </row>
    <row r="23" spans="1:64" ht="12" customHeight="1">
      <c r="A23" s="241" t="s">
        <v>180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70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71"/>
    </row>
    <row r="24" spans="1:64" ht="12" customHeight="1">
      <c r="A24" s="241" t="s">
        <v>181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70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71"/>
    </row>
    <row r="25" spans="1:64" s="34" customFormat="1" ht="11.25">
      <c r="A25" s="243" t="s">
        <v>182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4" t="s">
        <v>183</v>
      </c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6"/>
    </row>
    <row r="26" spans="1:64" s="34" customFormat="1" ht="11.25">
      <c r="A26" s="265" t="s">
        <v>184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59" t="s">
        <v>185</v>
      </c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1"/>
    </row>
    <row r="27" spans="1:64" s="34" customFormat="1" ht="11.25">
      <c r="A27" s="265" t="s">
        <v>186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59" t="s">
        <v>187</v>
      </c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1"/>
    </row>
    <row r="28" spans="1:64" s="34" customFormat="1" ht="11.25">
      <c r="A28" s="265" t="s">
        <v>188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59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1"/>
    </row>
    <row r="29" spans="1:64" s="34" customFormat="1" ht="11.25">
      <c r="A29" s="265" t="s">
        <v>189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59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1"/>
    </row>
    <row r="30" spans="1:64" s="34" customFormat="1" ht="11.25">
      <c r="A30" s="258" t="s">
        <v>190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47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9"/>
    </row>
    <row r="31" spans="1:64" ht="12" customHeight="1">
      <c r="A31" s="242" t="s">
        <v>191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</row>
    <row r="32" spans="1:64" s="34" customFormat="1" ht="11.25">
      <c r="A32" s="243" t="s">
        <v>192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4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6"/>
    </row>
    <row r="33" spans="1:64" s="34" customFormat="1" ht="11.25">
      <c r="A33" s="250" t="s">
        <v>193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47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9"/>
    </row>
    <row r="34" spans="1:64" ht="12" customHeight="1">
      <c r="A34" s="242" t="s">
        <v>162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</row>
    <row r="35" spans="1:64" ht="12" customHeight="1">
      <c r="A35" s="242" t="s">
        <v>194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</row>
    <row r="36" spans="1:64" ht="12" customHeight="1">
      <c r="A36" s="242" t="s">
        <v>195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</row>
    <row r="37" spans="1:64" s="34" customFormat="1" ht="11.25">
      <c r="A37" s="272" t="s">
        <v>196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4"/>
      <c r="AI37" s="254" t="s">
        <v>197</v>
      </c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</row>
    <row r="38" spans="1:64" s="34" customFormat="1" ht="11.25">
      <c r="A38" s="275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7"/>
      <c r="AI38" s="258" t="s">
        <v>198</v>
      </c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</row>
    <row r="39" spans="1:64" s="34" customFormat="1" ht="12" customHeight="1">
      <c r="A39" s="241" t="s">
        <v>199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</row>
    <row r="40" spans="1:64" ht="12" customHeight="1">
      <c r="A40" s="254" t="s">
        <v>200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</row>
    <row r="41" spans="1:64" ht="12" customHeight="1">
      <c r="A41" s="265" t="s">
        <v>201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</row>
    <row r="42" spans="1:64" ht="12" customHeight="1">
      <c r="A42" s="258" t="s">
        <v>202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</row>
    <row r="43" spans="1:64" s="34" customFormat="1" ht="11.25">
      <c r="A43" s="278" t="s">
        <v>203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80"/>
      <c r="AI43" s="254" t="s">
        <v>204</v>
      </c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</row>
    <row r="44" spans="1:64" s="34" customFormat="1" ht="11.25">
      <c r="A44" s="281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3"/>
      <c r="AI44" s="259" t="s">
        <v>205</v>
      </c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1"/>
    </row>
    <row r="45" spans="1:64" s="34" customFormat="1" ht="11.25">
      <c r="A45" s="284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6"/>
      <c r="AI45" s="258" t="s">
        <v>206</v>
      </c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</row>
    <row r="46" spans="1:64" s="34" customFormat="1" ht="11.25">
      <c r="A46" s="243" t="s">
        <v>207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4" t="s">
        <v>208</v>
      </c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6"/>
    </row>
    <row r="47" spans="1:64" s="34" customFormat="1" ht="11.25">
      <c r="A47" s="287" t="s">
        <v>209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59" t="s">
        <v>210</v>
      </c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1"/>
    </row>
    <row r="48" spans="1:64" s="34" customFormat="1" ht="11.25">
      <c r="A48" s="265" t="s">
        <v>211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59" t="s">
        <v>212</v>
      </c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1"/>
    </row>
    <row r="49" spans="1:64" s="34" customFormat="1" ht="11.25">
      <c r="A49" s="265" t="s">
        <v>213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59" t="s">
        <v>214</v>
      </c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9"/>
    </row>
    <row r="50" spans="1:64" s="34" customFormat="1" ht="11.25">
      <c r="A50" s="265" t="s">
        <v>215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59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1"/>
    </row>
    <row r="51" spans="1:64" s="34" customFormat="1" ht="11.25">
      <c r="A51" s="265" t="s">
        <v>216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59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1"/>
    </row>
    <row r="52" spans="1:64" s="34" customFormat="1" ht="11.25">
      <c r="A52" s="258" t="s">
        <v>217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47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1"/>
    </row>
    <row r="53" spans="1:18" s="34" customFormat="1" ht="12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="34" customFormat="1" ht="11.25">
      <c r="A54" s="23" t="s">
        <v>218</v>
      </c>
    </row>
    <row r="55" spans="1:64" s="34" customFormat="1" ht="11.25">
      <c r="A55" s="292" t="s">
        <v>219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</row>
    <row r="56" spans="1:64" s="34" customFormat="1" ht="11.2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</row>
    <row r="57" s="34" customFormat="1" ht="11.25">
      <c r="A57" s="23" t="s">
        <v>220</v>
      </c>
    </row>
    <row r="58" s="34" customFormat="1" ht="11.25">
      <c r="A58" s="23" t="s">
        <v>221</v>
      </c>
    </row>
    <row r="59" spans="1:64" s="34" customFormat="1" ht="11.25">
      <c r="A59" s="292" t="s">
        <v>222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</row>
    <row r="60" s="34" customFormat="1" ht="11.25">
      <c r="A60" s="23" t="s">
        <v>223</v>
      </c>
    </row>
    <row r="61" s="34" customFormat="1" ht="11.25">
      <c r="A61" s="23" t="s">
        <v>224</v>
      </c>
    </row>
    <row r="62" s="34" customFormat="1" ht="11.25">
      <c r="A62" s="23" t="s">
        <v>225</v>
      </c>
    </row>
    <row r="66" spans="1:64" ht="12.75">
      <c r="A66" s="39" t="s">
        <v>226</v>
      </c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</row>
    <row r="67" spans="28:64" s="49" customFormat="1" ht="10.5">
      <c r="AB67" s="293" t="s">
        <v>2</v>
      </c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Q67" s="293" t="s">
        <v>227</v>
      </c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93"/>
      <c r="BK67" s="293"/>
      <c r="BL67" s="293"/>
    </row>
    <row r="68" ht="12.75">
      <c r="AR68" s="39" t="s">
        <v>228</v>
      </c>
    </row>
  </sheetData>
  <sheetProtection/>
  <mergeCells count="99">
    <mergeCell ref="A55:BL56"/>
    <mergeCell ref="A59:BL59"/>
    <mergeCell ref="AB66:AN66"/>
    <mergeCell ref="AQ66:BL66"/>
    <mergeCell ref="AB67:AN67"/>
    <mergeCell ref="AQ67:BL67"/>
    <mergeCell ref="A50:AH50"/>
    <mergeCell ref="AI50:BL50"/>
    <mergeCell ref="A51:AH51"/>
    <mergeCell ref="AI51:BL51"/>
    <mergeCell ref="A52:AH52"/>
    <mergeCell ref="AI52:BL52"/>
    <mergeCell ref="A47:AH47"/>
    <mergeCell ref="AI47:BL47"/>
    <mergeCell ref="A48:AH48"/>
    <mergeCell ref="AI48:BL48"/>
    <mergeCell ref="A49:AH49"/>
    <mergeCell ref="AI49:BL49"/>
    <mergeCell ref="A43:AH45"/>
    <mergeCell ref="AI43:BL43"/>
    <mergeCell ref="AI44:BL44"/>
    <mergeCell ref="AI45:BL45"/>
    <mergeCell ref="A46:AH46"/>
    <mergeCell ref="AI46:BL46"/>
    <mergeCell ref="A40:AH40"/>
    <mergeCell ref="AI40:BL40"/>
    <mergeCell ref="A41:AH41"/>
    <mergeCell ref="AI41:BL41"/>
    <mergeCell ref="A42:AH42"/>
    <mergeCell ref="AI42:BL42"/>
    <mergeCell ref="A36:AH36"/>
    <mergeCell ref="AI36:BL36"/>
    <mergeCell ref="A37:AH38"/>
    <mergeCell ref="AI37:BL37"/>
    <mergeCell ref="AI38:BL38"/>
    <mergeCell ref="A39:AH39"/>
    <mergeCell ref="AI39:BL39"/>
    <mergeCell ref="A32:AH32"/>
    <mergeCell ref="AI32:BL33"/>
    <mergeCell ref="A33:AH33"/>
    <mergeCell ref="A34:AH34"/>
    <mergeCell ref="AI34:BL34"/>
    <mergeCell ref="A35:AH35"/>
    <mergeCell ref="AI35:BL35"/>
    <mergeCell ref="A28:AH28"/>
    <mergeCell ref="AI28:BL30"/>
    <mergeCell ref="A29:AH29"/>
    <mergeCell ref="A30:AH30"/>
    <mergeCell ref="A31:AH31"/>
    <mergeCell ref="AI31:BL31"/>
    <mergeCell ref="A25:AH25"/>
    <mergeCell ref="AI25:BL25"/>
    <mergeCell ref="A26:AH26"/>
    <mergeCell ref="AI26:BL26"/>
    <mergeCell ref="A27:AH27"/>
    <mergeCell ref="AI27:BL27"/>
    <mergeCell ref="A22:AH22"/>
    <mergeCell ref="AI22:BL22"/>
    <mergeCell ref="A23:AH23"/>
    <mergeCell ref="AI23:BL23"/>
    <mergeCell ref="A24:AH24"/>
    <mergeCell ref="AI24:BL24"/>
    <mergeCell ref="A19:AH19"/>
    <mergeCell ref="AI19:BL19"/>
    <mergeCell ref="A20:AH20"/>
    <mergeCell ref="AI20:BL20"/>
    <mergeCell ref="A21:AH21"/>
    <mergeCell ref="AI21:BL21"/>
    <mergeCell ref="A15:AH15"/>
    <mergeCell ref="AI15:BL16"/>
    <mergeCell ref="A16:AH16"/>
    <mergeCell ref="A17:AH17"/>
    <mergeCell ref="AI17:BL17"/>
    <mergeCell ref="A18:AH18"/>
    <mergeCell ref="AI18:BL18"/>
    <mergeCell ref="A12:AH12"/>
    <mergeCell ref="AI12:BL12"/>
    <mergeCell ref="A13:AH13"/>
    <mergeCell ref="AI13:BL13"/>
    <mergeCell ref="A14:AH14"/>
    <mergeCell ref="AI14:BL14"/>
    <mergeCell ref="A8:AH8"/>
    <mergeCell ref="AI8:BL9"/>
    <mergeCell ref="A9:AH9"/>
    <mergeCell ref="R10:V10"/>
    <mergeCell ref="AI10:BL10"/>
    <mergeCell ref="AI11:BL11"/>
    <mergeCell ref="A5:AH5"/>
    <mergeCell ref="AI5:BL5"/>
    <mergeCell ref="A6:AH6"/>
    <mergeCell ref="AI6:BL6"/>
    <mergeCell ref="A7:AH7"/>
    <mergeCell ref="AI7:BL7"/>
    <mergeCell ref="A1:AH1"/>
    <mergeCell ref="AI1:BL2"/>
    <mergeCell ref="A2:AH2"/>
    <mergeCell ref="R3:V3"/>
    <mergeCell ref="AI3:BL3"/>
    <mergeCell ref="AI4:BL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J34"/>
  <sheetViews>
    <sheetView zoomScalePageLayoutView="0" workbookViewId="0" topLeftCell="A1">
      <selection activeCell="J10" sqref="J10:J15"/>
    </sheetView>
  </sheetViews>
  <sheetFormatPr defaultColWidth="1.37890625" defaultRowHeight="12.75"/>
  <cols>
    <col min="1" max="1" width="19.75390625" style="36" customWidth="1"/>
    <col min="2" max="2" width="33.00390625" style="36" customWidth="1"/>
    <col min="3" max="3" width="11.625" style="36" customWidth="1"/>
    <col min="4" max="4" width="12.375" style="36" customWidth="1"/>
    <col min="5" max="6" width="9.875" style="36" customWidth="1"/>
    <col min="7" max="10" width="26.125" style="36" customWidth="1"/>
    <col min="11" max="16384" width="1.37890625" style="36" customWidth="1"/>
  </cols>
  <sheetData>
    <row r="1" s="34" customFormat="1" ht="11.25">
      <c r="J1" s="35" t="s">
        <v>229</v>
      </c>
    </row>
    <row r="2" s="34" customFormat="1" ht="11.25">
      <c r="J2" s="35" t="s">
        <v>18</v>
      </c>
    </row>
    <row r="3" s="34" customFormat="1" ht="11.25">
      <c r="J3" s="35" t="s">
        <v>43</v>
      </c>
    </row>
    <row r="6" spans="1:10" s="38" customFormat="1" ht="18.75">
      <c r="A6" s="126" t="s">
        <v>320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s="38" customFormat="1" ht="18.75">
      <c r="A7" s="126" t="s">
        <v>302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12.75">
      <c r="A8" s="37"/>
      <c r="B8" s="37"/>
      <c r="C8" s="37"/>
      <c r="D8" s="37"/>
      <c r="E8" s="37"/>
      <c r="F8" s="37"/>
      <c r="G8" s="39"/>
      <c r="H8" s="39"/>
      <c r="I8" s="39"/>
      <c r="J8" s="39"/>
    </row>
    <row r="9" ht="12.75">
      <c r="H9" s="37"/>
    </row>
    <row r="10" spans="8:10" ht="12.75">
      <c r="H10" s="37"/>
      <c r="J10" s="15" t="s">
        <v>300</v>
      </c>
    </row>
    <row r="11" spans="8:10" ht="12.75">
      <c r="H11" s="120"/>
      <c r="J11" s="15" t="s">
        <v>296</v>
      </c>
    </row>
    <row r="12" s="2" customFormat="1" ht="12.75">
      <c r="J12" s="102" t="s">
        <v>297</v>
      </c>
    </row>
    <row r="13" ht="12.75">
      <c r="J13" s="102" t="s">
        <v>299</v>
      </c>
    </row>
    <row r="14" spans="8:10" ht="12.75">
      <c r="H14" s="41"/>
      <c r="J14" s="104" t="s">
        <v>298</v>
      </c>
    </row>
    <row r="15" ht="12.75">
      <c r="J15" s="15" t="s">
        <v>39</v>
      </c>
    </row>
    <row r="17" spans="1:2" ht="12.75">
      <c r="A17" s="39" t="s">
        <v>230</v>
      </c>
      <c r="B17" s="44" t="s">
        <v>321</v>
      </c>
    </row>
    <row r="18" ht="12.75">
      <c r="A18" s="39"/>
    </row>
    <row r="19" spans="1:2" ht="12.75">
      <c r="A19" s="39" t="s">
        <v>231</v>
      </c>
      <c r="B19" s="135">
        <v>42461</v>
      </c>
    </row>
    <row r="22" spans="1:10" ht="19.5" customHeight="1">
      <c r="A22" s="224" t="s">
        <v>314</v>
      </c>
      <c r="B22" s="294" t="s">
        <v>315</v>
      </c>
      <c r="C22" s="223" t="s">
        <v>232</v>
      </c>
      <c r="D22" s="223"/>
      <c r="E22" s="223"/>
      <c r="F22" s="223"/>
      <c r="G22" s="224" t="s">
        <v>316</v>
      </c>
      <c r="H22" s="224" t="s">
        <v>317</v>
      </c>
      <c r="I22" s="223" t="s">
        <v>318</v>
      </c>
      <c r="J22" s="224" t="s">
        <v>319</v>
      </c>
    </row>
    <row r="23" spans="1:10" ht="19.5" customHeight="1">
      <c r="A23" s="224"/>
      <c r="B23" s="294"/>
      <c r="C23" s="223" t="s">
        <v>233</v>
      </c>
      <c r="D23" s="223"/>
      <c r="E23" s="223" t="s">
        <v>234</v>
      </c>
      <c r="F23" s="223"/>
      <c r="G23" s="224"/>
      <c r="H23" s="224"/>
      <c r="I23" s="223"/>
      <c r="J23" s="224"/>
    </row>
    <row r="24" spans="1:10" ht="19.5" customHeight="1">
      <c r="A24" s="224"/>
      <c r="B24" s="294"/>
      <c r="C24" s="121" t="s">
        <v>235</v>
      </c>
      <c r="D24" s="121" t="s">
        <v>236</v>
      </c>
      <c r="E24" s="121" t="s">
        <v>235</v>
      </c>
      <c r="F24" s="121" t="s">
        <v>236</v>
      </c>
      <c r="G24" s="224"/>
      <c r="H24" s="224"/>
      <c r="I24" s="223"/>
      <c r="J24" s="224"/>
    </row>
    <row r="25" spans="1:10" ht="12.75">
      <c r="A25" s="122">
        <v>1</v>
      </c>
      <c r="B25" s="122">
        <v>2</v>
      </c>
      <c r="C25" s="122">
        <v>3</v>
      </c>
      <c r="D25" s="122">
        <v>4</v>
      </c>
      <c r="E25" s="122">
        <v>5</v>
      </c>
      <c r="F25" s="122">
        <v>6</v>
      </c>
      <c r="G25" s="122">
        <v>8</v>
      </c>
      <c r="H25" s="122">
        <v>9</v>
      </c>
      <c r="I25" s="122">
        <v>10</v>
      </c>
      <c r="J25" s="122">
        <v>11</v>
      </c>
    </row>
    <row r="26" spans="1:10" ht="15" customHeight="1" hidden="1">
      <c r="A26" s="123" t="s">
        <v>237</v>
      </c>
      <c r="B26" s="72"/>
      <c r="C26" s="71"/>
      <c r="D26" s="71"/>
      <c r="E26" s="71"/>
      <c r="F26" s="71"/>
      <c r="G26" s="71"/>
      <c r="H26" s="71"/>
      <c r="I26" s="71"/>
      <c r="J26" s="72"/>
    </row>
    <row r="27" spans="1:10" ht="15" customHeight="1">
      <c r="A27" s="73" t="s">
        <v>238</v>
      </c>
      <c r="B27" s="74"/>
      <c r="C27" s="71"/>
      <c r="D27" s="71"/>
      <c r="E27" s="71"/>
      <c r="F27" s="71"/>
      <c r="G27" s="71"/>
      <c r="H27" s="71"/>
      <c r="I27" s="71"/>
      <c r="J27" s="72"/>
    </row>
    <row r="28" spans="1:10" ht="15" customHeight="1">
      <c r="A28" s="73"/>
      <c r="B28" s="74"/>
      <c r="C28" s="71"/>
      <c r="D28" s="71"/>
      <c r="E28" s="71"/>
      <c r="F28" s="71"/>
      <c r="G28" s="71"/>
      <c r="H28" s="71"/>
      <c r="I28" s="71"/>
      <c r="J28" s="72"/>
    </row>
    <row r="29" spans="1:10" ht="15" customHeight="1">
      <c r="A29" s="73"/>
      <c r="B29" s="74"/>
      <c r="C29" s="71"/>
      <c r="D29" s="71"/>
      <c r="E29" s="71"/>
      <c r="F29" s="71"/>
      <c r="G29" s="71"/>
      <c r="H29" s="71"/>
      <c r="I29" s="71"/>
      <c r="J29" s="72"/>
    </row>
    <row r="30" spans="1:10" ht="15" customHeight="1">
      <c r="A30" s="73"/>
      <c r="B30" s="74"/>
      <c r="C30" s="71"/>
      <c r="D30" s="71"/>
      <c r="E30" s="71"/>
      <c r="F30" s="71"/>
      <c r="G30" s="71"/>
      <c r="H30" s="71"/>
      <c r="I30" s="71"/>
      <c r="J30" s="72"/>
    </row>
    <row r="31" spans="1:10" ht="15" customHeight="1">
      <c r="A31" s="43"/>
      <c r="B31" s="40"/>
      <c r="C31" s="37"/>
      <c r="D31" s="37"/>
      <c r="E31" s="37"/>
      <c r="F31" s="37"/>
      <c r="G31" s="37"/>
      <c r="H31" s="37"/>
      <c r="I31" s="37"/>
      <c r="J31" s="39"/>
    </row>
    <row r="32" spans="1:9" ht="12.75">
      <c r="A32" s="44"/>
      <c r="B32" s="44"/>
      <c r="C32" s="37"/>
      <c r="D32" s="37"/>
      <c r="E32" s="37"/>
      <c r="F32" s="37"/>
      <c r="G32" s="37"/>
      <c r="H32" s="37"/>
      <c r="I32" s="37"/>
    </row>
    <row r="33" s="34" customFormat="1" ht="11.25">
      <c r="A33" s="23" t="s">
        <v>239</v>
      </c>
    </row>
    <row r="34" s="34" customFormat="1" ht="11.25">
      <c r="A34" s="23"/>
    </row>
  </sheetData>
  <sheetProtection/>
  <mergeCells count="9">
    <mergeCell ref="J22:J24"/>
    <mergeCell ref="C23:D23"/>
    <mergeCell ref="E23:F23"/>
    <mergeCell ref="A22:A24"/>
    <mergeCell ref="C22:F22"/>
    <mergeCell ref="B22:B24"/>
    <mergeCell ref="G22:G24"/>
    <mergeCell ref="H22:H24"/>
    <mergeCell ref="I22:I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zoomScalePageLayoutView="0" workbookViewId="0" topLeftCell="A22">
      <selection activeCell="B41" sqref="B41"/>
    </sheetView>
  </sheetViews>
  <sheetFormatPr defaultColWidth="1.37890625" defaultRowHeight="12.75"/>
  <cols>
    <col min="1" max="1" width="47.25390625" style="36" customWidth="1"/>
    <col min="2" max="2" width="35.625" style="36" customWidth="1"/>
    <col min="3" max="3" width="40.625" style="36" customWidth="1"/>
    <col min="4" max="16384" width="1.37890625" style="36" customWidth="1"/>
  </cols>
  <sheetData>
    <row r="1" s="34" customFormat="1" ht="11.25">
      <c r="C1" s="35" t="s">
        <v>240</v>
      </c>
    </row>
    <row r="2" s="34" customFormat="1" ht="11.25">
      <c r="C2" s="35" t="s">
        <v>18</v>
      </c>
    </row>
    <row r="3" s="34" customFormat="1" ht="11.25">
      <c r="C3" s="35" t="s">
        <v>43</v>
      </c>
    </row>
    <row r="5" spans="1:3" ht="18.75">
      <c r="A5" s="297" t="s">
        <v>241</v>
      </c>
      <c r="B5" s="297"/>
      <c r="C5" s="297"/>
    </row>
    <row r="6" spans="1:3" ht="18.75">
      <c r="A6" s="297" t="s">
        <v>297</v>
      </c>
      <c r="B6" s="297"/>
      <c r="C6" s="297"/>
    </row>
    <row r="9" spans="1:3" s="47" customFormat="1" ht="15.75">
      <c r="A9" s="45" t="s">
        <v>381</v>
      </c>
      <c r="B9" s="46"/>
      <c r="C9" s="137"/>
    </row>
    <row r="10" ht="12.75">
      <c r="C10" s="15" t="s">
        <v>300</v>
      </c>
    </row>
    <row r="11" ht="12.75">
      <c r="C11" s="15" t="s">
        <v>296</v>
      </c>
    </row>
    <row r="12" ht="12.75">
      <c r="C12" s="102" t="s">
        <v>297</v>
      </c>
    </row>
    <row r="13" ht="12.75">
      <c r="C13" s="102" t="s">
        <v>299</v>
      </c>
    </row>
    <row r="14" s="48" customFormat="1" ht="12">
      <c r="C14" s="102" t="s">
        <v>380</v>
      </c>
    </row>
    <row r="15" ht="12.75">
      <c r="C15" s="15" t="s">
        <v>39</v>
      </c>
    </row>
    <row r="18" spans="1:3" s="66" customFormat="1" ht="12">
      <c r="A18" s="84" t="s">
        <v>242</v>
      </c>
      <c r="B18" s="84"/>
      <c r="C18" s="84"/>
    </row>
    <row r="19" spans="1:3" s="66" customFormat="1" ht="12">
      <c r="A19" s="83" t="s">
        <v>243</v>
      </c>
      <c r="B19" s="83" t="s">
        <v>382</v>
      </c>
      <c r="C19" s="83" t="s">
        <v>372</v>
      </c>
    </row>
    <row r="20" spans="1:3" s="66" customFormat="1" ht="12">
      <c r="A20" s="83"/>
      <c r="B20" s="83" t="s">
        <v>383</v>
      </c>
      <c r="C20" s="83" t="s">
        <v>373</v>
      </c>
    </row>
    <row r="21" spans="1:3" s="66" customFormat="1" ht="12">
      <c r="A21" s="82">
        <v>1</v>
      </c>
      <c r="B21" s="82">
        <v>2</v>
      </c>
      <c r="C21" s="82">
        <v>3</v>
      </c>
    </row>
    <row r="22" spans="1:3" ht="15" customHeight="1">
      <c r="A22" s="72" t="s">
        <v>244</v>
      </c>
      <c r="B22" s="134">
        <v>7.3851290700000005</v>
      </c>
      <c r="C22" s="134">
        <f>1109/1000</f>
        <v>1.109</v>
      </c>
    </row>
    <row r="23" spans="1:3" ht="15" customHeight="1">
      <c r="A23" s="72" t="s">
        <v>245</v>
      </c>
      <c r="B23" s="134">
        <v>-13.946</v>
      </c>
      <c r="C23" s="134">
        <f>-22775/1000</f>
        <v>-22.775</v>
      </c>
    </row>
    <row r="24" spans="1:3" ht="15" customHeight="1">
      <c r="A24" s="72" t="s">
        <v>246</v>
      </c>
      <c r="B24" s="71"/>
      <c r="C24" s="71"/>
    </row>
    <row r="25" spans="1:3" ht="15" customHeight="1">
      <c r="A25" s="80" t="s">
        <v>247</v>
      </c>
      <c r="B25" s="71"/>
      <c r="C25" s="71"/>
    </row>
    <row r="26" spans="1:3" ht="15" customHeight="1">
      <c r="A26" s="80" t="s">
        <v>248</v>
      </c>
      <c r="B26" s="71"/>
      <c r="C26" s="71"/>
    </row>
    <row r="27" spans="1:3" ht="15" customHeight="1">
      <c r="A27" s="72" t="s">
        <v>249</v>
      </c>
      <c r="B27" s="128">
        <f>-17.431-0.014+0.9925654</f>
        <v>-16.4524346</v>
      </c>
      <c r="C27" s="134">
        <f>(-28929-1200+1146)/1000</f>
        <v>-28.983</v>
      </c>
    </row>
    <row r="28" spans="1:3" ht="15" customHeight="1">
      <c r="A28" s="72" t="s">
        <v>250</v>
      </c>
      <c r="B28" s="128">
        <f>B29+B30</f>
        <v>2.46</v>
      </c>
      <c r="C28" s="134">
        <f>C29+C30</f>
        <v>3.871</v>
      </c>
    </row>
    <row r="29" spans="1:3" ht="15" customHeight="1">
      <c r="A29" s="80" t="s">
        <v>251</v>
      </c>
      <c r="B29" s="128">
        <v>2.46</v>
      </c>
      <c r="C29" s="184">
        <f>3871/1000</f>
        <v>3.871</v>
      </c>
    </row>
    <row r="30" spans="1:3" ht="15" customHeight="1">
      <c r="A30" s="80" t="s">
        <v>252</v>
      </c>
      <c r="B30" s="121"/>
      <c r="C30" s="185"/>
    </row>
    <row r="31" spans="1:3" ht="15" customHeight="1">
      <c r="A31" s="72" t="s">
        <v>253</v>
      </c>
      <c r="B31" s="121"/>
      <c r="C31" s="185"/>
    </row>
    <row r="32" spans="1:3" ht="15" customHeight="1">
      <c r="A32" s="72" t="s">
        <v>254</v>
      </c>
      <c r="B32" s="134">
        <f>B33+B34+B35+B36</f>
        <v>17.5</v>
      </c>
      <c r="C32" s="134">
        <f>C33+C34+C35+C36</f>
        <v>18.391</v>
      </c>
    </row>
    <row r="33" spans="1:3" ht="15" customHeight="1">
      <c r="A33" s="80" t="s">
        <v>255</v>
      </c>
      <c r="B33" s="121"/>
      <c r="C33" s="184"/>
    </row>
    <row r="34" spans="1:3" ht="15" customHeight="1">
      <c r="A34" s="80" t="s">
        <v>256</v>
      </c>
      <c r="B34" s="121"/>
      <c r="C34" s="184"/>
    </row>
    <row r="35" spans="1:3" ht="15" customHeight="1">
      <c r="A35" s="80" t="s">
        <v>257</v>
      </c>
      <c r="B35" s="184">
        <f>17.5</f>
        <v>17.5</v>
      </c>
      <c r="C35" s="184">
        <f>18391/1000</f>
        <v>18.391</v>
      </c>
    </row>
    <row r="36" spans="1:3" ht="15" customHeight="1">
      <c r="A36" s="80" t="s">
        <v>258</v>
      </c>
      <c r="B36" s="121"/>
      <c r="C36" s="184"/>
    </row>
    <row r="37" spans="1:3" ht="15" customHeight="1">
      <c r="A37" s="72" t="s">
        <v>259</v>
      </c>
      <c r="B37" s="134">
        <f>B38+B39</f>
        <v>87.292</v>
      </c>
      <c r="C37" s="134">
        <f>C38+C39</f>
        <v>61.867000000000004</v>
      </c>
    </row>
    <row r="38" spans="1:3" ht="15" customHeight="1">
      <c r="A38" s="80" t="s">
        <v>260</v>
      </c>
      <c r="B38" s="121">
        <v>1.638</v>
      </c>
      <c r="C38" s="184">
        <f>1658/1000</f>
        <v>1.658</v>
      </c>
    </row>
    <row r="39" spans="1:3" ht="15" customHeight="1">
      <c r="A39" s="80" t="s">
        <v>261</v>
      </c>
      <c r="B39" s="121">
        <v>85.654</v>
      </c>
      <c r="C39" s="134">
        <f>60209/1000</f>
        <v>60.209</v>
      </c>
    </row>
    <row r="40" spans="1:3" ht="15" customHeight="1">
      <c r="A40" s="81" t="s">
        <v>262</v>
      </c>
      <c r="B40" s="134">
        <f>C40</f>
        <v>13.2878797</v>
      </c>
      <c r="C40" s="184">
        <f>13287.8797/1000</f>
        <v>13.2878797</v>
      </c>
    </row>
    <row r="41" spans="1:3" ht="15" customHeight="1">
      <c r="A41" s="81" t="s">
        <v>263</v>
      </c>
      <c r="B41" s="134">
        <f>C41+2.739+3.00990394</f>
        <v>16.004293970000003</v>
      </c>
      <c r="C41" s="184">
        <f>(2144.59265+8110.79738)/1000</f>
        <v>10.255390030000001</v>
      </c>
    </row>
    <row r="42" spans="1:3" ht="15" customHeight="1">
      <c r="A42" s="81" t="s">
        <v>264</v>
      </c>
      <c r="B42" s="121"/>
      <c r="C42" s="184"/>
    </row>
    <row r="43" spans="1:3" ht="15" customHeight="1">
      <c r="A43" s="124" t="s">
        <v>265</v>
      </c>
      <c r="B43" s="121"/>
      <c r="C43" s="134">
        <f>1200/1000</f>
        <v>1.2</v>
      </c>
    </row>
    <row r="44" spans="1:3" ht="12.75">
      <c r="A44" s="295" t="s">
        <v>266</v>
      </c>
      <c r="B44" s="296"/>
      <c r="C44" s="296"/>
    </row>
    <row r="45" spans="1:3" ht="25.5">
      <c r="A45" s="191" t="s">
        <v>374</v>
      </c>
      <c r="B45" s="194">
        <f>'7.1'!E28</f>
        <v>0.5087</v>
      </c>
      <c r="C45" s="76"/>
    </row>
    <row r="46" spans="1:3" ht="15" customHeight="1">
      <c r="A46" s="124" t="s">
        <v>267</v>
      </c>
      <c r="B46" s="189">
        <f>'7.1'!I28</f>
        <v>0.0177</v>
      </c>
      <c r="C46" s="71"/>
    </row>
    <row r="47" spans="1:3" ht="15" customHeight="1">
      <c r="A47" s="124" t="s">
        <v>268</v>
      </c>
      <c r="B47" s="189">
        <v>0.312</v>
      </c>
      <c r="C47" s="71"/>
    </row>
    <row r="48" spans="1:3" ht="15" customHeight="1">
      <c r="A48" s="124" t="s">
        <v>269</v>
      </c>
      <c r="B48" s="189">
        <f>B47+B46-B45</f>
        <v>-0.17900000000000005</v>
      </c>
      <c r="C48" s="71"/>
    </row>
    <row r="49" spans="1:3" ht="15" customHeight="1">
      <c r="A49" s="295" t="s">
        <v>270</v>
      </c>
      <c r="B49" s="296"/>
      <c r="C49" s="296"/>
    </row>
    <row r="50" spans="1:3" ht="15" customHeight="1">
      <c r="A50" s="72" t="s">
        <v>271</v>
      </c>
      <c r="B50" s="71"/>
      <c r="C50" s="71"/>
    </row>
    <row r="51" spans="1:3" ht="15" customHeight="1">
      <c r="A51" s="80" t="s">
        <v>375</v>
      </c>
      <c r="B51" s="71"/>
      <c r="C51" s="71"/>
    </row>
    <row r="52" spans="1:3" ht="15" customHeight="1">
      <c r="A52" s="80" t="s">
        <v>376</v>
      </c>
      <c r="B52" s="71"/>
      <c r="C52" s="71"/>
    </row>
    <row r="53" spans="1:3" ht="15" customHeight="1">
      <c r="A53" s="72" t="s">
        <v>272</v>
      </c>
      <c r="B53" s="71"/>
      <c r="C53" s="71"/>
    </row>
    <row r="54" s="34" customFormat="1" ht="11.25">
      <c r="A54" s="65"/>
    </row>
    <row r="55" s="34" customFormat="1" ht="11.25">
      <c r="A55" s="23" t="s">
        <v>273</v>
      </c>
    </row>
  </sheetData>
  <sheetProtection/>
  <mergeCells count="4">
    <mergeCell ref="A49:C49"/>
    <mergeCell ref="A44:C44"/>
    <mergeCell ref="A5:C5"/>
    <mergeCell ref="A6:C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J32" sqref="J32"/>
    </sheetView>
  </sheetViews>
  <sheetFormatPr defaultColWidth="0.875" defaultRowHeight="12.75"/>
  <cols>
    <col min="1" max="1" width="8.375" style="58" customWidth="1"/>
    <col min="2" max="2" width="33.25390625" style="58" customWidth="1"/>
    <col min="3" max="3" width="11.125" style="58" customWidth="1"/>
    <col min="4" max="4" width="11.75390625" style="58" customWidth="1"/>
    <col min="5" max="5" width="12.125" style="58" customWidth="1"/>
    <col min="6" max="6" width="13.125" style="58" customWidth="1"/>
    <col min="7" max="7" width="14.00390625" style="58" customWidth="1"/>
    <col min="8" max="9" width="8.375" style="58" customWidth="1"/>
    <col min="10" max="10" width="16.375" style="58" customWidth="1"/>
    <col min="11" max="11" width="16.875" style="58" customWidth="1"/>
    <col min="12" max="12" width="15.75390625" style="58" customWidth="1"/>
    <col min="13" max="16384" width="0.875" style="58" customWidth="1"/>
  </cols>
  <sheetData>
    <row r="1" ht="11.25">
      <c r="L1" s="141" t="s">
        <v>344</v>
      </c>
    </row>
    <row r="2" ht="11.25">
      <c r="L2" s="141" t="s">
        <v>345</v>
      </c>
    </row>
    <row r="3" spans="6:12" ht="11.25">
      <c r="F3" s="142"/>
      <c r="G3" s="142"/>
      <c r="H3" s="142"/>
      <c r="I3" s="142"/>
      <c r="J3" s="142"/>
      <c r="K3" s="142"/>
      <c r="L3" s="141" t="s">
        <v>346</v>
      </c>
    </row>
    <row r="4" spans="6:11" s="138" customFormat="1" ht="15.75">
      <c r="F4" s="143"/>
      <c r="G4" s="143"/>
      <c r="H4" s="143"/>
      <c r="I4" s="143"/>
      <c r="J4" s="143"/>
      <c r="K4" s="143"/>
    </row>
    <row r="5" spans="1:12" s="85" customFormat="1" ht="15.75">
      <c r="A5" s="220" t="s">
        <v>363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s="85" customFormat="1" ht="15.75">
      <c r="A6" s="161" t="s">
        <v>379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2" s="85" customFormat="1" ht="12.75" customHeight="1">
      <c r="A7" s="144"/>
      <c r="B7" s="145"/>
      <c r="C7" s="145"/>
      <c r="G7" s="145"/>
      <c r="I7" s="149"/>
      <c r="J7" s="149"/>
      <c r="K7" s="149"/>
      <c r="L7" s="15" t="s">
        <v>300</v>
      </c>
    </row>
    <row r="8" spans="1:12" s="136" customFormat="1" ht="12.75">
      <c r="A8" s="146"/>
      <c r="B8" s="146"/>
      <c r="C8" s="146"/>
      <c r="I8" s="150"/>
      <c r="J8" s="150"/>
      <c r="K8" s="151"/>
      <c r="L8" s="15" t="s">
        <v>296</v>
      </c>
    </row>
    <row r="9" spans="9:12" s="86" customFormat="1" ht="12.75">
      <c r="I9" s="150"/>
      <c r="J9" s="152"/>
      <c r="K9" s="152"/>
      <c r="L9" s="102" t="s">
        <v>297</v>
      </c>
    </row>
    <row r="10" spans="9:12" s="86" customFormat="1" ht="12.75">
      <c r="I10" s="89"/>
      <c r="J10" s="153"/>
      <c r="K10" s="153"/>
      <c r="L10" s="102" t="s">
        <v>299</v>
      </c>
    </row>
    <row r="11" spans="9:12" ht="12" customHeight="1">
      <c r="I11" s="154"/>
      <c r="J11" s="154"/>
      <c r="K11" s="155"/>
      <c r="L11" s="102" t="s">
        <v>380</v>
      </c>
    </row>
    <row r="12" spans="9:12" s="86" customFormat="1" ht="12.75">
      <c r="I12" s="150"/>
      <c r="J12" s="150"/>
      <c r="K12" s="150"/>
      <c r="L12" s="15" t="s">
        <v>39</v>
      </c>
    </row>
    <row r="13" s="86" customFormat="1" ht="12.75"/>
    <row r="14" spans="1:12" s="88" customFormat="1" ht="23.25" customHeight="1">
      <c r="A14" s="298" t="s">
        <v>347</v>
      </c>
      <c r="B14" s="298" t="s">
        <v>348</v>
      </c>
      <c r="C14" s="298" t="s">
        <v>349</v>
      </c>
      <c r="D14" s="298"/>
      <c r="E14" s="298"/>
      <c r="F14" s="298" t="s">
        <v>350</v>
      </c>
      <c r="G14" s="298"/>
      <c r="H14" s="298" t="s">
        <v>351</v>
      </c>
      <c r="I14" s="298"/>
      <c r="J14" s="298"/>
      <c r="K14" s="298"/>
      <c r="L14" s="298"/>
    </row>
    <row r="15" spans="1:12" s="88" customFormat="1" ht="88.5" customHeight="1">
      <c r="A15" s="299"/>
      <c r="B15" s="298"/>
      <c r="C15" s="87" t="s">
        <v>352</v>
      </c>
      <c r="D15" s="87" t="s">
        <v>353</v>
      </c>
      <c r="E15" s="87" t="s">
        <v>354</v>
      </c>
      <c r="F15" s="87" t="s">
        <v>355</v>
      </c>
      <c r="G15" s="87" t="s">
        <v>356</v>
      </c>
      <c r="H15" s="298" t="s">
        <v>357</v>
      </c>
      <c r="I15" s="299"/>
      <c r="J15" s="87" t="s">
        <v>358</v>
      </c>
      <c r="K15" s="87" t="s">
        <v>359</v>
      </c>
      <c r="L15" s="87" t="s">
        <v>360</v>
      </c>
    </row>
    <row r="16" spans="1:12" s="147" customFormat="1" ht="33.75">
      <c r="A16" s="159">
        <v>1</v>
      </c>
      <c r="B16" s="158" t="str">
        <f>'7.1'!B28</f>
        <v>Установка пункта коммерческого учета 10 кВ, СНТ "Электроника", Всеволожский район, п.Верхние Осельки, ст.Пери</v>
      </c>
      <c r="C16" s="160" t="s">
        <v>286</v>
      </c>
      <c r="D16" s="160" t="s">
        <v>286</v>
      </c>
      <c r="E16" s="160" t="s">
        <v>286</v>
      </c>
      <c r="F16" s="160">
        <v>2016</v>
      </c>
      <c r="G16" s="160">
        <v>2016</v>
      </c>
      <c r="H16" s="301" t="s">
        <v>361</v>
      </c>
      <c r="I16" s="301"/>
      <c r="J16" s="160" t="s">
        <v>362</v>
      </c>
      <c r="K16" s="160" t="s">
        <v>362</v>
      </c>
      <c r="L16" s="160" t="s">
        <v>362</v>
      </c>
    </row>
    <row r="17" spans="1:12" s="148" customFormat="1" ht="11.25">
      <c r="A17" s="3"/>
      <c r="B17" s="156"/>
      <c r="C17" s="157"/>
      <c r="D17" s="157"/>
      <c r="E17" s="157"/>
      <c r="F17" s="157"/>
      <c r="G17" s="157"/>
      <c r="H17" s="300"/>
      <c r="I17" s="300"/>
      <c r="J17" s="157"/>
      <c r="K17" s="157"/>
      <c r="L17" s="157"/>
    </row>
    <row r="18" spans="1:12" s="148" customFormat="1" ht="11.25">
      <c r="A18" s="3"/>
      <c r="B18" s="156"/>
      <c r="C18" s="157"/>
      <c r="D18" s="157"/>
      <c r="E18" s="157"/>
      <c r="F18" s="157"/>
      <c r="G18" s="157"/>
      <c r="H18" s="300"/>
      <c r="I18" s="300"/>
      <c r="J18" s="157"/>
      <c r="K18" s="157"/>
      <c r="L18" s="157"/>
    </row>
    <row r="19" spans="1:12" s="148" customFormat="1" ht="11.25">
      <c r="A19" s="3"/>
      <c r="B19" s="156"/>
      <c r="C19" s="157"/>
      <c r="D19" s="157"/>
      <c r="E19" s="157"/>
      <c r="F19" s="157"/>
      <c r="G19" s="157"/>
      <c r="H19" s="300"/>
      <c r="I19" s="300"/>
      <c r="J19" s="157"/>
      <c r="K19" s="157"/>
      <c r="L19" s="157"/>
    </row>
    <row r="20" spans="1:12" s="148" customFormat="1" ht="11.25">
      <c r="A20" s="3"/>
      <c r="B20" s="156"/>
      <c r="C20" s="157"/>
      <c r="D20" s="157"/>
      <c r="E20" s="157"/>
      <c r="F20" s="157"/>
      <c r="G20" s="157"/>
      <c r="H20" s="300"/>
      <c r="I20" s="300"/>
      <c r="J20" s="157"/>
      <c r="K20" s="157"/>
      <c r="L20" s="157"/>
    </row>
  </sheetData>
  <sheetProtection/>
  <mergeCells count="12">
    <mergeCell ref="H20:I20"/>
    <mergeCell ref="H19:I19"/>
    <mergeCell ref="H18:I18"/>
    <mergeCell ref="H17:I17"/>
    <mergeCell ref="H16:I16"/>
    <mergeCell ref="H15:I15"/>
    <mergeCell ref="A14:A15"/>
    <mergeCell ref="B14:B15"/>
    <mergeCell ref="C14:E14"/>
    <mergeCell ref="F14:G14"/>
    <mergeCell ref="H14:L14"/>
    <mergeCell ref="A5:L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3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Admin</cp:lastModifiedBy>
  <cp:lastPrinted>2016-05-16T12:24:04Z</cp:lastPrinted>
  <dcterms:created xsi:type="dcterms:W3CDTF">2004-06-16T07:44:42Z</dcterms:created>
  <dcterms:modified xsi:type="dcterms:W3CDTF">2016-11-11T10:18:35Z</dcterms:modified>
  <cp:category/>
  <cp:version/>
  <cp:contentType/>
  <cp:contentStatus/>
</cp:coreProperties>
</file>