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ummary 2" sheetId="3" r:id="rId1"/>
    <sheet name="summary 1" sheetId="1" r:id="rId2"/>
    <sheet name="detail" sheetId="2"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3" l="1"/>
  <c r="B17" i="3"/>
  <c r="B19" i="3"/>
  <c r="B18" i="3"/>
  <c r="B13" i="3"/>
  <c r="B12" i="3"/>
  <c r="B11" i="3"/>
  <c r="B10" i="3"/>
  <c r="B9" i="3"/>
  <c r="B8" i="3"/>
  <c r="C87" i="1"/>
  <c r="D87" i="1"/>
  <c r="E87" i="1"/>
  <c r="F87" i="1"/>
  <c r="G87" i="1"/>
  <c r="H87" i="1"/>
  <c r="I87" i="1"/>
  <c r="J87" i="1"/>
  <c r="K87" i="1"/>
  <c r="L87" i="1"/>
  <c r="M87" i="1"/>
  <c r="N87" i="1"/>
  <c r="O87" i="1"/>
  <c r="P87" i="1"/>
  <c r="Q87" i="1"/>
  <c r="R87" i="1"/>
  <c r="V87" i="1"/>
  <c r="S87" i="1"/>
  <c r="T87" i="1"/>
  <c r="U87" i="1"/>
  <c r="C75" i="1"/>
  <c r="D75" i="1"/>
  <c r="E75" i="1"/>
  <c r="F75" i="1"/>
  <c r="G75" i="1"/>
  <c r="H75" i="1"/>
  <c r="I75" i="1"/>
  <c r="J75" i="1"/>
  <c r="K75" i="1"/>
  <c r="L75" i="1"/>
  <c r="M75" i="1"/>
  <c r="N75" i="1"/>
  <c r="V75" i="1"/>
  <c r="O75" i="1"/>
  <c r="P75" i="1"/>
  <c r="Q75" i="1"/>
  <c r="R75" i="1"/>
  <c r="S75" i="1"/>
  <c r="T75" i="1"/>
  <c r="U75" i="1"/>
  <c r="C76" i="1"/>
  <c r="D76" i="1"/>
  <c r="E76" i="1"/>
  <c r="F76" i="1"/>
  <c r="G76" i="1"/>
  <c r="H76" i="1"/>
  <c r="I76" i="1"/>
  <c r="J76" i="1"/>
  <c r="V76" i="1"/>
  <c r="K76" i="1"/>
  <c r="L76" i="1"/>
  <c r="M76" i="1"/>
  <c r="N76" i="1"/>
  <c r="O76" i="1"/>
  <c r="P76" i="1"/>
  <c r="Q76" i="1"/>
  <c r="R76" i="1"/>
  <c r="S76" i="1"/>
  <c r="T76" i="1"/>
  <c r="U76" i="1"/>
  <c r="C77" i="1"/>
  <c r="D77" i="1"/>
  <c r="E77" i="1"/>
  <c r="F77" i="1"/>
  <c r="G77" i="1"/>
  <c r="H77" i="1"/>
  <c r="I77" i="1"/>
  <c r="J77" i="1"/>
  <c r="K77" i="1"/>
  <c r="L77" i="1"/>
  <c r="M77" i="1"/>
  <c r="N77" i="1"/>
  <c r="V77" i="1"/>
  <c r="O77" i="1"/>
  <c r="P77" i="1"/>
  <c r="Q77" i="1"/>
  <c r="R77" i="1"/>
  <c r="S77" i="1"/>
  <c r="T77" i="1"/>
  <c r="U77" i="1"/>
  <c r="C78" i="1"/>
  <c r="D78" i="1"/>
  <c r="E78" i="1"/>
  <c r="F78" i="1"/>
  <c r="G78" i="1"/>
  <c r="H78" i="1"/>
  <c r="I78" i="1"/>
  <c r="J78" i="1"/>
  <c r="K78" i="1"/>
  <c r="L78" i="1"/>
  <c r="M78" i="1"/>
  <c r="N78" i="1"/>
  <c r="V78" i="1"/>
  <c r="O78" i="1"/>
  <c r="P78" i="1"/>
  <c r="Q78" i="1"/>
  <c r="R78" i="1"/>
  <c r="S78" i="1"/>
  <c r="T78" i="1"/>
  <c r="U78" i="1"/>
  <c r="C79" i="1"/>
  <c r="D79" i="1"/>
  <c r="E79" i="1"/>
  <c r="F79" i="1"/>
  <c r="G79" i="1"/>
  <c r="H79" i="1"/>
  <c r="I79" i="1"/>
  <c r="J79" i="1"/>
  <c r="K79" i="1"/>
  <c r="L79" i="1"/>
  <c r="M79" i="1"/>
  <c r="N79" i="1"/>
  <c r="V79" i="1"/>
  <c r="O79" i="1"/>
  <c r="P79" i="1"/>
  <c r="Q79" i="1"/>
  <c r="R79" i="1"/>
  <c r="S79" i="1"/>
  <c r="T79" i="1"/>
  <c r="U79" i="1"/>
  <c r="C80" i="1"/>
  <c r="D80" i="1"/>
  <c r="E80" i="1"/>
  <c r="F80" i="1"/>
  <c r="G80" i="1"/>
  <c r="H80" i="1"/>
  <c r="I80" i="1"/>
  <c r="J80" i="1"/>
  <c r="K80" i="1"/>
  <c r="L80" i="1"/>
  <c r="M80" i="1"/>
  <c r="N80" i="1"/>
  <c r="O80" i="1"/>
  <c r="P80" i="1"/>
  <c r="Q80" i="1"/>
  <c r="R80" i="1"/>
  <c r="V80" i="1"/>
  <c r="S80" i="1"/>
  <c r="T80" i="1"/>
  <c r="U80" i="1"/>
  <c r="C81" i="1"/>
  <c r="D81" i="1"/>
  <c r="E81" i="1"/>
  <c r="F81" i="1"/>
  <c r="G81" i="1"/>
  <c r="H81" i="1"/>
  <c r="I81" i="1"/>
  <c r="J81" i="1"/>
  <c r="K81" i="1"/>
  <c r="L81" i="1"/>
  <c r="M81" i="1"/>
  <c r="N81" i="1"/>
  <c r="O81" i="1"/>
  <c r="P81" i="1"/>
  <c r="Q81" i="1"/>
  <c r="R81" i="1"/>
  <c r="V81" i="1"/>
  <c r="S81" i="1"/>
  <c r="T81" i="1"/>
  <c r="U81" i="1"/>
  <c r="C82" i="1"/>
  <c r="D82" i="1"/>
  <c r="E82" i="1"/>
  <c r="F82" i="1"/>
  <c r="G82" i="1"/>
  <c r="H82" i="1"/>
  <c r="I82" i="1"/>
  <c r="J82" i="1"/>
  <c r="K82" i="1"/>
  <c r="L82" i="1"/>
  <c r="M82" i="1"/>
  <c r="N82" i="1"/>
  <c r="O82" i="1"/>
  <c r="P82" i="1"/>
  <c r="Q82" i="1"/>
  <c r="R82" i="1"/>
  <c r="V82" i="1"/>
  <c r="S82" i="1"/>
  <c r="T82" i="1"/>
  <c r="U82" i="1"/>
  <c r="C83" i="1"/>
  <c r="D83" i="1"/>
  <c r="E83" i="1"/>
  <c r="F83" i="1"/>
  <c r="G83" i="1"/>
  <c r="H83" i="1"/>
  <c r="I83" i="1"/>
  <c r="J83" i="1"/>
  <c r="K83" i="1"/>
  <c r="L83" i="1"/>
  <c r="M83" i="1"/>
  <c r="N83" i="1"/>
  <c r="O83" i="1"/>
  <c r="P83" i="1"/>
  <c r="Q83" i="1"/>
  <c r="R83" i="1"/>
  <c r="V83" i="1"/>
  <c r="S83" i="1"/>
  <c r="T83" i="1"/>
  <c r="U83" i="1"/>
  <c r="C84" i="1"/>
  <c r="D84" i="1"/>
  <c r="E84" i="1"/>
  <c r="F84" i="1"/>
  <c r="G84" i="1"/>
  <c r="H84" i="1"/>
  <c r="I84" i="1"/>
  <c r="J84" i="1"/>
  <c r="K84" i="1"/>
  <c r="L84" i="1"/>
  <c r="M84" i="1"/>
  <c r="N84" i="1"/>
  <c r="O84" i="1"/>
  <c r="P84" i="1"/>
  <c r="Q84" i="1"/>
  <c r="R84" i="1"/>
  <c r="V84" i="1"/>
  <c r="S84" i="1"/>
  <c r="T84" i="1"/>
  <c r="U84" i="1"/>
  <c r="C85" i="1"/>
  <c r="D85" i="1"/>
  <c r="E85" i="1"/>
  <c r="F85" i="1"/>
  <c r="G85" i="1"/>
  <c r="H85" i="1"/>
  <c r="I85" i="1"/>
  <c r="J85" i="1"/>
  <c r="K85" i="1"/>
  <c r="L85" i="1"/>
  <c r="M85" i="1"/>
  <c r="N85" i="1"/>
  <c r="O85" i="1"/>
  <c r="P85" i="1"/>
  <c r="Q85" i="1"/>
  <c r="R85" i="1"/>
  <c r="V85" i="1"/>
  <c r="S85" i="1"/>
  <c r="T85" i="1"/>
  <c r="U85" i="1"/>
  <c r="C86" i="1"/>
  <c r="D86" i="1"/>
  <c r="E86" i="1"/>
  <c r="F86" i="1"/>
  <c r="G86" i="1"/>
  <c r="H86" i="1"/>
  <c r="I86" i="1"/>
  <c r="J86" i="1"/>
  <c r="K86" i="1"/>
  <c r="L86" i="1"/>
  <c r="M86" i="1"/>
  <c r="N86" i="1"/>
  <c r="O86" i="1"/>
  <c r="P86" i="1"/>
  <c r="Q86" i="1"/>
  <c r="R86" i="1"/>
  <c r="V86" i="1"/>
  <c r="S86" i="1"/>
  <c r="T86" i="1"/>
  <c r="U86" i="1"/>
  <c r="U74" i="1"/>
  <c r="T74" i="1"/>
  <c r="S74" i="1"/>
  <c r="R74" i="1"/>
  <c r="Q74" i="1"/>
  <c r="P74" i="1"/>
  <c r="O74" i="1"/>
  <c r="N74" i="1"/>
  <c r="M74" i="1"/>
  <c r="L74" i="1"/>
  <c r="K74" i="1"/>
  <c r="J74" i="1"/>
  <c r="I74" i="1"/>
  <c r="H74" i="1"/>
  <c r="G74" i="1"/>
  <c r="F74" i="1"/>
  <c r="E74" i="1"/>
  <c r="D74" i="1"/>
  <c r="C74" i="1"/>
  <c r="V74" i="1"/>
  <c r="C9" i="1"/>
  <c r="D9" i="1"/>
  <c r="E9" i="1"/>
  <c r="F9" i="1"/>
  <c r="G9" i="1"/>
  <c r="H9" i="1"/>
  <c r="I9" i="1"/>
  <c r="J9" i="1"/>
  <c r="K9" i="1"/>
  <c r="L9" i="1"/>
  <c r="M9" i="1"/>
  <c r="N9" i="1"/>
  <c r="O9" i="1"/>
  <c r="P9" i="1"/>
  <c r="Q9" i="1"/>
  <c r="R9" i="1"/>
  <c r="S9" i="1"/>
  <c r="T9" i="1"/>
  <c r="U9" i="1"/>
  <c r="V9" i="1"/>
  <c r="C10" i="1"/>
  <c r="D10" i="1"/>
  <c r="E10" i="1"/>
  <c r="F10" i="1"/>
  <c r="G10" i="1"/>
  <c r="H10" i="1"/>
  <c r="I10" i="1"/>
  <c r="J10" i="1"/>
  <c r="K10" i="1"/>
  <c r="L10" i="1"/>
  <c r="M10" i="1"/>
  <c r="N10" i="1"/>
  <c r="O10" i="1"/>
  <c r="P10" i="1"/>
  <c r="Q10" i="1"/>
  <c r="R10" i="1"/>
  <c r="S10" i="1"/>
  <c r="T10" i="1"/>
  <c r="U10" i="1"/>
  <c r="V10" i="1"/>
  <c r="C11" i="1"/>
  <c r="D11" i="1"/>
  <c r="E11" i="1"/>
  <c r="F11" i="1"/>
  <c r="G11" i="1"/>
  <c r="H11" i="1"/>
  <c r="I11" i="1"/>
  <c r="J11" i="1"/>
  <c r="K11" i="1"/>
  <c r="L11" i="1"/>
  <c r="M11" i="1"/>
  <c r="N11" i="1"/>
  <c r="O11" i="1"/>
  <c r="P11" i="1"/>
  <c r="Q11" i="1"/>
  <c r="R11" i="1"/>
  <c r="S11" i="1"/>
  <c r="T11" i="1"/>
  <c r="U11" i="1"/>
  <c r="V11" i="1"/>
  <c r="C12" i="1"/>
  <c r="D12" i="1"/>
  <c r="E12" i="1"/>
  <c r="F12" i="1"/>
  <c r="G12" i="1"/>
  <c r="H12" i="1"/>
  <c r="I12" i="1"/>
  <c r="J12" i="1"/>
  <c r="K12" i="1"/>
  <c r="L12" i="1"/>
  <c r="M12" i="1"/>
  <c r="N12" i="1"/>
  <c r="O12" i="1"/>
  <c r="P12" i="1"/>
  <c r="Q12" i="1"/>
  <c r="R12" i="1"/>
  <c r="S12" i="1"/>
  <c r="T12" i="1"/>
  <c r="U12" i="1"/>
  <c r="V12" i="1"/>
  <c r="C13" i="1"/>
  <c r="D13" i="1"/>
  <c r="E13" i="1"/>
  <c r="F13" i="1"/>
  <c r="G13" i="1"/>
  <c r="H13" i="1"/>
  <c r="I13" i="1"/>
  <c r="J13" i="1"/>
  <c r="K13" i="1"/>
  <c r="L13" i="1"/>
  <c r="M13" i="1"/>
  <c r="N13" i="1"/>
  <c r="O13" i="1"/>
  <c r="P13" i="1"/>
  <c r="Q13" i="1"/>
  <c r="R13" i="1"/>
  <c r="S13" i="1"/>
  <c r="T13" i="1"/>
  <c r="U13" i="1"/>
  <c r="V13" i="1"/>
  <c r="C14" i="1"/>
  <c r="D14" i="1"/>
  <c r="E14" i="1"/>
  <c r="F14" i="1"/>
  <c r="G14" i="1"/>
  <c r="H14" i="1"/>
  <c r="I14" i="1"/>
  <c r="J14" i="1"/>
  <c r="K14" i="1"/>
  <c r="L14" i="1"/>
  <c r="M14" i="1"/>
  <c r="N14" i="1"/>
  <c r="O14" i="1"/>
  <c r="P14" i="1"/>
  <c r="Q14" i="1"/>
  <c r="R14" i="1"/>
  <c r="S14" i="1"/>
  <c r="T14" i="1"/>
  <c r="U14" i="1"/>
  <c r="V14" i="1"/>
  <c r="C15" i="1"/>
  <c r="D15" i="1"/>
  <c r="E15" i="1"/>
  <c r="F15" i="1"/>
  <c r="G15" i="1"/>
  <c r="H15" i="1"/>
  <c r="I15" i="1"/>
  <c r="J15" i="1"/>
  <c r="K15" i="1"/>
  <c r="L15" i="1"/>
  <c r="M15" i="1"/>
  <c r="N15" i="1"/>
  <c r="O15" i="1"/>
  <c r="P15" i="1"/>
  <c r="Q15" i="1"/>
  <c r="R15" i="1"/>
  <c r="S15" i="1"/>
  <c r="T15" i="1"/>
  <c r="U15" i="1"/>
  <c r="V15" i="1"/>
  <c r="C16" i="1"/>
  <c r="D16" i="1"/>
  <c r="E16" i="1"/>
  <c r="F16" i="1"/>
  <c r="G16" i="1"/>
  <c r="H16" i="1"/>
  <c r="I16" i="1"/>
  <c r="J16" i="1"/>
  <c r="K16" i="1"/>
  <c r="L16" i="1"/>
  <c r="M16" i="1"/>
  <c r="N16" i="1"/>
  <c r="O16" i="1"/>
  <c r="P16" i="1"/>
  <c r="Q16" i="1"/>
  <c r="R16" i="1"/>
  <c r="S16" i="1"/>
  <c r="T16" i="1"/>
  <c r="U16" i="1"/>
  <c r="V16" i="1"/>
  <c r="C17" i="1"/>
  <c r="D17" i="1"/>
  <c r="E17" i="1"/>
  <c r="F17" i="1"/>
  <c r="G17" i="1"/>
  <c r="H17" i="1"/>
  <c r="I17" i="1"/>
  <c r="J17" i="1"/>
  <c r="K17" i="1"/>
  <c r="L17" i="1"/>
  <c r="M17" i="1"/>
  <c r="N17" i="1"/>
  <c r="O17" i="1"/>
  <c r="P17" i="1"/>
  <c r="Q17" i="1"/>
  <c r="R17" i="1"/>
  <c r="S17" i="1"/>
  <c r="T17" i="1"/>
  <c r="U17" i="1"/>
  <c r="V17" i="1"/>
  <c r="C18" i="1"/>
  <c r="D18" i="1"/>
  <c r="E18" i="1"/>
  <c r="F18" i="1"/>
  <c r="G18" i="1"/>
  <c r="H18" i="1"/>
  <c r="I18" i="1"/>
  <c r="J18" i="1"/>
  <c r="K18" i="1"/>
  <c r="L18" i="1"/>
  <c r="M18" i="1"/>
  <c r="N18" i="1"/>
  <c r="O18" i="1"/>
  <c r="P18" i="1"/>
  <c r="Q18" i="1"/>
  <c r="R18" i="1"/>
  <c r="S18" i="1"/>
  <c r="T18" i="1"/>
  <c r="U18" i="1"/>
  <c r="V18" i="1"/>
  <c r="C19" i="1"/>
  <c r="D19" i="1"/>
  <c r="E19" i="1"/>
  <c r="F19" i="1"/>
  <c r="G19" i="1"/>
  <c r="H19" i="1"/>
  <c r="I19" i="1"/>
  <c r="J19" i="1"/>
  <c r="K19" i="1"/>
  <c r="L19" i="1"/>
  <c r="M19" i="1"/>
  <c r="N19" i="1"/>
  <c r="O19" i="1"/>
  <c r="P19" i="1"/>
  <c r="Q19" i="1"/>
  <c r="R19" i="1"/>
  <c r="S19" i="1"/>
  <c r="T19" i="1"/>
  <c r="U19" i="1"/>
  <c r="V19" i="1"/>
  <c r="C20" i="1"/>
  <c r="D20" i="1"/>
  <c r="E20" i="1"/>
  <c r="F20" i="1"/>
  <c r="G20" i="1"/>
  <c r="H20" i="1"/>
  <c r="I20" i="1"/>
  <c r="J20" i="1"/>
  <c r="K20" i="1"/>
  <c r="L20" i="1"/>
  <c r="M20" i="1"/>
  <c r="N20" i="1"/>
  <c r="O20" i="1"/>
  <c r="P20" i="1"/>
  <c r="Q20" i="1"/>
  <c r="R20" i="1"/>
  <c r="S20" i="1"/>
  <c r="T20" i="1"/>
  <c r="U20" i="1"/>
  <c r="V20" i="1"/>
  <c r="C21" i="1"/>
  <c r="D21" i="1"/>
  <c r="E21" i="1"/>
  <c r="F21" i="1"/>
  <c r="G21" i="1"/>
  <c r="H21" i="1"/>
  <c r="I21" i="1"/>
  <c r="J21" i="1"/>
  <c r="K21" i="1"/>
  <c r="L21" i="1"/>
  <c r="M21" i="1"/>
  <c r="N21" i="1"/>
  <c r="O21" i="1"/>
  <c r="P21" i="1"/>
  <c r="Q21" i="1"/>
  <c r="R21" i="1"/>
  <c r="S21" i="1"/>
  <c r="T21" i="1"/>
  <c r="U21" i="1"/>
  <c r="V21" i="1"/>
  <c r="C22" i="1"/>
  <c r="D22" i="1"/>
  <c r="E22" i="1"/>
  <c r="F22" i="1"/>
  <c r="G22" i="1"/>
  <c r="H22" i="1"/>
  <c r="I22" i="1"/>
  <c r="J22" i="1"/>
  <c r="K22" i="1"/>
  <c r="L22" i="1"/>
  <c r="M22" i="1"/>
  <c r="N22" i="1"/>
  <c r="O22" i="1"/>
  <c r="P22" i="1"/>
  <c r="Q22" i="1"/>
  <c r="R22" i="1"/>
  <c r="S22" i="1"/>
  <c r="T22" i="1"/>
  <c r="U22" i="1"/>
  <c r="V22" i="1"/>
  <c r="C23" i="1"/>
  <c r="D23" i="1"/>
  <c r="E23" i="1"/>
  <c r="F23" i="1"/>
  <c r="G23" i="1"/>
  <c r="H23" i="1"/>
  <c r="I23" i="1"/>
  <c r="J23" i="1"/>
  <c r="K23" i="1"/>
  <c r="L23" i="1"/>
  <c r="M23" i="1"/>
  <c r="N23" i="1"/>
  <c r="O23" i="1"/>
  <c r="P23" i="1"/>
  <c r="Q23" i="1"/>
  <c r="R23" i="1"/>
  <c r="S23" i="1"/>
  <c r="T23" i="1"/>
  <c r="U23" i="1"/>
  <c r="V23" i="1"/>
  <c r="C24" i="1"/>
  <c r="D24" i="1"/>
  <c r="E24" i="1"/>
  <c r="F24" i="1"/>
  <c r="G24" i="1"/>
  <c r="H24" i="1"/>
  <c r="I24" i="1"/>
  <c r="J24" i="1"/>
  <c r="K24" i="1"/>
  <c r="L24" i="1"/>
  <c r="M24" i="1"/>
  <c r="N24" i="1"/>
  <c r="O24" i="1"/>
  <c r="P24" i="1"/>
  <c r="Q24" i="1"/>
  <c r="R24" i="1"/>
  <c r="S24" i="1"/>
  <c r="T24" i="1"/>
  <c r="U24" i="1"/>
  <c r="V24" i="1"/>
  <c r="C25" i="1"/>
  <c r="D25" i="1"/>
  <c r="E25" i="1"/>
  <c r="F25" i="1"/>
  <c r="G25" i="1"/>
  <c r="H25" i="1"/>
  <c r="I25" i="1"/>
  <c r="J25" i="1"/>
  <c r="K25" i="1"/>
  <c r="L25" i="1"/>
  <c r="M25" i="1"/>
  <c r="N25" i="1"/>
  <c r="O25" i="1"/>
  <c r="P25" i="1"/>
  <c r="Q25" i="1"/>
  <c r="R25" i="1"/>
  <c r="S25" i="1"/>
  <c r="T25" i="1"/>
  <c r="U25" i="1"/>
  <c r="V25" i="1"/>
  <c r="C26" i="1"/>
  <c r="D26" i="1"/>
  <c r="E26" i="1"/>
  <c r="F26" i="1"/>
  <c r="G26" i="1"/>
  <c r="H26" i="1"/>
  <c r="I26" i="1"/>
  <c r="J26" i="1"/>
  <c r="K26" i="1"/>
  <c r="L26" i="1"/>
  <c r="M26" i="1"/>
  <c r="N26" i="1"/>
  <c r="O26" i="1"/>
  <c r="P26" i="1"/>
  <c r="Q26" i="1"/>
  <c r="R26" i="1"/>
  <c r="S26" i="1"/>
  <c r="T26" i="1"/>
  <c r="U26" i="1"/>
  <c r="V26" i="1"/>
  <c r="C27" i="1"/>
  <c r="D27" i="1"/>
  <c r="E27" i="1"/>
  <c r="F27" i="1"/>
  <c r="G27" i="1"/>
  <c r="H27" i="1"/>
  <c r="I27" i="1"/>
  <c r="J27" i="1"/>
  <c r="K27" i="1"/>
  <c r="L27" i="1"/>
  <c r="M27" i="1"/>
  <c r="N27" i="1"/>
  <c r="O27" i="1"/>
  <c r="P27" i="1"/>
  <c r="Q27" i="1"/>
  <c r="R27" i="1"/>
  <c r="S27" i="1"/>
  <c r="T27" i="1"/>
  <c r="U27" i="1"/>
  <c r="V27" i="1"/>
  <c r="C28" i="1"/>
  <c r="D28" i="1"/>
  <c r="E28" i="1"/>
  <c r="F28" i="1"/>
  <c r="G28" i="1"/>
  <c r="H28" i="1"/>
  <c r="I28" i="1"/>
  <c r="J28" i="1"/>
  <c r="K28" i="1"/>
  <c r="L28" i="1"/>
  <c r="M28" i="1"/>
  <c r="N28" i="1"/>
  <c r="O28" i="1"/>
  <c r="P28" i="1"/>
  <c r="Q28" i="1"/>
  <c r="R28" i="1"/>
  <c r="S28" i="1"/>
  <c r="T28" i="1"/>
  <c r="U28" i="1"/>
  <c r="V28" i="1"/>
  <c r="C29" i="1"/>
  <c r="D29" i="1"/>
  <c r="E29" i="1"/>
  <c r="F29" i="1"/>
  <c r="G29" i="1"/>
  <c r="H29" i="1"/>
  <c r="I29" i="1"/>
  <c r="J29" i="1"/>
  <c r="K29" i="1"/>
  <c r="L29" i="1"/>
  <c r="M29" i="1"/>
  <c r="N29" i="1"/>
  <c r="O29" i="1"/>
  <c r="P29" i="1"/>
  <c r="Q29" i="1"/>
  <c r="R29" i="1"/>
  <c r="S29" i="1"/>
  <c r="T29" i="1"/>
  <c r="U29" i="1"/>
  <c r="V29" i="1"/>
  <c r="C30" i="1"/>
  <c r="D30" i="1"/>
  <c r="E30" i="1"/>
  <c r="F30" i="1"/>
  <c r="G30" i="1"/>
  <c r="H30" i="1"/>
  <c r="I30" i="1"/>
  <c r="J30" i="1"/>
  <c r="K30" i="1"/>
  <c r="L30" i="1"/>
  <c r="M30" i="1"/>
  <c r="N30" i="1"/>
  <c r="O30" i="1"/>
  <c r="P30" i="1"/>
  <c r="Q30" i="1"/>
  <c r="R30" i="1"/>
  <c r="S30" i="1"/>
  <c r="T30" i="1"/>
  <c r="U30" i="1"/>
  <c r="V30" i="1"/>
  <c r="C31" i="1"/>
  <c r="D31" i="1"/>
  <c r="E31" i="1"/>
  <c r="F31" i="1"/>
  <c r="G31" i="1"/>
  <c r="H31" i="1"/>
  <c r="I31" i="1"/>
  <c r="J31" i="1"/>
  <c r="K31" i="1"/>
  <c r="L31" i="1"/>
  <c r="M31" i="1"/>
  <c r="N31" i="1"/>
  <c r="O31" i="1"/>
  <c r="P31" i="1"/>
  <c r="Q31" i="1"/>
  <c r="R31" i="1"/>
  <c r="S31" i="1"/>
  <c r="T31" i="1"/>
  <c r="U31" i="1"/>
  <c r="V31" i="1"/>
  <c r="C32" i="1"/>
  <c r="D32" i="1"/>
  <c r="E32" i="1"/>
  <c r="F32" i="1"/>
  <c r="G32" i="1"/>
  <c r="H32" i="1"/>
  <c r="I32" i="1"/>
  <c r="J32" i="1"/>
  <c r="K32" i="1"/>
  <c r="L32" i="1"/>
  <c r="M32" i="1"/>
  <c r="N32" i="1"/>
  <c r="O32" i="1"/>
  <c r="P32" i="1"/>
  <c r="Q32" i="1"/>
  <c r="R32" i="1"/>
  <c r="S32" i="1"/>
  <c r="T32" i="1"/>
  <c r="U32" i="1"/>
  <c r="V32" i="1"/>
  <c r="C33" i="1"/>
  <c r="D33" i="1"/>
  <c r="E33" i="1"/>
  <c r="F33" i="1"/>
  <c r="G33" i="1"/>
  <c r="H33" i="1"/>
  <c r="I33" i="1"/>
  <c r="J33" i="1"/>
  <c r="K33" i="1"/>
  <c r="L33" i="1"/>
  <c r="M33" i="1"/>
  <c r="N33" i="1"/>
  <c r="O33" i="1"/>
  <c r="P33" i="1"/>
  <c r="Q33" i="1"/>
  <c r="R33" i="1"/>
  <c r="S33" i="1"/>
  <c r="T33" i="1"/>
  <c r="U33" i="1"/>
  <c r="V33" i="1"/>
  <c r="C34" i="1"/>
  <c r="D34" i="1"/>
  <c r="E34" i="1"/>
  <c r="F34" i="1"/>
  <c r="G34" i="1"/>
  <c r="H34" i="1"/>
  <c r="I34" i="1"/>
  <c r="J34" i="1"/>
  <c r="K34" i="1"/>
  <c r="L34" i="1"/>
  <c r="M34" i="1"/>
  <c r="N34" i="1"/>
  <c r="O34" i="1"/>
  <c r="P34" i="1"/>
  <c r="Q34" i="1"/>
  <c r="R34" i="1"/>
  <c r="S34" i="1"/>
  <c r="T34" i="1"/>
  <c r="U34" i="1"/>
  <c r="V34" i="1"/>
  <c r="C35" i="1"/>
  <c r="D35" i="1"/>
  <c r="E35" i="1"/>
  <c r="F35" i="1"/>
  <c r="G35" i="1"/>
  <c r="H35" i="1"/>
  <c r="I35" i="1"/>
  <c r="J35" i="1"/>
  <c r="K35" i="1"/>
  <c r="L35" i="1"/>
  <c r="M35" i="1"/>
  <c r="N35" i="1"/>
  <c r="O35" i="1"/>
  <c r="P35" i="1"/>
  <c r="Q35" i="1"/>
  <c r="R35" i="1"/>
  <c r="S35" i="1"/>
  <c r="T35" i="1"/>
  <c r="U35" i="1"/>
  <c r="V35" i="1"/>
  <c r="C36" i="1"/>
  <c r="D36" i="1"/>
  <c r="E36" i="1"/>
  <c r="F36" i="1"/>
  <c r="G36" i="1"/>
  <c r="H36" i="1"/>
  <c r="I36" i="1"/>
  <c r="J36" i="1"/>
  <c r="K36" i="1"/>
  <c r="L36" i="1"/>
  <c r="M36" i="1"/>
  <c r="N36" i="1"/>
  <c r="O36" i="1"/>
  <c r="P36" i="1"/>
  <c r="Q36" i="1"/>
  <c r="R36" i="1"/>
  <c r="S36" i="1"/>
  <c r="T36" i="1"/>
  <c r="U36" i="1"/>
  <c r="V36" i="1"/>
  <c r="C37" i="1"/>
  <c r="D37" i="1"/>
  <c r="E37" i="1"/>
  <c r="F37" i="1"/>
  <c r="G37" i="1"/>
  <c r="H37" i="1"/>
  <c r="I37" i="1"/>
  <c r="J37" i="1"/>
  <c r="K37" i="1"/>
  <c r="L37" i="1"/>
  <c r="M37" i="1"/>
  <c r="N37" i="1"/>
  <c r="O37" i="1"/>
  <c r="P37" i="1"/>
  <c r="Q37" i="1"/>
  <c r="R37" i="1"/>
  <c r="S37" i="1"/>
  <c r="T37" i="1"/>
  <c r="U37" i="1"/>
  <c r="V37" i="1"/>
  <c r="C38" i="1"/>
  <c r="D38" i="1"/>
  <c r="E38" i="1"/>
  <c r="F38" i="1"/>
  <c r="G38" i="1"/>
  <c r="H38" i="1"/>
  <c r="I38" i="1"/>
  <c r="J38" i="1"/>
  <c r="K38" i="1"/>
  <c r="L38" i="1"/>
  <c r="M38" i="1"/>
  <c r="N38" i="1"/>
  <c r="O38" i="1"/>
  <c r="P38" i="1"/>
  <c r="Q38" i="1"/>
  <c r="R38" i="1"/>
  <c r="S38" i="1"/>
  <c r="T38" i="1"/>
  <c r="U38" i="1"/>
  <c r="V38" i="1"/>
  <c r="C39" i="1"/>
  <c r="D39" i="1"/>
  <c r="E39" i="1"/>
  <c r="F39" i="1"/>
  <c r="G39" i="1"/>
  <c r="H39" i="1"/>
  <c r="I39" i="1"/>
  <c r="J39" i="1"/>
  <c r="K39" i="1"/>
  <c r="L39" i="1"/>
  <c r="M39" i="1"/>
  <c r="N39" i="1"/>
  <c r="O39" i="1"/>
  <c r="P39" i="1"/>
  <c r="Q39" i="1"/>
  <c r="R39" i="1"/>
  <c r="S39" i="1"/>
  <c r="T39" i="1"/>
  <c r="U39" i="1"/>
  <c r="V39" i="1"/>
  <c r="C40" i="1"/>
  <c r="D40" i="1"/>
  <c r="E40" i="1"/>
  <c r="F40" i="1"/>
  <c r="G40" i="1"/>
  <c r="H40" i="1"/>
  <c r="I40" i="1"/>
  <c r="J40" i="1"/>
  <c r="K40" i="1"/>
  <c r="L40" i="1"/>
  <c r="M40" i="1"/>
  <c r="N40" i="1"/>
  <c r="O40" i="1"/>
  <c r="P40" i="1"/>
  <c r="Q40" i="1"/>
  <c r="R40" i="1"/>
  <c r="S40" i="1"/>
  <c r="T40" i="1"/>
  <c r="U40" i="1"/>
  <c r="V40" i="1"/>
  <c r="C41" i="1"/>
  <c r="D41" i="1"/>
  <c r="E41" i="1"/>
  <c r="F41" i="1"/>
  <c r="G41" i="1"/>
  <c r="H41" i="1"/>
  <c r="I41" i="1"/>
  <c r="J41" i="1"/>
  <c r="K41" i="1"/>
  <c r="L41" i="1"/>
  <c r="M41" i="1"/>
  <c r="N41" i="1"/>
  <c r="O41" i="1"/>
  <c r="P41" i="1"/>
  <c r="Q41" i="1"/>
  <c r="R41" i="1"/>
  <c r="S41" i="1"/>
  <c r="T41" i="1"/>
  <c r="U41" i="1"/>
  <c r="V41" i="1"/>
  <c r="C42" i="1"/>
  <c r="D42" i="1"/>
  <c r="E42" i="1"/>
  <c r="F42" i="1"/>
  <c r="G42" i="1"/>
  <c r="H42" i="1"/>
  <c r="I42" i="1"/>
  <c r="J42" i="1"/>
  <c r="K42" i="1"/>
  <c r="L42" i="1"/>
  <c r="M42" i="1"/>
  <c r="N42" i="1"/>
  <c r="O42" i="1"/>
  <c r="P42" i="1"/>
  <c r="Q42" i="1"/>
  <c r="R42" i="1"/>
  <c r="S42" i="1"/>
  <c r="T42" i="1"/>
  <c r="U42" i="1"/>
  <c r="V42" i="1"/>
  <c r="C43" i="1"/>
  <c r="D43" i="1"/>
  <c r="E43" i="1"/>
  <c r="F43" i="1"/>
  <c r="G43" i="1"/>
  <c r="H43" i="1"/>
  <c r="I43" i="1"/>
  <c r="J43" i="1"/>
  <c r="K43" i="1"/>
  <c r="L43" i="1"/>
  <c r="M43" i="1"/>
  <c r="N43" i="1"/>
  <c r="O43" i="1"/>
  <c r="P43" i="1"/>
  <c r="Q43" i="1"/>
  <c r="R43" i="1"/>
  <c r="S43" i="1"/>
  <c r="T43" i="1"/>
  <c r="U43" i="1"/>
  <c r="V43" i="1"/>
  <c r="C44" i="1"/>
  <c r="D44" i="1"/>
  <c r="E44" i="1"/>
  <c r="F44" i="1"/>
  <c r="G44" i="1"/>
  <c r="H44" i="1"/>
  <c r="I44" i="1"/>
  <c r="J44" i="1"/>
  <c r="K44" i="1"/>
  <c r="L44" i="1"/>
  <c r="M44" i="1"/>
  <c r="N44" i="1"/>
  <c r="O44" i="1"/>
  <c r="P44" i="1"/>
  <c r="Q44" i="1"/>
  <c r="R44" i="1"/>
  <c r="S44" i="1"/>
  <c r="T44" i="1"/>
  <c r="U44" i="1"/>
  <c r="V44" i="1"/>
  <c r="C45" i="1"/>
  <c r="D45" i="1"/>
  <c r="E45" i="1"/>
  <c r="F45" i="1"/>
  <c r="G45" i="1"/>
  <c r="H45" i="1"/>
  <c r="I45" i="1"/>
  <c r="J45" i="1"/>
  <c r="K45" i="1"/>
  <c r="L45" i="1"/>
  <c r="M45" i="1"/>
  <c r="N45" i="1"/>
  <c r="O45" i="1"/>
  <c r="P45" i="1"/>
  <c r="Q45" i="1"/>
  <c r="R45" i="1"/>
  <c r="S45" i="1"/>
  <c r="T45" i="1"/>
  <c r="U45" i="1"/>
  <c r="V45" i="1"/>
  <c r="C46" i="1"/>
  <c r="D46" i="1"/>
  <c r="E46" i="1"/>
  <c r="F46" i="1"/>
  <c r="G46" i="1"/>
  <c r="H46" i="1"/>
  <c r="I46" i="1"/>
  <c r="J46" i="1"/>
  <c r="K46" i="1"/>
  <c r="L46" i="1"/>
  <c r="M46" i="1"/>
  <c r="N46" i="1"/>
  <c r="O46" i="1"/>
  <c r="P46" i="1"/>
  <c r="Q46" i="1"/>
  <c r="R46" i="1"/>
  <c r="S46" i="1"/>
  <c r="T46" i="1"/>
  <c r="U46" i="1"/>
  <c r="V46" i="1"/>
  <c r="C47" i="1"/>
  <c r="D47" i="1"/>
  <c r="E47" i="1"/>
  <c r="F47" i="1"/>
  <c r="G47" i="1"/>
  <c r="H47" i="1"/>
  <c r="I47" i="1"/>
  <c r="J47" i="1"/>
  <c r="K47" i="1"/>
  <c r="L47" i="1"/>
  <c r="M47" i="1"/>
  <c r="N47" i="1"/>
  <c r="O47" i="1"/>
  <c r="P47" i="1"/>
  <c r="Q47" i="1"/>
  <c r="R47" i="1"/>
  <c r="S47" i="1"/>
  <c r="T47" i="1"/>
  <c r="U47" i="1"/>
  <c r="V47" i="1"/>
  <c r="C48" i="1"/>
  <c r="D48" i="1"/>
  <c r="E48" i="1"/>
  <c r="F48" i="1"/>
  <c r="G48" i="1"/>
  <c r="H48" i="1"/>
  <c r="I48" i="1"/>
  <c r="J48" i="1"/>
  <c r="K48" i="1"/>
  <c r="L48" i="1"/>
  <c r="M48" i="1"/>
  <c r="N48" i="1"/>
  <c r="O48" i="1"/>
  <c r="P48" i="1"/>
  <c r="Q48" i="1"/>
  <c r="R48" i="1"/>
  <c r="S48" i="1"/>
  <c r="T48" i="1"/>
  <c r="U48" i="1"/>
  <c r="V48" i="1"/>
  <c r="C49" i="1"/>
  <c r="D49" i="1"/>
  <c r="E49" i="1"/>
  <c r="F49" i="1"/>
  <c r="G49" i="1"/>
  <c r="H49" i="1"/>
  <c r="I49" i="1"/>
  <c r="J49" i="1"/>
  <c r="K49" i="1"/>
  <c r="L49" i="1"/>
  <c r="M49" i="1"/>
  <c r="N49" i="1"/>
  <c r="O49" i="1"/>
  <c r="P49" i="1"/>
  <c r="Q49" i="1"/>
  <c r="R49" i="1"/>
  <c r="S49" i="1"/>
  <c r="T49" i="1"/>
  <c r="U49" i="1"/>
  <c r="V49" i="1"/>
  <c r="C50" i="1"/>
  <c r="D50" i="1"/>
  <c r="E50" i="1"/>
  <c r="F50" i="1"/>
  <c r="G50" i="1"/>
  <c r="H50" i="1"/>
  <c r="I50" i="1"/>
  <c r="J50" i="1"/>
  <c r="K50" i="1"/>
  <c r="L50" i="1"/>
  <c r="M50" i="1"/>
  <c r="N50" i="1"/>
  <c r="O50" i="1"/>
  <c r="P50" i="1"/>
  <c r="Q50" i="1"/>
  <c r="R50" i="1"/>
  <c r="S50" i="1"/>
  <c r="T50" i="1"/>
  <c r="U50" i="1"/>
  <c r="V50" i="1"/>
  <c r="C51" i="1"/>
  <c r="D51" i="1"/>
  <c r="E51" i="1"/>
  <c r="F51" i="1"/>
  <c r="G51" i="1"/>
  <c r="H51" i="1"/>
  <c r="I51" i="1"/>
  <c r="J51" i="1"/>
  <c r="K51" i="1"/>
  <c r="L51" i="1"/>
  <c r="M51" i="1"/>
  <c r="N51" i="1"/>
  <c r="O51" i="1"/>
  <c r="P51" i="1"/>
  <c r="Q51" i="1"/>
  <c r="R51" i="1"/>
  <c r="S51" i="1"/>
  <c r="T51" i="1"/>
  <c r="U51" i="1"/>
  <c r="V51" i="1"/>
  <c r="C52" i="1"/>
  <c r="D52" i="1"/>
  <c r="E52" i="1"/>
  <c r="F52" i="1"/>
  <c r="G52" i="1"/>
  <c r="H52" i="1"/>
  <c r="I52" i="1"/>
  <c r="J52" i="1"/>
  <c r="K52" i="1"/>
  <c r="L52" i="1"/>
  <c r="M52" i="1"/>
  <c r="N52" i="1"/>
  <c r="O52" i="1"/>
  <c r="P52" i="1"/>
  <c r="Q52" i="1"/>
  <c r="R52" i="1"/>
  <c r="S52" i="1"/>
  <c r="T52" i="1"/>
  <c r="U52" i="1"/>
  <c r="V52" i="1"/>
  <c r="C53" i="1"/>
  <c r="D53" i="1"/>
  <c r="E53" i="1"/>
  <c r="F53" i="1"/>
  <c r="G53" i="1"/>
  <c r="H53" i="1"/>
  <c r="I53" i="1"/>
  <c r="J53" i="1"/>
  <c r="K53" i="1"/>
  <c r="L53" i="1"/>
  <c r="M53" i="1"/>
  <c r="N53" i="1"/>
  <c r="O53" i="1"/>
  <c r="P53" i="1"/>
  <c r="Q53" i="1"/>
  <c r="R53" i="1"/>
  <c r="S53" i="1"/>
  <c r="T53" i="1"/>
  <c r="U53" i="1"/>
  <c r="V53" i="1"/>
  <c r="C54" i="1"/>
  <c r="D54" i="1"/>
  <c r="E54" i="1"/>
  <c r="F54" i="1"/>
  <c r="G54" i="1"/>
  <c r="H54" i="1"/>
  <c r="I54" i="1"/>
  <c r="J54" i="1"/>
  <c r="K54" i="1"/>
  <c r="L54" i="1"/>
  <c r="M54" i="1"/>
  <c r="N54" i="1"/>
  <c r="O54" i="1"/>
  <c r="P54" i="1"/>
  <c r="Q54" i="1"/>
  <c r="R54" i="1"/>
  <c r="S54" i="1"/>
  <c r="T54" i="1"/>
  <c r="U54" i="1"/>
  <c r="V54" i="1"/>
  <c r="C55" i="1"/>
  <c r="D55" i="1"/>
  <c r="E55" i="1"/>
  <c r="F55" i="1"/>
  <c r="G55" i="1"/>
  <c r="H55" i="1"/>
  <c r="I55" i="1"/>
  <c r="J55" i="1"/>
  <c r="K55" i="1"/>
  <c r="L55" i="1"/>
  <c r="M55" i="1"/>
  <c r="N55" i="1"/>
  <c r="O55" i="1"/>
  <c r="P55" i="1"/>
  <c r="Q55" i="1"/>
  <c r="R55" i="1"/>
  <c r="S55" i="1"/>
  <c r="T55" i="1"/>
  <c r="U55" i="1"/>
  <c r="V55" i="1"/>
  <c r="C56" i="1"/>
  <c r="D56" i="1"/>
  <c r="E56" i="1"/>
  <c r="F56" i="1"/>
  <c r="G56" i="1"/>
  <c r="H56" i="1"/>
  <c r="I56" i="1"/>
  <c r="J56" i="1"/>
  <c r="K56" i="1"/>
  <c r="L56" i="1"/>
  <c r="M56" i="1"/>
  <c r="N56" i="1"/>
  <c r="O56" i="1"/>
  <c r="P56" i="1"/>
  <c r="Q56" i="1"/>
  <c r="R56" i="1"/>
  <c r="S56" i="1"/>
  <c r="T56" i="1"/>
  <c r="U56" i="1"/>
  <c r="V56" i="1"/>
  <c r="C57" i="1"/>
  <c r="D57" i="1"/>
  <c r="E57" i="1"/>
  <c r="F57" i="1"/>
  <c r="G57" i="1"/>
  <c r="H57" i="1"/>
  <c r="I57" i="1"/>
  <c r="J57" i="1"/>
  <c r="K57" i="1"/>
  <c r="L57" i="1"/>
  <c r="M57" i="1"/>
  <c r="N57" i="1"/>
  <c r="O57" i="1"/>
  <c r="P57" i="1"/>
  <c r="Q57" i="1"/>
  <c r="R57" i="1"/>
  <c r="S57" i="1"/>
  <c r="T57" i="1"/>
  <c r="U57" i="1"/>
  <c r="V57" i="1"/>
  <c r="C58" i="1"/>
  <c r="D58" i="1"/>
  <c r="E58" i="1"/>
  <c r="F58" i="1"/>
  <c r="G58" i="1"/>
  <c r="H58" i="1"/>
  <c r="I58" i="1"/>
  <c r="J58" i="1"/>
  <c r="K58" i="1"/>
  <c r="L58" i="1"/>
  <c r="M58" i="1"/>
  <c r="N58" i="1"/>
  <c r="O58" i="1"/>
  <c r="P58" i="1"/>
  <c r="Q58" i="1"/>
  <c r="R58" i="1"/>
  <c r="S58" i="1"/>
  <c r="T58" i="1"/>
  <c r="U58" i="1"/>
  <c r="V58" i="1"/>
  <c r="C59" i="1"/>
  <c r="D59" i="1"/>
  <c r="E59" i="1"/>
  <c r="F59" i="1"/>
  <c r="G59" i="1"/>
  <c r="H59" i="1"/>
  <c r="I59" i="1"/>
  <c r="J59" i="1"/>
  <c r="K59" i="1"/>
  <c r="L59" i="1"/>
  <c r="M59" i="1"/>
  <c r="N59" i="1"/>
  <c r="O59" i="1"/>
  <c r="P59" i="1"/>
  <c r="Q59" i="1"/>
  <c r="R59" i="1"/>
  <c r="S59" i="1"/>
  <c r="T59" i="1"/>
  <c r="U59" i="1"/>
  <c r="V59" i="1"/>
  <c r="C60" i="1"/>
  <c r="D60" i="1"/>
  <c r="E60" i="1"/>
  <c r="F60" i="1"/>
  <c r="G60" i="1"/>
  <c r="H60" i="1"/>
  <c r="I60" i="1"/>
  <c r="J60" i="1"/>
  <c r="K60" i="1"/>
  <c r="L60" i="1"/>
  <c r="M60" i="1"/>
  <c r="N60" i="1"/>
  <c r="O60" i="1"/>
  <c r="P60" i="1"/>
  <c r="Q60" i="1"/>
  <c r="R60" i="1"/>
  <c r="S60" i="1"/>
  <c r="T60" i="1"/>
  <c r="U60" i="1"/>
  <c r="V60" i="1"/>
  <c r="C61" i="1"/>
  <c r="D61" i="1"/>
  <c r="E61" i="1"/>
  <c r="F61" i="1"/>
  <c r="G61" i="1"/>
  <c r="H61" i="1"/>
  <c r="I61" i="1"/>
  <c r="J61" i="1"/>
  <c r="K61" i="1"/>
  <c r="L61" i="1"/>
  <c r="M61" i="1"/>
  <c r="N61" i="1"/>
  <c r="O61" i="1"/>
  <c r="P61" i="1"/>
  <c r="Q61" i="1"/>
  <c r="R61" i="1"/>
  <c r="S61" i="1"/>
  <c r="T61" i="1"/>
  <c r="U61" i="1"/>
  <c r="V61" i="1"/>
  <c r="C62" i="1"/>
  <c r="D62" i="1"/>
  <c r="E62" i="1"/>
  <c r="F62" i="1"/>
  <c r="G62" i="1"/>
  <c r="H62" i="1"/>
  <c r="I62" i="1"/>
  <c r="J62" i="1"/>
  <c r="K62" i="1"/>
  <c r="L62" i="1"/>
  <c r="M62" i="1"/>
  <c r="N62" i="1"/>
  <c r="O62" i="1"/>
  <c r="P62" i="1"/>
  <c r="Q62" i="1"/>
  <c r="R62" i="1"/>
  <c r="S62" i="1"/>
  <c r="T62" i="1"/>
  <c r="U62" i="1"/>
  <c r="V62" i="1"/>
  <c r="C63" i="1"/>
  <c r="D63" i="1"/>
  <c r="E63" i="1"/>
  <c r="F63" i="1"/>
  <c r="G63" i="1"/>
  <c r="H63" i="1"/>
  <c r="I63" i="1"/>
  <c r="J63" i="1"/>
  <c r="K63" i="1"/>
  <c r="L63" i="1"/>
  <c r="M63" i="1"/>
  <c r="N63" i="1"/>
  <c r="O63" i="1"/>
  <c r="P63" i="1"/>
  <c r="Q63" i="1"/>
  <c r="R63" i="1"/>
  <c r="S63" i="1"/>
  <c r="T63" i="1"/>
  <c r="U63" i="1"/>
  <c r="V63" i="1"/>
  <c r="C64" i="1"/>
  <c r="D64" i="1"/>
  <c r="E64" i="1"/>
  <c r="F64" i="1"/>
  <c r="G64" i="1"/>
  <c r="H64" i="1"/>
  <c r="I64" i="1"/>
  <c r="J64" i="1"/>
  <c r="K64" i="1"/>
  <c r="L64" i="1"/>
  <c r="M64" i="1"/>
  <c r="V64" i="1"/>
  <c r="N64" i="1"/>
  <c r="O64" i="1"/>
  <c r="P64" i="1"/>
  <c r="Q64" i="1"/>
  <c r="R64" i="1"/>
  <c r="S64" i="1"/>
  <c r="T64" i="1"/>
  <c r="U64" i="1"/>
  <c r="C65" i="1"/>
  <c r="D65" i="1"/>
  <c r="E65" i="1"/>
  <c r="V65" i="1"/>
  <c r="F65" i="1"/>
  <c r="G65" i="1"/>
  <c r="H65" i="1"/>
  <c r="I65" i="1"/>
  <c r="J65" i="1"/>
  <c r="K65" i="1"/>
  <c r="L65" i="1"/>
  <c r="M65" i="1"/>
  <c r="N65" i="1"/>
  <c r="O65" i="1"/>
  <c r="P65" i="1"/>
  <c r="Q65" i="1"/>
  <c r="R65" i="1"/>
  <c r="S65" i="1"/>
  <c r="T65" i="1"/>
  <c r="U65" i="1"/>
  <c r="C66" i="1"/>
  <c r="D66" i="1"/>
  <c r="E66" i="1"/>
  <c r="V66" i="1"/>
  <c r="F66" i="1"/>
  <c r="G66" i="1"/>
  <c r="H66" i="1"/>
  <c r="I66" i="1"/>
  <c r="J66" i="1"/>
  <c r="K66" i="1"/>
  <c r="L66" i="1"/>
  <c r="M66" i="1"/>
  <c r="N66" i="1"/>
  <c r="O66" i="1"/>
  <c r="P66" i="1"/>
  <c r="Q66" i="1"/>
  <c r="R66" i="1"/>
  <c r="S66" i="1"/>
  <c r="T66" i="1"/>
  <c r="U66" i="1"/>
  <c r="C67" i="1"/>
  <c r="D67" i="1"/>
  <c r="E67" i="1"/>
  <c r="V67" i="1"/>
  <c r="F67" i="1"/>
  <c r="G67" i="1"/>
  <c r="H67" i="1"/>
  <c r="I67" i="1"/>
  <c r="J67" i="1"/>
  <c r="K67" i="1"/>
  <c r="L67" i="1"/>
  <c r="M67" i="1"/>
  <c r="N67" i="1"/>
  <c r="O67" i="1"/>
  <c r="P67" i="1"/>
  <c r="Q67" i="1"/>
  <c r="R67" i="1"/>
  <c r="S67" i="1"/>
  <c r="T67" i="1"/>
  <c r="U67" i="1"/>
  <c r="C68" i="1"/>
  <c r="D68" i="1"/>
  <c r="E68" i="1"/>
  <c r="V68" i="1"/>
  <c r="F68" i="1"/>
  <c r="G68" i="1"/>
  <c r="H68" i="1"/>
  <c r="I68" i="1"/>
  <c r="J68" i="1"/>
  <c r="K68" i="1"/>
  <c r="L68" i="1"/>
  <c r="M68" i="1"/>
  <c r="N68" i="1"/>
  <c r="O68" i="1"/>
  <c r="P68" i="1"/>
  <c r="Q68" i="1"/>
  <c r="R68" i="1"/>
  <c r="S68" i="1"/>
  <c r="T68" i="1"/>
  <c r="U68" i="1"/>
  <c r="C69" i="1"/>
  <c r="D69" i="1"/>
  <c r="E69" i="1"/>
  <c r="V69" i="1"/>
  <c r="F69" i="1"/>
  <c r="G69" i="1"/>
  <c r="H69" i="1"/>
  <c r="I69" i="1"/>
  <c r="J69" i="1"/>
  <c r="K69" i="1"/>
  <c r="L69" i="1"/>
  <c r="M69" i="1"/>
  <c r="N69" i="1"/>
  <c r="O69" i="1"/>
  <c r="P69" i="1"/>
  <c r="Q69" i="1"/>
  <c r="R69" i="1"/>
  <c r="S69" i="1"/>
  <c r="T69" i="1"/>
  <c r="U69" i="1"/>
  <c r="V8" i="1"/>
  <c r="U8" i="1"/>
  <c r="F367" i="2"/>
  <c r="G367" i="2"/>
  <c r="H367" i="2"/>
  <c r="I367" i="2"/>
  <c r="J367" i="2"/>
  <c r="K367" i="2"/>
  <c r="E367" i="2"/>
  <c r="K363" i="2"/>
  <c r="K364" i="2"/>
  <c r="K365" i="2"/>
  <c r="K362" i="2"/>
  <c r="I362" i="2"/>
  <c r="J362" i="2"/>
  <c r="H363" i="2"/>
  <c r="H364" i="2"/>
  <c r="H365" i="2"/>
  <c r="H362" i="2"/>
  <c r="F362" i="2"/>
  <c r="G362" i="2"/>
  <c r="E363" i="2"/>
  <c r="E364" i="2"/>
  <c r="E365" i="2"/>
  <c r="E362" i="2"/>
  <c r="S89" i="1"/>
  <c r="O89" i="1"/>
  <c r="K89" i="1"/>
  <c r="G89" i="1"/>
  <c r="B75" i="1"/>
  <c r="B76" i="1"/>
  <c r="B77" i="1"/>
  <c r="B78" i="1"/>
  <c r="B79" i="1"/>
  <c r="B80" i="1"/>
  <c r="B81" i="1"/>
  <c r="B82" i="1"/>
  <c r="B83" i="1"/>
  <c r="B84" i="1"/>
  <c r="B85" i="1"/>
  <c r="B86" i="1"/>
  <c r="B87" i="1"/>
  <c r="B74" i="1"/>
  <c r="B9" i="1"/>
  <c r="B10" i="1"/>
  <c r="B11" i="1"/>
  <c r="B12" i="1"/>
  <c r="B13" i="1"/>
  <c r="B14" i="1"/>
  <c r="B15" i="1"/>
  <c r="B17" i="1"/>
  <c r="B18" i="1"/>
  <c r="B19" i="1"/>
  <c r="B20" i="1"/>
  <c r="B21" i="1"/>
  <c r="B23" i="1"/>
  <c r="B24" i="1"/>
  <c r="B25" i="1"/>
  <c r="B26" i="1"/>
  <c r="B27" i="1"/>
  <c r="B28" i="1"/>
  <c r="B30" i="1"/>
  <c r="B31" i="1"/>
  <c r="B32" i="1"/>
  <c r="B33" i="1"/>
  <c r="B34" i="1"/>
  <c r="B35" i="1"/>
  <c r="B36" i="1"/>
  <c r="B38" i="1"/>
  <c r="B39" i="1"/>
  <c r="B40" i="1"/>
  <c r="B41" i="1"/>
  <c r="B42" i="1"/>
  <c r="B43" i="1"/>
  <c r="B44" i="1"/>
  <c r="B45" i="1"/>
  <c r="B46" i="1"/>
  <c r="B47" i="1"/>
  <c r="B48" i="1"/>
  <c r="B50" i="1"/>
  <c r="B51" i="1"/>
  <c r="B52" i="1"/>
  <c r="B53" i="1"/>
  <c r="B54" i="1"/>
  <c r="B55" i="1"/>
  <c r="B56" i="1"/>
  <c r="B57" i="1"/>
  <c r="B58" i="1"/>
  <c r="B59" i="1"/>
  <c r="B60" i="1"/>
  <c r="B61" i="1"/>
  <c r="B62" i="1"/>
  <c r="B63" i="1"/>
  <c r="B64" i="1"/>
  <c r="B65" i="1"/>
  <c r="B66" i="1"/>
  <c r="B67" i="1"/>
  <c r="B68" i="1"/>
  <c r="B69" i="1"/>
  <c r="B8" i="1"/>
  <c r="N8" i="1"/>
  <c r="L8" i="1"/>
  <c r="K8" i="1"/>
  <c r="H8" i="1"/>
  <c r="T8" i="1"/>
  <c r="S8" i="1"/>
  <c r="R8" i="1"/>
  <c r="Q8" i="1"/>
  <c r="P8" i="1"/>
  <c r="O8" i="1"/>
  <c r="M8" i="1"/>
  <c r="J8" i="1"/>
  <c r="I8" i="1"/>
  <c r="G8" i="1"/>
  <c r="F8" i="1"/>
  <c r="E8" i="1"/>
  <c r="D8" i="1"/>
  <c r="C8" i="1"/>
  <c r="A356" i="2"/>
  <c r="A355" i="2"/>
  <c r="A354" i="2"/>
  <c r="A353" i="2"/>
  <c r="A352" i="2"/>
  <c r="A351" i="2"/>
  <c r="A350" i="2"/>
  <c r="A357" i="2"/>
  <c r="A35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48" i="2"/>
  <c r="A349" i="2"/>
  <c r="A319" i="2"/>
  <c r="A318" i="2"/>
  <c r="A317" i="2"/>
  <c r="A316" i="2"/>
  <c r="A315" i="2"/>
  <c r="A314" i="2"/>
  <c r="A313" i="2"/>
  <c r="A312" i="2"/>
  <c r="A311" i="2"/>
  <c r="A310" i="2"/>
  <c r="A309" i="2"/>
  <c r="A320" i="2"/>
  <c r="A321" i="2"/>
  <c r="A322"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307" i="2"/>
  <c r="A308" i="2"/>
  <c r="A252" i="2"/>
  <c r="A251" i="2"/>
  <c r="A250" i="2"/>
  <c r="A249" i="2"/>
  <c r="A248" i="2"/>
  <c r="A247" i="2"/>
  <c r="A246" i="2"/>
  <c r="A245" i="2"/>
  <c r="A244" i="2"/>
  <c r="A243" i="2"/>
  <c r="A242" i="2"/>
  <c r="A241" i="2"/>
  <c r="A240" i="2"/>
  <c r="A239" i="2"/>
  <c r="A238" i="2"/>
  <c r="A237" i="2"/>
  <c r="A236" i="2"/>
  <c r="A235" i="2"/>
  <c r="A234" i="2"/>
  <c r="A233" i="2"/>
  <c r="A232" i="2"/>
  <c r="A231" i="2"/>
  <c r="A253" i="2"/>
  <c r="A254"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228" i="2"/>
  <c r="A229" i="2"/>
  <c r="A230" i="2"/>
  <c r="A192" i="2"/>
  <c r="A191" i="2"/>
  <c r="A190" i="2"/>
  <c r="A189" i="2"/>
  <c r="A188" i="2"/>
  <c r="A187" i="2"/>
  <c r="A186" i="2"/>
  <c r="A185" i="2"/>
  <c r="A184" i="2"/>
  <c r="A183" i="2"/>
  <c r="A182" i="2"/>
  <c r="A181" i="2"/>
  <c r="A180" i="2"/>
  <c r="A179" i="2"/>
  <c r="A178" i="2"/>
  <c r="A177" i="2"/>
  <c r="A176" i="2"/>
  <c r="A175" i="2"/>
  <c r="A174" i="2"/>
  <c r="A173" i="2"/>
  <c r="A172" i="2"/>
  <c r="A171" i="2"/>
  <c r="A170" i="2"/>
  <c r="A169" i="2"/>
  <c r="A193" i="2"/>
  <c r="A194" i="2"/>
  <c r="A195" i="2"/>
  <c r="A166" i="2"/>
  <c r="A165" i="2"/>
  <c r="A164" i="2"/>
  <c r="A163" i="2"/>
  <c r="A162" i="2"/>
  <c r="A161" i="2"/>
  <c r="A167" i="2"/>
  <c r="A168" i="2"/>
  <c r="A158" i="2"/>
  <c r="A157" i="2"/>
  <c r="A156" i="2"/>
  <c r="A155" i="2"/>
  <c r="A154" i="2"/>
  <c r="A153" i="2"/>
  <c r="A152" i="2"/>
  <c r="A151" i="2"/>
  <c r="A150" i="2"/>
  <c r="A149" i="2"/>
  <c r="A148" i="2"/>
  <c r="A147" i="2"/>
  <c r="A146" i="2"/>
  <c r="A145" i="2"/>
  <c r="A144" i="2"/>
  <c r="A143" i="2"/>
  <c r="A142" i="2"/>
  <c r="A141" i="2"/>
  <c r="A140" i="2"/>
  <c r="A159" i="2"/>
  <c r="A160" i="2"/>
  <c r="A137" i="2"/>
  <c r="A136" i="2"/>
  <c r="A135" i="2"/>
  <c r="A138" i="2"/>
  <c r="A139" i="2"/>
  <c r="A132" i="2"/>
  <c r="A131" i="2"/>
  <c r="A130" i="2"/>
  <c r="A129" i="2"/>
  <c r="A128" i="2"/>
  <c r="A133" i="2"/>
  <c r="A134" i="2"/>
  <c r="A125" i="2"/>
  <c r="A124" i="2"/>
  <c r="A123" i="2"/>
  <c r="A122" i="2"/>
  <c r="A121" i="2"/>
  <c r="A120" i="2"/>
  <c r="A119" i="2"/>
  <c r="A118" i="2"/>
  <c r="A117" i="2"/>
  <c r="A116" i="2"/>
  <c r="A115" i="2"/>
  <c r="A114" i="2"/>
  <c r="A113" i="2"/>
  <c r="A112" i="2"/>
  <c r="A126" i="2"/>
  <c r="A127" i="2"/>
  <c r="A108" i="2"/>
  <c r="A107" i="2"/>
  <c r="A106" i="2"/>
  <c r="A105" i="2"/>
  <c r="A104" i="2"/>
  <c r="A103" i="2"/>
  <c r="A102" i="2"/>
  <c r="A101" i="2"/>
  <c r="A109" i="2"/>
  <c r="A110" i="2"/>
  <c r="A111" i="2"/>
  <c r="A97" i="2"/>
  <c r="A96" i="2"/>
  <c r="A95" i="2"/>
  <c r="A94" i="2"/>
  <c r="A93" i="2"/>
  <c r="A92" i="2"/>
  <c r="A91" i="2"/>
  <c r="A90" i="2"/>
  <c r="A98" i="2"/>
  <c r="A99" i="2"/>
  <c r="A100" i="2"/>
  <c r="A87" i="2"/>
  <c r="A86" i="2"/>
  <c r="A85" i="2"/>
  <c r="A84" i="2"/>
  <c r="A83" i="2"/>
  <c r="A82" i="2"/>
  <c r="A81" i="2"/>
  <c r="A80" i="2"/>
  <c r="A79" i="2"/>
  <c r="A78" i="2"/>
  <c r="A77" i="2"/>
  <c r="A76" i="2"/>
  <c r="A75" i="2"/>
  <c r="A74" i="2"/>
  <c r="A73" i="2"/>
  <c r="A72" i="2"/>
  <c r="A71" i="2"/>
  <c r="A70" i="2"/>
  <c r="A69" i="2"/>
  <c r="A88" i="2"/>
  <c r="A89" i="2"/>
  <c r="A66" i="2"/>
  <c r="A65" i="2"/>
  <c r="A64" i="2"/>
  <c r="A63" i="2"/>
  <c r="A62" i="2"/>
  <c r="A61" i="2"/>
  <c r="A60" i="2"/>
  <c r="A59" i="2"/>
  <c r="A58" i="2"/>
  <c r="A57" i="2"/>
  <c r="A56" i="2"/>
  <c r="A55" i="2"/>
  <c r="A54" i="2"/>
  <c r="A53" i="2"/>
  <c r="A52" i="2"/>
  <c r="A67" i="2"/>
  <c r="A68" i="2"/>
  <c r="A49" i="2"/>
  <c r="A48" i="2"/>
  <c r="A47" i="2"/>
  <c r="A46" i="2"/>
  <c r="A45" i="2"/>
  <c r="A50" i="2"/>
  <c r="A51" i="2"/>
  <c r="A41" i="2"/>
  <c r="A40" i="2"/>
  <c r="A39" i="2"/>
  <c r="A38" i="2"/>
  <c r="A37" i="2"/>
  <c r="A36" i="2"/>
  <c r="A35" i="2"/>
  <c r="A34" i="2"/>
  <c r="A33" i="2"/>
  <c r="A32" i="2"/>
  <c r="A31" i="2"/>
  <c r="A30" i="2"/>
  <c r="A42" i="2"/>
  <c r="A43" i="2"/>
  <c r="A44" i="2"/>
  <c r="A29" i="2"/>
  <c r="A28" i="2"/>
  <c r="A27" i="2"/>
  <c r="A26" i="2"/>
  <c r="A25" i="2"/>
  <c r="A24" i="2"/>
  <c r="A23" i="2"/>
  <c r="A22" i="2"/>
  <c r="A21" i="2"/>
  <c r="A20" i="2"/>
  <c r="A19" i="2"/>
  <c r="A18" i="2"/>
  <c r="A17" i="2"/>
  <c r="A16" i="2"/>
  <c r="A15" i="2"/>
  <c r="A14" i="2"/>
  <c r="A13" i="2"/>
  <c r="A12" i="2"/>
  <c r="A11" i="2"/>
  <c r="A10" i="2"/>
  <c r="A9" i="2"/>
  <c r="A8" i="2"/>
  <c r="A7" i="2"/>
  <c r="A6" i="2"/>
  <c r="A5" i="2"/>
  <c r="A4" i="2"/>
  <c r="A3" i="2"/>
  <c r="A2" i="2"/>
  <c r="B15" i="3"/>
  <c r="B22" i="3"/>
  <c r="C71" i="1"/>
  <c r="G71" i="1"/>
  <c r="O71" i="1"/>
  <c r="E89" i="1"/>
  <c r="I89" i="1"/>
  <c r="M89" i="1"/>
  <c r="Q89" i="1"/>
  <c r="E71" i="1"/>
  <c r="Q71" i="1"/>
  <c r="P71" i="1"/>
  <c r="T71" i="1"/>
  <c r="N71" i="1"/>
  <c r="D71" i="1"/>
  <c r="J71" i="1"/>
  <c r="H71" i="1"/>
  <c r="F71" i="1"/>
  <c r="L71" i="1"/>
  <c r="C89" i="1"/>
  <c r="M71" i="1"/>
  <c r="R71" i="1"/>
  <c r="K71" i="1"/>
  <c r="D89" i="1"/>
  <c r="H89" i="1"/>
  <c r="L89" i="1"/>
  <c r="P89" i="1"/>
  <c r="T89" i="1"/>
  <c r="S71" i="1"/>
  <c r="I71" i="1"/>
  <c r="F89" i="1"/>
  <c r="J89" i="1"/>
  <c r="N89" i="1"/>
  <c r="R89" i="1"/>
  <c r="N313" i="2"/>
  <c r="B24" i="3"/>
  <c r="V71" i="1"/>
  <c r="V89" i="1"/>
  <c r="D92" i="1"/>
  <c r="N303" i="2"/>
  <c r="J92" i="1"/>
  <c r="N311" i="2"/>
  <c r="E92" i="1"/>
  <c r="N305" i="2"/>
  <c r="Q92" i="1"/>
  <c r="N317" i="2"/>
  <c r="T92" i="1"/>
  <c r="N320" i="2"/>
  <c r="M92" i="1"/>
  <c r="N312" i="2"/>
  <c r="F92" i="1"/>
  <c r="N306" i="2"/>
  <c r="S92" i="1"/>
  <c r="N319" i="2"/>
  <c r="P92" i="1"/>
  <c r="N316" i="2"/>
  <c r="R92" i="1"/>
  <c r="O92" i="1"/>
  <c r="N315" i="2"/>
  <c r="I92" i="1"/>
  <c r="N310" i="2"/>
  <c r="G92" i="1"/>
  <c r="N307" i="2"/>
  <c r="N318" i="2"/>
  <c r="N308" i="2"/>
  <c r="C92" i="1"/>
  <c r="N302" i="2"/>
  <c r="V92" i="1"/>
  <c r="V95" i="1"/>
</calcChain>
</file>

<file path=xl/sharedStrings.xml><?xml version="1.0" encoding="utf-8"?>
<sst xmlns="http://schemas.openxmlformats.org/spreadsheetml/2006/main" count="1044" uniqueCount="231">
  <si>
    <t>Account Code</t>
  </si>
  <si>
    <t>CSW Sport - Sportivate</t>
  </si>
  <si>
    <t>CSW Sport - Increasing Participation</t>
  </si>
  <si>
    <t>CSW Sport - Satellite Clubs</t>
  </si>
  <si>
    <t>CSW Sport - DFE Volunteering</t>
  </si>
  <si>
    <t>CSW Sport - School Games Capacity</t>
  </si>
  <si>
    <t>CSW Sport - Warwicks PA Project</t>
  </si>
  <si>
    <t>CSW Sport - Coaching Development</t>
  </si>
  <si>
    <t>CSW Sport -  Primary School Sport</t>
  </si>
  <si>
    <t>CSW Sport - Management Costs</t>
  </si>
  <si>
    <t>CSW Sport - Club Links</t>
  </si>
  <si>
    <t>CSW Sport - School Games Delivery</t>
  </si>
  <si>
    <t>TOTAL</t>
  </si>
  <si>
    <t>£</t>
  </si>
  <si>
    <t>R1000</t>
  </si>
  <si>
    <t>Employees - Basic Pay</t>
  </si>
  <si>
    <t>R1008</t>
  </si>
  <si>
    <t>Employees - Allowances</t>
  </si>
  <si>
    <t>R1009</t>
  </si>
  <si>
    <t>Salaries - Re-allocation</t>
  </si>
  <si>
    <t>R1200</t>
  </si>
  <si>
    <t>National Insurance Contributions</t>
  </si>
  <si>
    <t>R1250</t>
  </si>
  <si>
    <t>Apprentice Levy</t>
  </si>
  <si>
    <t>R1300</t>
  </si>
  <si>
    <t>Employers Superannuation</t>
  </si>
  <si>
    <t>R1650</t>
  </si>
  <si>
    <t>Training Expenses - Employees</t>
  </si>
  <si>
    <t>R1800</t>
  </si>
  <si>
    <t>Redundancy Payments</t>
  </si>
  <si>
    <t>R2200</t>
  </si>
  <si>
    <t>Rent</t>
  </si>
  <si>
    <t>R2201</t>
  </si>
  <si>
    <t>Venue Hire</t>
  </si>
  <si>
    <t>R3400</t>
  </si>
  <si>
    <t>Travel - Mileage Allowances</t>
  </si>
  <si>
    <t>R4000</t>
  </si>
  <si>
    <t>Equipment &amp; Tools - Purchase</t>
  </si>
  <si>
    <t>R4200</t>
  </si>
  <si>
    <t>Clothing, Uniform and Laundry</t>
  </si>
  <si>
    <t>R4300</t>
  </si>
  <si>
    <t>Printing, Stationery and General Office Expenses</t>
  </si>
  <si>
    <t>R4400</t>
  </si>
  <si>
    <t>Services - Professional Fees</t>
  </si>
  <si>
    <t>R4531</t>
  </si>
  <si>
    <t>Computing - IT Hardware</t>
  </si>
  <si>
    <t>R4701</t>
  </si>
  <si>
    <t>External Funding (Grants) to external bodies</t>
  </si>
  <si>
    <t>R8500</t>
  </si>
  <si>
    <t>R9000</t>
  </si>
  <si>
    <t>Grant, Contributions and Reimbursements</t>
  </si>
  <si>
    <t>TOTAL INCOME</t>
  </si>
  <si>
    <t>TOTAL EXPENDITURE</t>
  </si>
  <si>
    <t>NET POSITION</t>
  </si>
  <si>
    <t>Code</t>
  </si>
  <si>
    <t>Code(T)</t>
  </si>
  <si>
    <t>Last Year Actual (1)</t>
  </si>
  <si>
    <t>Revised Budget (1)</t>
  </si>
  <si>
    <t>Previous Forecast (1)</t>
  </si>
  <si>
    <t>Running Forecast (Fixed) (1)</t>
  </si>
  <si>
    <t>Actual to Date (Outturn) (1)</t>
  </si>
  <si>
    <t>Centralised Variance (1)</t>
  </si>
  <si>
    <t>BH Variance (1)</t>
  </si>
  <si>
    <t>Total Variance (1)</t>
  </si>
  <si>
    <t>Flag</t>
  </si>
  <si>
    <t>R1003</t>
  </si>
  <si>
    <t>Employees - Overtime</t>
  </si>
  <si>
    <t>R3000</t>
  </si>
  <si>
    <t>Vehicle Fuel &amp; Oil</t>
  </si>
  <si>
    <t>R3203</t>
  </si>
  <si>
    <t>Hire of Vehicles</t>
  </si>
  <si>
    <t>R3300</t>
  </si>
  <si>
    <t>Travel - Public Transport</t>
  </si>
  <si>
    <t>R3401</t>
  </si>
  <si>
    <t>Travel - Parking and Duty Passes</t>
  </si>
  <si>
    <t>R4001</t>
  </si>
  <si>
    <t>Equipment &amp; Tools - Hire</t>
  </si>
  <si>
    <t>R4007</t>
  </si>
  <si>
    <t>Materials</t>
  </si>
  <si>
    <t>R4100</t>
  </si>
  <si>
    <t>Catering - Refreshments</t>
  </si>
  <si>
    <t>R4101</t>
  </si>
  <si>
    <t>Groceries</t>
  </si>
  <si>
    <t>R4301</t>
  </si>
  <si>
    <t>Marketing, Advertising (non recruit) and promotions</t>
  </si>
  <si>
    <t>R4302</t>
  </si>
  <si>
    <t>Books, Publications and Digital Media</t>
  </si>
  <si>
    <t>R4401</t>
  </si>
  <si>
    <t>Services - Fees and Charges</t>
  </si>
  <si>
    <t>R4402</t>
  </si>
  <si>
    <t>Services - Licences</t>
  </si>
  <si>
    <t>R4601</t>
  </si>
  <si>
    <t>Subsistence</t>
  </si>
  <si>
    <t>R7012</t>
  </si>
  <si>
    <t>Support Service Recharge - Reallocated to Grant/Project</t>
  </si>
  <si>
    <t>A1</t>
  </si>
  <si>
    <t>Expenditure</t>
  </si>
  <si>
    <t>R9309</t>
  </si>
  <si>
    <t>Fees - Leisure Activities</t>
  </si>
  <si>
    <t>R9399</t>
  </si>
  <si>
    <t>Fees - Other External</t>
  </si>
  <si>
    <t>A2</t>
  </si>
  <si>
    <t>Income</t>
  </si>
  <si>
    <t>A4</t>
  </si>
  <si>
    <t>Reserve Contributions</t>
  </si>
  <si>
    <t>R1651</t>
  </si>
  <si>
    <t>Training (Employer Costs)</t>
  </si>
  <si>
    <t>R4503</t>
  </si>
  <si>
    <t>Comms - Postages</t>
  </si>
  <si>
    <t>R4504</t>
  </si>
  <si>
    <t>Comms - Telephone</t>
  </si>
  <si>
    <t>R4876</t>
  </si>
  <si>
    <t>Insurances - General</t>
  </si>
  <si>
    <t>Contributions to and from Usable Reserves</t>
  </si>
  <si>
    <t>Cost C: CSW Sport - Sportivate</t>
  </si>
  <si>
    <t>Cost C: CSW Sport - Dame Kelly Holmes Trust (Closed)</t>
  </si>
  <si>
    <t>Cost C: Rugby League Local Development Project</t>
  </si>
  <si>
    <t>Cost C: CSW Sport - Increasing Participation (Closed)</t>
  </si>
  <si>
    <t>R4003</t>
  </si>
  <si>
    <t>Equipment &amp; Tools - R &amp; M</t>
  </si>
  <si>
    <t>R4530</t>
  </si>
  <si>
    <t>Computing -  Software</t>
  </si>
  <si>
    <t>Cost C: CSW Sport - Satellite Clubs</t>
  </si>
  <si>
    <t>Cost C: CSW Sport - DFE Volunteering</t>
  </si>
  <si>
    <t>Cost C: CSW Sport - Bowls Development (Closed)</t>
  </si>
  <si>
    <t>R4404</t>
  </si>
  <si>
    <t>Client Activities</t>
  </si>
  <si>
    <t>R1006</t>
  </si>
  <si>
    <t>Employees - Allowances - Variable</t>
  </si>
  <si>
    <t>Cost C: CSW Sport - School Games Capacity (Closed)</t>
  </si>
  <si>
    <t>R3403</t>
  </si>
  <si>
    <t>Travel - Use of Volunteer's Transport</t>
  </si>
  <si>
    <t>Cost C: CSW Sport - Warwicks PA Project (Closed)</t>
  </si>
  <si>
    <t>Cost C: CSW Sport - Community Youth Sports Clubs (Closed)</t>
  </si>
  <si>
    <t>R1401</t>
  </si>
  <si>
    <t>Professional Subscriptions - Employee</t>
  </si>
  <si>
    <t>R4403</t>
  </si>
  <si>
    <t>Services - Consultancy fees</t>
  </si>
  <si>
    <t>Cost C: Sports Organisations</t>
  </si>
  <si>
    <t>R4702</t>
  </si>
  <si>
    <t>Subscription - Non Employees</t>
  </si>
  <si>
    <t>R9312</t>
  </si>
  <si>
    <t>Fees - Training</t>
  </si>
  <si>
    <t>Cost C: CSW Sport - Coaching Development</t>
  </si>
  <si>
    <t>R9602</t>
  </si>
  <si>
    <t>Income from LEA Schools</t>
  </si>
  <si>
    <t>Cost C: CSW Sport -  Primary School Sport</t>
  </si>
  <si>
    <t>R1005</t>
  </si>
  <si>
    <t>Employees - Statutory Sick Pay</t>
  </si>
  <si>
    <t>R1007</t>
  </si>
  <si>
    <t>Employees - SMP</t>
  </si>
  <si>
    <t>R1400</t>
  </si>
  <si>
    <t>Medical Fees - Employees</t>
  </si>
  <si>
    <t>R2703</t>
  </si>
  <si>
    <t>Waste Collection</t>
  </si>
  <si>
    <t>R2706</t>
  </si>
  <si>
    <t>Security</t>
  </si>
  <si>
    <t>R4534</t>
  </si>
  <si>
    <t>Computing - Infrastructure</t>
  </si>
  <si>
    <t>R4610</t>
  </si>
  <si>
    <t>Conference Expenses</t>
  </si>
  <si>
    <t>Cost C: CSW Sport - Management Costs</t>
  </si>
  <si>
    <t>Cost C: CSW Sport - Club Links (Closed)</t>
  </si>
  <si>
    <t>Cost C: CSW Sport - School Games Delivery</t>
  </si>
  <si>
    <t>Cost C: CSW Sport - Disability Sport (Closed)</t>
  </si>
  <si>
    <t>ML5R162103</t>
  </si>
  <si>
    <t>Sports</t>
  </si>
  <si>
    <t>CSW Sport - Active Lives</t>
  </si>
  <si>
    <t>CSW Sport - Dame Kelly Holmes Trust</t>
  </si>
  <si>
    <t>CSW Sport - Dame Kelly Holmes Trust - Get On Track</t>
  </si>
  <si>
    <t>R4303</t>
  </si>
  <si>
    <t>Bank Charges</t>
  </si>
  <si>
    <t>R5005</t>
  </si>
  <si>
    <t>Voluntary associations</t>
  </si>
  <si>
    <t>R5006</t>
  </si>
  <si>
    <t>Other establishments</t>
  </si>
  <si>
    <t>Cost C: CSW Sport - Sportmakers (Closed)</t>
  </si>
  <si>
    <t>Cost C: CSW Sport - Support to Succeed (Closed)</t>
  </si>
  <si>
    <t>R5008</t>
  </si>
  <si>
    <t>Other agencies</t>
  </si>
  <si>
    <t>R2075</t>
  </si>
  <si>
    <t>Grounds Maintenance</t>
  </si>
  <si>
    <t>R2077</t>
  </si>
  <si>
    <t>Property Repairs &amp; Maintenance - Reactive</t>
  </si>
  <si>
    <t>R4700</t>
  </si>
  <si>
    <t>Core Funding (Grants) to external bodies</t>
  </si>
  <si>
    <t>R7002</t>
  </si>
  <si>
    <t>Support Service Recharge - Legal</t>
  </si>
  <si>
    <t>R7007</t>
  </si>
  <si>
    <t>Support Service Recharge - Corporate Communication</t>
  </si>
  <si>
    <t>R7013</t>
  </si>
  <si>
    <t>Support Service Recharge - Insurance</t>
  </si>
  <si>
    <t>R9400</t>
  </si>
  <si>
    <t>Rental Income</t>
  </si>
  <si>
    <t>R9600</t>
  </si>
  <si>
    <t>Internal Recharge</t>
  </si>
  <si>
    <t>R8000</t>
  </si>
  <si>
    <t>Capital Charges - Depreciation Other Assets</t>
  </si>
  <si>
    <t>R8030</t>
  </si>
  <si>
    <t>Loss on Impairment of Assets</t>
  </si>
  <si>
    <t>R8070</t>
  </si>
  <si>
    <t>(S)/D on Revaluation of Non Current Assets</t>
  </si>
  <si>
    <t>A3</t>
  </si>
  <si>
    <t>Capital Charges</t>
  </si>
  <si>
    <t>R8501</t>
  </si>
  <si>
    <t>Contributions to and from Unusable Reserves - Depreciation</t>
  </si>
  <si>
    <t>R8505</t>
  </si>
  <si>
    <t>Contributions to and from Unusable Reserves - Revaluation</t>
  </si>
  <si>
    <t>R8511</t>
  </si>
  <si>
    <t>Contributions to and from Unusable Reserves - Disposal of Assets</t>
  </si>
  <si>
    <t>R4005</t>
  </si>
  <si>
    <t>Furniture</t>
  </si>
  <si>
    <t>R9601</t>
  </si>
  <si>
    <t>Support Service Recharge</t>
  </si>
  <si>
    <t>Financial Performance of Coventry Solihull and Warwickshire (CSW) for financial year 2016/17:</t>
  </si>
  <si>
    <t>As a qualified Accountant through the CCAB recognised Chartered Institute of Public Finance and Accountancy (CIPFA), I hereby confirm that the accounts for Coventry, Solihull and Warwickshire (per the above table) reflect what is included Coventry City Council's financial ledger and therefore the statutory accounts for 2016/17 (April - March).</t>
  </si>
  <si>
    <t>CSW total exp</t>
  </si>
  <si>
    <t>CSW total inc</t>
  </si>
  <si>
    <t>Net</t>
  </si>
  <si>
    <t>Salary Related</t>
  </si>
  <si>
    <t>Premises Related</t>
  </si>
  <si>
    <t>Transport Related</t>
  </si>
  <si>
    <t>Support Services</t>
  </si>
  <si>
    <t>Third Party Related</t>
  </si>
  <si>
    <t>Central Overheads</t>
  </si>
  <si>
    <t>Commercial Activity</t>
  </si>
  <si>
    <t>Internal Recharges</t>
  </si>
  <si>
    <t>Other</t>
  </si>
  <si>
    <t>Expense / Income Description</t>
  </si>
  <si>
    <t>£000'</t>
  </si>
  <si>
    <t>As a qualified Accountant through the CCAB recognised Chartered Institute of Public Finance and Accountancy (CIPFA), I Mark Williams hereby confirm that the accounts for Coventry, Solihull and Warwickshire (per the above table) reflect what is included Coventry City Council's financial ledger and therefore the statutory accounts for 2016/17 (April - 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</si>
</sst>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sz val="11"/>
      <color theme="0"/>
      <name val="Calibri"/>
      <family val="2"/>
      <scheme val="minor"/>
    </font>
    <font>
      <b/>
      <u/>
      <sz val="11"/>
      <color theme="1"/>
      <name val="Arial"/>
      <family val="2"/>
    </font>
    <font>
      <b/>
      <sz val="10"/>
      <color theme="1"/>
      <name val="Arial"/>
      <family val="2"/>
    </font>
    <font>
      <sz val="10"/>
      <color theme="1"/>
      <name val="Arial"/>
      <family val="2"/>
    </font>
    <font>
      <b/>
      <sz val="10"/>
      <name val="Arial"/>
      <family val="2"/>
    </font>
    <font>
      <sz val="10"/>
      <name val="Arial"/>
      <family val="2"/>
    </font>
    <font>
      <b/>
      <sz val="10"/>
      <color rgb="FFFF0000"/>
      <name val="Arial"/>
      <family val="2"/>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55">
    <xf numFmtId="0" fontId="0" fillId="0" borderId="0" xfId="0"/>
    <xf numFmtId="164" fontId="4" fillId="2" borderId="2" xfId="0" applyNumberFormat="1" applyFont="1" applyFill="1" applyBorder="1" applyAlignment="1">
      <alignment horizontal="center"/>
    </xf>
    <xf numFmtId="164" fontId="0" fillId="0" borderId="1" xfId="0" applyNumberFormat="1" applyFont="1" applyBorder="1"/>
    <xf numFmtId="164" fontId="5" fillId="0" borderId="1" xfId="0" applyNumberFormat="1" applyFont="1" applyBorder="1"/>
    <xf numFmtId="164" fontId="4" fillId="2" borderId="3" xfId="0" applyNumberFormat="1" applyFont="1" applyFill="1" applyBorder="1" applyAlignment="1">
      <alignment horizontal="center" wrapText="1"/>
    </xf>
    <xf numFmtId="164" fontId="5" fillId="0" borderId="4" xfId="0" applyNumberFormat="1" applyFont="1" applyBorder="1"/>
    <xf numFmtId="164" fontId="4" fillId="0" borderId="2" xfId="0" applyNumberFormat="1" applyFont="1" applyBorder="1"/>
    <xf numFmtId="164" fontId="5" fillId="0" borderId="3" xfId="0" applyNumberFormat="1" applyFont="1" applyBorder="1"/>
    <xf numFmtId="0" fontId="0" fillId="0" borderId="3" xfId="0" applyBorder="1"/>
    <xf numFmtId="0" fontId="4" fillId="0" borderId="0" xfId="0" applyFont="1"/>
    <xf numFmtId="164" fontId="6" fillId="0" borderId="0" xfId="1" quotePrefix="1" applyNumberFormat="1" applyFont="1" applyAlignment="1">
      <alignment horizontal="center"/>
    </xf>
    <xf numFmtId="164" fontId="6" fillId="0" borderId="0" xfId="1" applyNumberFormat="1" applyFont="1" applyAlignment="1">
      <alignment horizontal="center" wrapText="1"/>
    </xf>
    <xf numFmtId="164" fontId="6" fillId="0" borderId="0" xfId="1" applyNumberFormat="1" applyFont="1" applyAlignment="1">
      <alignment horizontal="center"/>
    </xf>
    <xf numFmtId="0" fontId="8" fillId="0" borderId="0" xfId="0" applyFont="1"/>
    <xf numFmtId="164" fontId="4" fillId="0" borderId="0" xfId="0" applyNumberFormat="1" applyFont="1"/>
    <xf numFmtId="164" fontId="5" fillId="0" borderId="4" xfId="0" applyNumberFormat="1" applyFont="1" applyFill="1" applyBorder="1"/>
    <xf numFmtId="0" fontId="4" fillId="0" borderId="0" xfId="0" applyFont="1" applyFill="1"/>
    <xf numFmtId="0" fontId="0" fillId="0" borderId="0" xfId="0" applyFill="1"/>
    <xf numFmtId="3" fontId="4" fillId="0" borderId="0" xfId="0" applyNumberFormat="1" applyFont="1" applyFill="1"/>
    <xf numFmtId="0" fontId="3" fillId="0" borderId="6" xfId="0" applyFont="1" applyFill="1" applyBorder="1"/>
    <xf numFmtId="164" fontId="4" fillId="0" borderId="4" xfId="0" applyNumberFormat="1" applyFont="1" applyBorder="1"/>
    <xf numFmtId="164" fontId="4" fillId="0" borderId="4" xfId="0" applyNumberFormat="1" applyFont="1" applyFill="1" applyBorder="1"/>
    <xf numFmtId="0" fontId="0" fillId="0" borderId="0" xfId="0" applyFill="1" applyAlignment="1">
      <alignment horizontal="left" vertical="top" wrapText="1"/>
    </xf>
    <xf numFmtId="164" fontId="5" fillId="0" borderId="6" xfId="0" applyNumberFormat="1" applyFont="1" applyBorder="1"/>
    <xf numFmtId="164" fontId="4" fillId="0" borderId="6" xfId="0" applyNumberFormat="1" applyFont="1" applyBorder="1"/>
    <xf numFmtId="164" fontId="4" fillId="0" borderId="7" xfId="0" applyNumberFormat="1" applyFont="1" applyBorder="1"/>
    <xf numFmtId="164" fontId="5" fillId="0" borderId="5" xfId="0" applyNumberFormat="1" applyFont="1" applyBorder="1"/>
    <xf numFmtId="164" fontId="5" fillId="0" borderId="2" xfId="0" applyNumberFormat="1" applyFont="1" applyBorder="1"/>
    <xf numFmtId="0" fontId="0" fillId="0" borderId="4" xfId="0" applyBorder="1"/>
    <xf numFmtId="1" fontId="4" fillId="2" borderId="1" xfId="0" applyNumberFormat="1" applyFont="1" applyFill="1" applyBorder="1" applyAlignment="1">
      <alignment horizontal="center"/>
    </xf>
    <xf numFmtId="164" fontId="4" fillId="2" borderId="3" xfId="0" applyNumberFormat="1" applyFont="1" applyFill="1" applyBorder="1" applyAlignment="1">
      <alignment horizontal="center" vertical="top" wrapText="1"/>
    </xf>
    <xf numFmtId="164" fontId="2" fillId="0" borderId="0" xfId="0" applyNumberFormat="1" applyFont="1"/>
    <xf numFmtId="164" fontId="0" fillId="0" borderId="0" xfId="0" applyNumberFormat="1"/>
    <xf numFmtId="0" fontId="0" fillId="0" borderId="0" xfId="0" applyFill="1" applyAlignment="1">
      <alignment vertical="top" wrapText="1"/>
    </xf>
    <xf numFmtId="0" fontId="0" fillId="0" borderId="8" xfId="0" applyBorder="1"/>
    <xf numFmtId="164" fontId="5" fillId="0" borderId="10" xfId="0" applyNumberFormat="1" applyFont="1" applyBorder="1"/>
    <xf numFmtId="0" fontId="0" fillId="0" borderId="10" xfId="0" applyBorder="1"/>
    <xf numFmtId="164" fontId="5" fillId="0" borderId="11" xfId="0" applyNumberFormat="1" applyFont="1" applyBorder="1" applyAlignment="1">
      <alignment horizontal="center"/>
    </xf>
    <xf numFmtId="164" fontId="5" fillId="0" borderId="11" xfId="0" applyNumberFormat="1" applyFont="1" applyBorder="1"/>
    <xf numFmtId="164" fontId="5" fillId="0" borderId="11" xfId="0" applyNumberFormat="1" applyFont="1" applyFill="1" applyBorder="1" applyAlignment="1">
      <alignment horizontal="center"/>
    </xf>
    <xf numFmtId="164" fontId="4" fillId="0" borderId="12" xfId="0" applyNumberFormat="1" applyFont="1" applyBorder="1"/>
    <xf numFmtId="164" fontId="5" fillId="0" borderId="14" xfId="0" applyNumberFormat="1" applyFont="1" applyBorder="1"/>
    <xf numFmtId="164" fontId="5" fillId="0" borderId="9" xfId="0" applyNumberFormat="1" applyFont="1" applyBorder="1" applyAlignment="1">
      <alignment horizontal="center"/>
    </xf>
    <xf numFmtId="164" fontId="4" fillId="0" borderId="13" xfId="0" applyNumberFormat="1" applyFont="1" applyBorder="1" applyAlignment="1">
      <alignment horizontal="center"/>
    </xf>
    <xf numFmtId="164" fontId="4" fillId="0" borderId="16" xfId="0" applyNumberFormat="1" applyFont="1" applyBorder="1"/>
    <xf numFmtId="164" fontId="4" fillId="0" borderId="17" xfId="0" applyNumberFormat="1" applyFont="1" applyBorder="1"/>
    <xf numFmtId="164" fontId="4" fillId="0" borderId="13" xfId="0" applyNumberFormat="1" applyFont="1" applyFill="1" applyBorder="1" applyAlignment="1">
      <alignment horizontal="center"/>
    </xf>
    <xf numFmtId="164" fontId="5" fillId="0" borderId="16" xfId="0" applyNumberFormat="1" applyFont="1" applyBorder="1"/>
    <xf numFmtId="164" fontId="5" fillId="0" borderId="17" xfId="0" applyNumberFormat="1" applyFont="1" applyFill="1" applyBorder="1"/>
    <xf numFmtId="164" fontId="4" fillId="0" borderId="18" xfId="0" applyNumberFormat="1" applyFont="1" applyBorder="1"/>
    <xf numFmtId="164" fontId="4" fillId="0" borderId="19" xfId="0" applyNumberFormat="1" applyFont="1" applyBorder="1" applyAlignment="1">
      <alignment horizontal="center" vertical="center"/>
    </xf>
    <xf numFmtId="164" fontId="4" fillId="0" borderId="9" xfId="0" applyNumberFormat="1" applyFont="1" applyFill="1" applyBorder="1" applyAlignment="1">
      <alignment horizontal="center"/>
    </xf>
    <xf numFmtId="164" fontId="4" fillId="0" borderId="11" xfId="0" applyNumberFormat="1" applyFont="1" applyFill="1" applyBorder="1" applyAlignment="1">
      <alignment horizontal="center" vertical="top" wrapText="1"/>
    </xf>
    <xf numFmtId="164" fontId="4" fillId="0" borderId="15" xfId="0" applyNumberFormat="1" applyFont="1" applyFill="1" applyBorder="1" applyAlignment="1">
      <alignment horizontal="center" wrapText="1"/>
    </xf>
    <xf numFmtId="0" fontId="0" fillId="0" borderId="0" xfId="0" applyFill="1" applyAlignment="1">
      <alignment horizontal="left" vertical="top"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6"/>
  <sheetViews>
    <sheetView tabSelected="1" workbookViewId="0">
      <selection activeCell="D3" sqref="D3"/>
    </sheetView>
  </sheetViews>
  <sheetFormatPr defaultRowHeight="15" x14ac:dyDescent="0.25"/>
  <cols>
    <col min="1" max="1" width="61.5703125" customWidth="1"/>
  </cols>
  <sheetData>
    <row r="2" spans="1:4" x14ac:dyDescent="0.25">
      <c r="A2" s="19" t="s">
        <v>214</v>
      </c>
    </row>
    <row r="4" spans="1:4" ht="15.75" thickBot="1" x14ac:dyDescent="0.3"/>
    <row r="5" spans="1:4" x14ac:dyDescent="0.25">
      <c r="A5" s="34"/>
      <c r="B5" s="51"/>
    </row>
    <row r="6" spans="1:4" x14ac:dyDescent="0.25">
      <c r="A6" s="35" t="s">
        <v>228</v>
      </c>
      <c r="B6" s="52" t="s">
        <v>12</v>
      </c>
    </row>
    <row r="7" spans="1:4" ht="15.75" thickBot="1" x14ac:dyDescent="0.3">
      <c r="A7" s="41"/>
      <c r="B7" s="53" t="s">
        <v>229</v>
      </c>
    </row>
    <row r="8" spans="1:4" x14ac:dyDescent="0.25">
      <c r="A8" s="34" t="s">
        <v>219</v>
      </c>
      <c r="B8" s="42">
        <f>SUM('summary 1'!V8:V22)/1000</f>
        <v>428.68900000000002</v>
      </c>
    </row>
    <row r="9" spans="1:4" x14ac:dyDescent="0.25">
      <c r="A9" s="36" t="s">
        <v>220</v>
      </c>
      <c r="B9" s="37">
        <f>SUM('summary 1'!V23:V28)/1000</f>
        <v>47.404000000000003</v>
      </c>
    </row>
    <row r="10" spans="1:4" x14ac:dyDescent="0.25">
      <c r="A10" s="36" t="s">
        <v>221</v>
      </c>
      <c r="B10" s="37">
        <f>SUM('summary 1'!V29:V34)/1000</f>
        <v>6.1539999999999999</v>
      </c>
    </row>
    <row r="11" spans="1:4" x14ac:dyDescent="0.25">
      <c r="A11" s="36" t="s">
        <v>222</v>
      </c>
      <c r="B11" s="37">
        <f>SUM('summary 1'!V35:V62)/1000</f>
        <v>312.52699999999999</v>
      </c>
    </row>
    <row r="12" spans="1:4" hidden="1" x14ac:dyDescent="0.25">
      <c r="A12" s="36" t="s">
        <v>223</v>
      </c>
      <c r="B12" s="37">
        <f>SUM('summary 1'!V63:V65)/1000</f>
        <v>0</v>
      </c>
    </row>
    <row r="13" spans="1:4" x14ac:dyDescent="0.25">
      <c r="A13" s="36" t="s">
        <v>224</v>
      </c>
      <c r="B13" s="37">
        <f>SUM('summary 1'!V66:V69)/1000</f>
        <v>27.113</v>
      </c>
    </row>
    <row r="14" spans="1:4" x14ac:dyDescent="0.25">
      <c r="A14" s="35"/>
      <c r="B14" s="38"/>
    </row>
    <row r="15" spans="1:4" ht="15.75" thickBot="1" x14ac:dyDescent="0.3">
      <c r="A15" s="40" t="s">
        <v>52</v>
      </c>
      <c r="B15" s="43">
        <f>SUM(B8:B13)</f>
        <v>821.88699999999994</v>
      </c>
      <c r="D15" s="32"/>
    </row>
    <row r="16" spans="1:4" ht="15.75" thickBot="1" x14ac:dyDescent="0.3">
      <c r="A16" s="44"/>
      <c r="B16" s="45"/>
    </row>
    <row r="17" spans="1:2" x14ac:dyDescent="0.25">
      <c r="A17" s="34" t="s">
        <v>50</v>
      </c>
      <c r="B17" s="42">
        <f>SUM('summary 1'!V80,'summary 1'!V76)/1000</f>
        <v>-783.84100000000001</v>
      </c>
    </row>
    <row r="18" spans="1:2" x14ac:dyDescent="0.25">
      <c r="A18" s="36" t="s">
        <v>225</v>
      </c>
      <c r="B18" s="37">
        <f>SUM('summary 1'!V81:V83,'summary 1'!V87)/1000</f>
        <v>-38.040999999999997</v>
      </c>
    </row>
    <row r="19" spans="1:2" hidden="1" x14ac:dyDescent="0.25">
      <c r="A19" s="36" t="s">
        <v>226</v>
      </c>
      <c r="B19" s="37">
        <f>SUM('summary 1'!V84:V86)/1000</f>
        <v>0</v>
      </c>
    </row>
    <row r="20" spans="1:2" hidden="1" x14ac:dyDescent="0.25">
      <c r="A20" s="36" t="s">
        <v>227</v>
      </c>
      <c r="B20" s="37">
        <f>SUM('summary 1'!V74:V75,'summary 1'!V77:V79)/1000</f>
        <v>0</v>
      </c>
    </row>
    <row r="21" spans="1:2" x14ac:dyDescent="0.25">
      <c r="A21" s="35"/>
      <c r="B21" s="39"/>
    </row>
    <row r="22" spans="1:2" ht="15.75" thickBot="1" x14ac:dyDescent="0.3">
      <c r="A22" s="40" t="s">
        <v>51</v>
      </c>
      <c r="B22" s="46">
        <f>SUM(B17:B21)</f>
        <v>-821.88200000000006</v>
      </c>
    </row>
    <row r="23" spans="1:2" ht="15.75" thickBot="1" x14ac:dyDescent="0.3">
      <c r="A23" s="47"/>
      <c r="B23" s="48"/>
    </row>
    <row r="24" spans="1:2" ht="15.75" thickBot="1" x14ac:dyDescent="0.3">
      <c r="A24" s="49" t="s">
        <v>53</v>
      </c>
      <c r="B24" s="50">
        <f>B22+B15</f>
        <v>4.9999999998817657E-3</v>
      </c>
    </row>
    <row r="26" spans="1:2" x14ac:dyDescent="0.25">
      <c r="A26" s="16"/>
      <c r="B26" s="11"/>
    </row>
    <row r="27" spans="1:2" ht="15" customHeight="1" x14ac:dyDescent="0.25">
      <c r="A27" s="54" t="s">
        <v>230</v>
      </c>
      <c r="B27" s="54"/>
    </row>
    <row r="28" spans="1:2" x14ac:dyDescent="0.25">
      <c r="A28" s="54"/>
      <c r="B28" s="54"/>
    </row>
    <row r="29" spans="1:2" x14ac:dyDescent="0.25">
      <c r="A29" s="54"/>
      <c r="B29" s="54"/>
    </row>
    <row r="30" spans="1:2" x14ac:dyDescent="0.25">
      <c r="A30" s="54"/>
      <c r="B30" s="54"/>
    </row>
    <row r="31" spans="1:2" x14ac:dyDescent="0.25">
      <c r="A31" s="54"/>
      <c r="B31" s="54"/>
    </row>
    <row r="32" spans="1:2" x14ac:dyDescent="0.25">
      <c r="A32" s="54"/>
      <c r="B32" s="54"/>
    </row>
    <row r="33" spans="1:1" x14ac:dyDescent="0.25">
      <c r="A33" s="33"/>
    </row>
    <row r="34" spans="1:1" x14ac:dyDescent="0.25">
      <c r="A34" s="33"/>
    </row>
    <row r="35" spans="1:1" x14ac:dyDescent="0.25">
      <c r="A35" s="33"/>
    </row>
    <row r="36" spans="1:1" x14ac:dyDescent="0.25">
      <c r="A36" s="33"/>
    </row>
  </sheetData>
  <mergeCells count="1">
    <mergeCell ref="A27:B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9"/>
  <sheetViews>
    <sheetView workbookViewId="0">
      <pane xSplit="2" ySplit="7" topLeftCell="Q73" activePane="bottomRight" state="frozen"/>
      <selection pane="topRight" activeCell="C1" sqref="C1"/>
      <selection pane="bottomLeft" activeCell="A8" sqref="A8"/>
      <selection pane="bottomRight" activeCell="X37" sqref="X37"/>
    </sheetView>
  </sheetViews>
  <sheetFormatPr defaultRowHeight="15" x14ac:dyDescent="0.25"/>
  <cols>
    <col min="2" max="2" width="47.5703125" customWidth="1"/>
    <col min="3" max="3" width="10.140625" customWidth="1"/>
    <col min="4" max="4" width="13.42578125" customWidth="1"/>
    <col min="5" max="5" width="14.28515625" customWidth="1"/>
    <col min="6" max="6" width="11.28515625" customWidth="1"/>
    <col min="7" max="8" width="13.5703125" customWidth="1"/>
    <col min="9" max="12" width="13.42578125" customWidth="1"/>
    <col min="13" max="14" width="13" customWidth="1"/>
    <col min="15" max="15" width="14.5703125" customWidth="1"/>
    <col min="16" max="17" width="12.85546875" customWidth="1"/>
    <col min="18" max="18" width="12.5703125" customWidth="1"/>
    <col min="19" max="19" width="12.28515625" customWidth="1"/>
    <col min="20" max="21" width="14.42578125" customWidth="1"/>
  </cols>
  <sheetData>
    <row r="2" spans="1:22" x14ac:dyDescent="0.25">
      <c r="A2" s="19" t="s">
        <v>214</v>
      </c>
    </row>
    <row r="5" spans="1:22" x14ac:dyDescent="0.25">
      <c r="C5" s="29">
        <v>10133</v>
      </c>
      <c r="D5" s="29">
        <v>10266</v>
      </c>
      <c r="E5" s="29">
        <v>10376</v>
      </c>
      <c r="F5" s="29">
        <v>10441</v>
      </c>
      <c r="G5" s="29">
        <v>10501</v>
      </c>
      <c r="H5" s="29">
        <v>10607</v>
      </c>
      <c r="I5" s="29">
        <v>10791</v>
      </c>
      <c r="J5" s="29">
        <v>10824</v>
      </c>
      <c r="K5" s="29">
        <v>10858</v>
      </c>
      <c r="L5" s="29">
        <v>10947</v>
      </c>
      <c r="M5" s="29">
        <v>11037</v>
      </c>
      <c r="N5" s="29">
        <v>11087</v>
      </c>
      <c r="O5" s="29">
        <v>11531</v>
      </c>
      <c r="P5" s="29">
        <v>11555</v>
      </c>
      <c r="Q5" s="29">
        <v>11564</v>
      </c>
      <c r="R5" s="29">
        <v>11592</v>
      </c>
      <c r="S5" s="29">
        <v>11642</v>
      </c>
      <c r="T5" s="29">
        <v>11702</v>
      </c>
      <c r="U5" s="29">
        <v>11980</v>
      </c>
      <c r="V5" s="1"/>
    </row>
    <row r="6" spans="1:22" ht="76.5" x14ac:dyDescent="0.25">
      <c r="A6" s="2" t="s">
        <v>0</v>
      </c>
      <c r="B6" s="3"/>
      <c r="C6" s="30" t="s">
        <v>1</v>
      </c>
      <c r="D6" s="30" t="s">
        <v>168</v>
      </c>
      <c r="E6" s="30" t="s">
        <v>2</v>
      </c>
      <c r="F6" s="30" t="s">
        <v>3</v>
      </c>
      <c r="G6" s="30" t="s">
        <v>4</v>
      </c>
      <c r="H6" s="30" t="s">
        <v>124</v>
      </c>
      <c r="I6" s="30" t="s">
        <v>5</v>
      </c>
      <c r="J6" s="30" t="s">
        <v>169</v>
      </c>
      <c r="K6" s="30" t="s">
        <v>176</v>
      </c>
      <c r="L6" s="30" t="s">
        <v>177</v>
      </c>
      <c r="M6" s="30" t="s">
        <v>6</v>
      </c>
      <c r="N6" s="30" t="s">
        <v>133</v>
      </c>
      <c r="O6" s="30" t="s">
        <v>7</v>
      </c>
      <c r="P6" s="30" t="s">
        <v>8</v>
      </c>
      <c r="Q6" s="30" t="s">
        <v>167</v>
      </c>
      <c r="R6" s="30" t="s">
        <v>9</v>
      </c>
      <c r="S6" s="30" t="s">
        <v>10</v>
      </c>
      <c r="T6" s="30" t="s">
        <v>11</v>
      </c>
      <c r="U6" s="30" t="s">
        <v>164</v>
      </c>
      <c r="V6" s="30" t="s">
        <v>12</v>
      </c>
    </row>
    <row r="7" spans="1:22" x14ac:dyDescent="0.25">
      <c r="A7" s="27"/>
      <c r="B7" s="23"/>
      <c r="C7" s="4" t="s">
        <v>13</v>
      </c>
      <c r="D7" s="4" t="s">
        <v>13</v>
      </c>
      <c r="E7" s="4" t="s">
        <v>13</v>
      </c>
      <c r="F7" s="4" t="s">
        <v>13</v>
      </c>
      <c r="G7" s="4" t="s">
        <v>13</v>
      </c>
      <c r="H7" s="4" t="s">
        <v>13</v>
      </c>
      <c r="I7" s="4" t="s">
        <v>13</v>
      </c>
      <c r="J7" s="4" t="s">
        <v>13</v>
      </c>
      <c r="K7" s="4" t="s">
        <v>13</v>
      </c>
      <c r="L7" s="4" t="s">
        <v>13</v>
      </c>
      <c r="M7" s="4" t="s">
        <v>13</v>
      </c>
      <c r="N7" s="4" t="s">
        <v>13</v>
      </c>
      <c r="O7" s="4" t="s">
        <v>13</v>
      </c>
      <c r="P7" s="4" t="s">
        <v>13</v>
      </c>
      <c r="Q7" s="4" t="s">
        <v>13</v>
      </c>
      <c r="R7" s="4" t="s">
        <v>13</v>
      </c>
      <c r="S7" s="4" t="s">
        <v>13</v>
      </c>
      <c r="T7" s="4" t="s">
        <v>13</v>
      </c>
      <c r="U7" s="4" t="s">
        <v>13</v>
      </c>
      <c r="V7" s="4" t="s">
        <v>13</v>
      </c>
    </row>
    <row r="8" spans="1:22" x14ac:dyDescent="0.25">
      <c r="A8" s="28" t="s">
        <v>14</v>
      </c>
      <c r="B8" t="str">
        <f>VLOOKUP(A8,detail!$B$2:$C$358,2,FALSE)</f>
        <v>Employees - Basic Pay</v>
      </c>
      <c r="C8" s="5">
        <f>SUMIFS(detail!$H$2:$H$358,detail!$A$2:$A$358,'summary 1'!$C$5,detail!$B$2:$B$358,'summary 1'!A8)</f>
        <v>0</v>
      </c>
      <c r="D8" s="5">
        <f>SUMIFS(detail!$H$2:$H$358,detail!$A$2:$A$358,'summary 1'!$D$5,detail!$B$2:$B$358,'summary 1'!A8)</f>
        <v>0</v>
      </c>
      <c r="E8" s="5">
        <f>SUMIFS(detail!$H$2:$H$358,detail!$A$2:$A$358,'summary 1'!$E$5,detail!$B$2:$B$358,'summary 1'!A8)</f>
        <v>0</v>
      </c>
      <c r="F8" s="5">
        <f>SUMIFS(detail!$H$2:$H$358,detail!$A$2:$A$358,'summary 1'!$F$5,detail!$B$2:$B$358,'summary 1'!A8)</f>
        <v>0</v>
      </c>
      <c r="G8" s="5">
        <f>SUMIFS(detail!$H$2:$H$358,detail!$A$2:$A$358,'summary 1'!$G$5,detail!$B$2:$B$358,'summary 1'!A8)</f>
        <v>0</v>
      </c>
      <c r="H8" s="5">
        <f>SUMIFS(detail!$H$2:$H$358,detail!$A$2:$A$358,'summary 1'!$H$5,detail!$B$2:$B$358,'summary 1'!A8)</f>
        <v>0</v>
      </c>
      <c r="I8" s="5">
        <f>SUMIFS(detail!$H$2:$H$358,detail!$A$2:$A$358,'summary 1'!$I$5,detail!$B$2:$B$358,'summary 1'!A8)</f>
        <v>24187</v>
      </c>
      <c r="J8" s="5">
        <f>SUMIFS(detail!$H$2:$H$358,detail!$A$2:$A$358,'summary 1'!$J$5,detail!$B$2:$B$358,'summary 1'!A8)</f>
        <v>0</v>
      </c>
      <c r="K8" s="5">
        <f>SUMIFS(detail!$H$2:$H$358,detail!$A$2:$A$358,'summary 1'!$K$5,detail!$B$2:$B$358,'summary 1'!A8)</f>
        <v>0</v>
      </c>
      <c r="L8" s="5">
        <f>SUMIFS(detail!$H$2:$H$358,detail!$A$2:$A$358,'summary 1'!$L$5,detail!$B$2:$B$358,'summary 1'!A8)</f>
        <v>0</v>
      </c>
      <c r="M8" s="5">
        <f>SUMIFS(detail!$H$2:$H$358,detail!$A$2:$A$358,'summary 1'!$M$5,detail!$B$2:$B$358,'summary 1'!A8)</f>
        <v>0</v>
      </c>
      <c r="N8" s="5">
        <f>SUMIFS(detail!$H$2:$H$358,detail!$A$2:$A$358,'summary 1'!$N$5,detail!$B$2:$B$358,'summary 1'!A8)</f>
        <v>0</v>
      </c>
      <c r="O8" s="5">
        <f>SUMIFS(detail!$H$2:$H$358,detail!$A$2:$A$358,'summary 1'!$O$5,detail!$B$2:$B$358,'summary 1'!A8)</f>
        <v>27394</v>
      </c>
      <c r="P8" s="5">
        <f>SUMIFS(detail!$H$2:$H$358,detail!$A$2:$A$358,'summary 1'!$P$5,detail!$B$2:$B$358,'summary 1'!A8)</f>
        <v>0</v>
      </c>
      <c r="Q8" s="5">
        <f>SUMIFS(detail!$H$2:$H$358,detail!$A$2:$A$358,'summary 1'!$Q$5,detail!$B$2:$B$358,'summary 1'!A8)</f>
        <v>0</v>
      </c>
      <c r="R8" s="5">
        <f>SUMIFS(detail!$H$2:$H$358,detail!$A$2:$A$358,'summary 1'!$R$5,detail!$B$2:$B$358,'summary 1'!A8)</f>
        <v>255983</v>
      </c>
      <c r="S8" s="5">
        <f>SUMIFS(detail!$H$2:$H$358,detail!$A$2:$A$358,'summary 1'!$S$5,detail!$B$2:$B$358,'summary 1'!A8)</f>
        <v>0</v>
      </c>
      <c r="T8" s="5">
        <f>SUMIFS(detail!$H$2:$H$358,detail!$A$2:$A$358,'summary 1'!$T$5,detail!$B$2:$B$358,'summary 1'!A8)</f>
        <v>0</v>
      </c>
      <c r="U8" s="5">
        <f>SUMIFS(detail!$H$2:$H$358,detail!$A$2:$A$358,'summary 1'!$U$5,detail!$B$2:$B$358,'summary 1'!A8)</f>
        <v>0</v>
      </c>
      <c r="V8" s="5">
        <f>SUM(C8:U8)</f>
        <v>307564</v>
      </c>
    </row>
    <row r="9" spans="1:22" x14ac:dyDescent="0.25">
      <c r="A9" s="28" t="s">
        <v>65</v>
      </c>
      <c r="B9" t="str">
        <f>VLOOKUP(A9,detail!$B$2:$C$358,2,FALSE)</f>
        <v>Employees - Overtime</v>
      </c>
      <c r="C9" s="5">
        <f>SUMIFS(detail!$H$2:$H$358,detail!$A$2:$A$358,'summary 1'!$C$5,detail!$B$2:$B$358,'summary 1'!A9)</f>
        <v>0</v>
      </c>
      <c r="D9" s="5">
        <f>SUMIFS(detail!$H$2:$H$358,detail!$A$2:$A$358,'summary 1'!$D$5,detail!$B$2:$B$358,'summary 1'!A9)</f>
        <v>0</v>
      </c>
      <c r="E9" s="5">
        <f>SUMIFS(detail!$H$2:$H$358,detail!$A$2:$A$358,'summary 1'!$E$5,detail!$B$2:$B$358,'summary 1'!A9)</f>
        <v>0</v>
      </c>
      <c r="F9" s="5">
        <f>SUMIFS(detail!$H$2:$H$358,detail!$A$2:$A$358,'summary 1'!$F$5,detail!$B$2:$B$358,'summary 1'!A9)</f>
        <v>0</v>
      </c>
      <c r="G9" s="5">
        <f>SUMIFS(detail!$H$2:$H$358,detail!$A$2:$A$358,'summary 1'!$G$5,detail!$B$2:$B$358,'summary 1'!A9)</f>
        <v>0</v>
      </c>
      <c r="H9" s="5">
        <f>SUMIFS(detail!$H$2:$H$358,detail!$A$2:$A$358,'summary 1'!$H$5,detail!$B$2:$B$358,'summary 1'!A9)</f>
        <v>0</v>
      </c>
      <c r="I9" s="5">
        <f>SUMIFS(detail!$H$2:$H$358,detail!$A$2:$A$358,'summary 1'!$I$5,detail!$B$2:$B$358,'summary 1'!A9)</f>
        <v>105</v>
      </c>
      <c r="J9" s="5">
        <f>SUMIFS(detail!$H$2:$H$358,detail!$A$2:$A$358,'summary 1'!$J$5,detail!$B$2:$B$358,'summary 1'!A9)</f>
        <v>0</v>
      </c>
      <c r="K9" s="5">
        <f>SUMIFS(detail!$H$2:$H$358,detail!$A$2:$A$358,'summary 1'!$K$5,detail!$B$2:$B$358,'summary 1'!A9)</f>
        <v>0</v>
      </c>
      <c r="L9" s="5">
        <f>SUMIFS(detail!$H$2:$H$358,detail!$A$2:$A$358,'summary 1'!$L$5,detail!$B$2:$B$358,'summary 1'!A9)</f>
        <v>0</v>
      </c>
      <c r="M9" s="5">
        <f>SUMIFS(detail!$H$2:$H$358,detail!$A$2:$A$358,'summary 1'!$M$5,detail!$B$2:$B$358,'summary 1'!A9)</f>
        <v>0</v>
      </c>
      <c r="N9" s="5">
        <f>SUMIFS(detail!$H$2:$H$358,detail!$A$2:$A$358,'summary 1'!$N$5,detail!$B$2:$B$358,'summary 1'!A9)</f>
        <v>0</v>
      </c>
      <c r="O9" s="5">
        <f>SUMIFS(detail!$H$2:$H$358,detail!$A$2:$A$358,'summary 1'!$O$5,detail!$B$2:$B$358,'summary 1'!A9)</f>
        <v>24</v>
      </c>
      <c r="P9" s="5">
        <f>SUMIFS(detail!$H$2:$H$358,detail!$A$2:$A$358,'summary 1'!$P$5,detail!$B$2:$B$358,'summary 1'!A9)</f>
        <v>0</v>
      </c>
      <c r="Q9" s="5">
        <f>SUMIFS(detail!$H$2:$H$358,detail!$A$2:$A$358,'summary 1'!$Q$5,detail!$B$2:$B$358,'summary 1'!A9)</f>
        <v>0</v>
      </c>
      <c r="R9" s="5">
        <f>SUMIFS(detail!$H$2:$H$358,detail!$A$2:$A$358,'summary 1'!$R$5,detail!$B$2:$B$358,'summary 1'!A9)</f>
        <v>129</v>
      </c>
      <c r="S9" s="5">
        <f>SUMIFS(detail!$H$2:$H$358,detail!$A$2:$A$358,'summary 1'!$S$5,detail!$B$2:$B$358,'summary 1'!A9)</f>
        <v>0</v>
      </c>
      <c r="T9" s="5">
        <f>SUMIFS(detail!$H$2:$H$358,detail!$A$2:$A$358,'summary 1'!$T$5,detail!$B$2:$B$358,'summary 1'!A9)</f>
        <v>0</v>
      </c>
      <c r="U9" s="5">
        <f>SUMIFS(detail!$H$2:$H$358,detail!$A$2:$A$358,'summary 1'!$U$5,detail!$B$2:$B$358,'summary 1'!A9)</f>
        <v>0</v>
      </c>
      <c r="V9" s="5">
        <f t="shared" ref="V9:V69" si="0">SUM(C9:U9)</f>
        <v>258</v>
      </c>
    </row>
    <row r="10" spans="1:22" x14ac:dyDescent="0.25">
      <c r="A10" s="28" t="s">
        <v>147</v>
      </c>
      <c r="B10" t="str">
        <f>VLOOKUP(A10,detail!$B$2:$C$358,2,FALSE)</f>
        <v>Employees - Statutory Sick Pay</v>
      </c>
      <c r="C10" s="5">
        <f>SUMIFS(detail!$H$2:$H$358,detail!$A$2:$A$358,'summary 1'!$C$5,detail!$B$2:$B$358,'summary 1'!A10)</f>
        <v>0</v>
      </c>
      <c r="D10" s="5">
        <f>SUMIFS(detail!$H$2:$H$358,detail!$A$2:$A$358,'summary 1'!$D$5,detail!$B$2:$B$358,'summary 1'!A10)</f>
        <v>0</v>
      </c>
      <c r="E10" s="5">
        <f>SUMIFS(detail!$H$2:$H$358,detail!$A$2:$A$358,'summary 1'!$E$5,detail!$B$2:$B$358,'summary 1'!A10)</f>
        <v>0</v>
      </c>
      <c r="F10" s="5">
        <f>SUMIFS(detail!$H$2:$H$358,detail!$A$2:$A$358,'summary 1'!$F$5,detail!$B$2:$B$358,'summary 1'!A10)</f>
        <v>0</v>
      </c>
      <c r="G10" s="5">
        <f>SUMIFS(detail!$H$2:$H$358,detail!$A$2:$A$358,'summary 1'!$G$5,detail!$B$2:$B$358,'summary 1'!A10)</f>
        <v>0</v>
      </c>
      <c r="H10" s="5">
        <f>SUMIFS(detail!$H$2:$H$358,detail!$A$2:$A$358,'summary 1'!$H$5,detail!$B$2:$B$358,'summary 1'!A10)</f>
        <v>0</v>
      </c>
      <c r="I10" s="5">
        <f>SUMIFS(detail!$H$2:$H$358,detail!$A$2:$A$358,'summary 1'!$I$5,detail!$B$2:$B$358,'summary 1'!A10)</f>
        <v>0</v>
      </c>
      <c r="J10" s="5">
        <f>SUMIFS(detail!$H$2:$H$358,detail!$A$2:$A$358,'summary 1'!$J$5,detail!$B$2:$B$358,'summary 1'!A10)</f>
        <v>0</v>
      </c>
      <c r="K10" s="5">
        <f>SUMIFS(detail!$H$2:$H$358,detail!$A$2:$A$358,'summary 1'!$K$5,detail!$B$2:$B$358,'summary 1'!A10)</f>
        <v>0</v>
      </c>
      <c r="L10" s="5">
        <f>SUMIFS(detail!$H$2:$H$358,detail!$A$2:$A$358,'summary 1'!$L$5,detail!$B$2:$B$358,'summary 1'!A10)</f>
        <v>0</v>
      </c>
      <c r="M10" s="5">
        <f>SUMIFS(detail!$H$2:$H$358,detail!$A$2:$A$358,'summary 1'!$M$5,detail!$B$2:$B$358,'summary 1'!A10)</f>
        <v>0</v>
      </c>
      <c r="N10" s="5">
        <f>SUMIFS(detail!$H$2:$H$358,detail!$A$2:$A$358,'summary 1'!$N$5,detail!$B$2:$B$358,'summary 1'!A10)</f>
        <v>0</v>
      </c>
      <c r="O10" s="5">
        <f>SUMIFS(detail!$H$2:$H$358,detail!$A$2:$A$358,'summary 1'!$O$5,detail!$B$2:$B$358,'summary 1'!A10)</f>
        <v>0</v>
      </c>
      <c r="P10" s="5">
        <f>SUMIFS(detail!$H$2:$H$358,detail!$A$2:$A$358,'summary 1'!$P$5,detail!$B$2:$B$358,'summary 1'!A10)</f>
        <v>0</v>
      </c>
      <c r="Q10" s="5">
        <f>SUMIFS(detail!$H$2:$H$358,detail!$A$2:$A$358,'summary 1'!$Q$5,detail!$B$2:$B$358,'summary 1'!A10)</f>
        <v>0</v>
      </c>
      <c r="R10" s="5">
        <f>SUMIFS(detail!$H$2:$H$358,detail!$A$2:$A$358,'summary 1'!$R$5,detail!$B$2:$B$358,'summary 1'!A10)</f>
        <v>897</v>
      </c>
      <c r="S10" s="5">
        <f>SUMIFS(detail!$H$2:$H$358,detail!$A$2:$A$358,'summary 1'!$S$5,detail!$B$2:$B$358,'summary 1'!A10)</f>
        <v>0</v>
      </c>
      <c r="T10" s="5">
        <f>SUMIFS(detail!$H$2:$H$358,detail!$A$2:$A$358,'summary 1'!$T$5,detail!$B$2:$B$358,'summary 1'!A10)</f>
        <v>0</v>
      </c>
      <c r="U10" s="5">
        <f>SUMIFS(detail!$H$2:$H$358,detail!$A$2:$A$358,'summary 1'!$U$5,detail!$B$2:$B$358,'summary 1'!A10)</f>
        <v>0</v>
      </c>
      <c r="V10" s="5">
        <f t="shared" si="0"/>
        <v>897</v>
      </c>
    </row>
    <row r="11" spans="1:22" x14ac:dyDescent="0.25">
      <c r="A11" s="28" t="s">
        <v>127</v>
      </c>
      <c r="B11" t="str">
        <f>VLOOKUP(A11,detail!$B$2:$C$358,2,FALSE)</f>
        <v>Employees - Allowances - Variable</v>
      </c>
      <c r="C11" s="5">
        <f>SUMIFS(detail!$H$2:$H$358,detail!$A$2:$A$358,'summary 1'!$C$5,detail!$B$2:$B$358,'summary 1'!A11)</f>
        <v>0</v>
      </c>
      <c r="D11" s="5">
        <f>SUMIFS(detail!$H$2:$H$358,detail!$A$2:$A$358,'summary 1'!$D$5,detail!$B$2:$B$358,'summary 1'!A11)</f>
        <v>0</v>
      </c>
      <c r="E11" s="5">
        <f>SUMIFS(detail!$H$2:$H$358,detail!$A$2:$A$358,'summary 1'!$E$5,detail!$B$2:$B$358,'summary 1'!A11)</f>
        <v>0</v>
      </c>
      <c r="F11" s="5">
        <f>SUMIFS(detail!$H$2:$H$358,detail!$A$2:$A$358,'summary 1'!$F$5,detail!$B$2:$B$358,'summary 1'!A11)</f>
        <v>0</v>
      </c>
      <c r="G11" s="5">
        <f>SUMIFS(detail!$H$2:$H$358,detail!$A$2:$A$358,'summary 1'!$G$5,detail!$B$2:$B$358,'summary 1'!A11)</f>
        <v>0</v>
      </c>
      <c r="H11" s="5">
        <f>SUMIFS(detail!$H$2:$H$358,detail!$A$2:$A$358,'summary 1'!$H$5,detail!$B$2:$B$358,'summary 1'!A11)</f>
        <v>0</v>
      </c>
      <c r="I11" s="5">
        <f>SUMIFS(detail!$H$2:$H$358,detail!$A$2:$A$358,'summary 1'!$I$5,detail!$B$2:$B$358,'summary 1'!A11)</f>
        <v>269</v>
      </c>
      <c r="J11" s="5">
        <f>SUMIFS(detail!$H$2:$H$358,detail!$A$2:$A$358,'summary 1'!$J$5,detail!$B$2:$B$358,'summary 1'!A11)</f>
        <v>0</v>
      </c>
      <c r="K11" s="5">
        <f>SUMIFS(detail!$H$2:$H$358,detail!$A$2:$A$358,'summary 1'!$K$5,detail!$B$2:$B$358,'summary 1'!A11)</f>
        <v>0</v>
      </c>
      <c r="L11" s="5">
        <f>SUMIFS(detail!$H$2:$H$358,detail!$A$2:$A$358,'summary 1'!$L$5,detail!$B$2:$B$358,'summary 1'!A11)</f>
        <v>0</v>
      </c>
      <c r="M11" s="5">
        <f>SUMIFS(detail!$H$2:$H$358,detail!$A$2:$A$358,'summary 1'!$M$5,detail!$B$2:$B$358,'summary 1'!A11)</f>
        <v>0</v>
      </c>
      <c r="N11" s="5">
        <f>SUMIFS(detail!$H$2:$H$358,detail!$A$2:$A$358,'summary 1'!$N$5,detail!$B$2:$B$358,'summary 1'!A11)</f>
        <v>0</v>
      </c>
      <c r="O11" s="5">
        <f>SUMIFS(detail!$H$2:$H$358,detail!$A$2:$A$358,'summary 1'!$O$5,detail!$B$2:$B$358,'summary 1'!A11)</f>
        <v>569</v>
      </c>
      <c r="P11" s="5">
        <f>SUMIFS(detail!$H$2:$H$358,detail!$A$2:$A$358,'summary 1'!$P$5,detail!$B$2:$B$358,'summary 1'!A11)</f>
        <v>0</v>
      </c>
      <c r="Q11" s="5">
        <f>SUMIFS(detail!$H$2:$H$358,detail!$A$2:$A$358,'summary 1'!$Q$5,detail!$B$2:$B$358,'summary 1'!A11)</f>
        <v>0</v>
      </c>
      <c r="R11" s="5">
        <f>SUMIFS(detail!$H$2:$H$358,detail!$A$2:$A$358,'summary 1'!$R$5,detail!$B$2:$B$358,'summary 1'!A11)</f>
        <v>1565</v>
      </c>
      <c r="S11" s="5">
        <f>SUMIFS(detail!$H$2:$H$358,detail!$A$2:$A$358,'summary 1'!$S$5,detail!$B$2:$B$358,'summary 1'!A11)</f>
        <v>0</v>
      </c>
      <c r="T11" s="5">
        <f>SUMIFS(detail!$H$2:$H$358,detail!$A$2:$A$358,'summary 1'!$T$5,detail!$B$2:$B$358,'summary 1'!A11)</f>
        <v>0</v>
      </c>
      <c r="U11" s="5">
        <f>SUMIFS(detail!$H$2:$H$358,detail!$A$2:$A$358,'summary 1'!$U$5,detail!$B$2:$B$358,'summary 1'!A11)</f>
        <v>0</v>
      </c>
      <c r="V11" s="5">
        <f t="shared" si="0"/>
        <v>2403</v>
      </c>
    </row>
    <row r="12" spans="1:22" x14ac:dyDescent="0.25">
      <c r="A12" s="28" t="s">
        <v>149</v>
      </c>
      <c r="B12" t="str">
        <f>VLOOKUP(A12,detail!$B$2:$C$358,2,FALSE)</f>
        <v>Employees - SMP</v>
      </c>
      <c r="C12" s="5">
        <f>SUMIFS(detail!$H$2:$H$358,detail!$A$2:$A$358,'summary 1'!$C$5,detail!$B$2:$B$358,'summary 1'!A12)</f>
        <v>0</v>
      </c>
      <c r="D12" s="5">
        <f>SUMIFS(detail!$H$2:$H$358,detail!$A$2:$A$358,'summary 1'!$D$5,detail!$B$2:$B$358,'summary 1'!A12)</f>
        <v>0</v>
      </c>
      <c r="E12" s="5">
        <f>SUMIFS(detail!$H$2:$H$358,detail!$A$2:$A$358,'summary 1'!$E$5,detail!$B$2:$B$358,'summary 1'!A12)</f>
        <v>0</v>
      </c>
      <c r="F12" s="5">
        <f>SUMIFS(detail!$H$2:$H$358,detail!$A$2:$A$358,'summary 1'!$F$5,detail!$B$2:$B$358,'summary 1'!A12)</f>
        <v>0</v>
      </c>
      <c r="G12" s="5">
        <f>SUMIFS(detail!$H$2:$H$358,detail!$A$2:$A$358,'summary 1'!$G$5,detail!$B$2:$B$358,'summary 1'!A12)</f>
        <v>0</v>
      </c>
      <c r="H12" s="5">
        <f>SUMIFS(detail!$H$2:$H$358,detail!$A$2:$A$358,'summary 1'!$H$5,detail!$B$2:$B$358,'summary 1'!A12)</f>
        <v>0</v>
      </c>
      <c r="I12" s="5">
        <f>SUMIFS(detail!$H$2:$H$358,detail!$A$2:$A$358,'summary 1'!$I$5,detail!$B$2:$B$358,'summary 1'!A12)</f>
        <v>0</v>
      </c>
      <c r="J12" s="5">
        <f>SUMIFS(detail!$H$2:$H$358,detail!$A$2:$A$358,'summary 1'!$J$5,detail!$B$2:$B$358,'summary 1'!A12)</f>
        <v>0</v>
      </c>
      <c r="K12" s="5">
        <f>SUMIFS(detail!$H$2:$H$358,detail!$A$2:$A$358,'summary 1'!$K$5,detail!$B$2:$B$358,'summary 1'!A12)</f>
        <v>0</v>
      </c>
      <c r="L12" s="5">
        <f>SUMIFS(detail!$H$2:$H$358,detail!$A$2:$A$358,'summary 1'!$L$5,detail!$B$2:$B$358,'summary 1'!A12)</f>
        <v>0</v>
      </c>
      <c r="M12" s="5">
        <f>SUMIFS(detail!$H$2:$H$358,detail!$A$2:$A$358,'summary 1'!$M$5,detail!$B$2:$B$358,'summary 1'!A12)</f>
        <v>0</v>
      </c>
      <c r="N12" s="5">
        <f>SUMIFS(detail!$H$2:$H$358,detail!$A$2:$A$358,'summary 1'!$N$5,detail!$B$2:$B$358,'summary 1'!A12)</f>
        <v>0</v>
      </c>
      <c r="O12" s="5">
        <f>SUMIFS(detail!$H$2:$H$358,detail!$A$2:$A$358,'summary 1'!$O$5,detail!$B$2:$B$358,'summary 1'!A12)</f>
        <v>0</v>
      </c>
      <c r="P12" s="5">
        <f>SUMIFS(detail!$H$2:$H$358,detail!$A$2:$A$358,'summary 1'!$P$5,detail!$B$2:$B$358,'summary 1'!A12)</f>
        <v>0</v>
      </c>
      <c r="Q12" s="5">
        <f>SUMIFS(detail!$H$2:$H$358,detail!$A$2:$A$358,'summary 1'!$Q$5,detail!$B$2:$B$358,'summary 1'!A12)</f>
        <v>0</v>
      </c>
      <c r="R12" s="5">
        <f>SUMIFS(detail!$H$2:$H$358,detail!$A$2:$A$358,'summary 1'!$R$5,detail!$B$2:$B$358,'summary 1'!A12)</f>
        <v>80</v>
      </c>
      <c r="S12" s="5">
        <f>SUMIFS(detail!$H$2:$H$358,detail!$A$2:$A$358,'summary 1'!$S$5,detail!$B$2:$B$358,'summary 1'!A12)</f>
        <v>0</v>
      </c>
      <c r="T12" s="5">
        <f>SUMIFS(detail!$H$2:$H$358,detail!$A$2:$A$358,'summary 1'!$T$5,detail!$B$2:$B$358,'summary 1'!A12)</f>
        <v>0</v>
      </c>
      <c r="U12" s="5">
        <f>SUMIFS(detail!$H$2:$H$358,detail!$A$2:$A$358,'summary 1'!$U$5,detail!$B$2:$B$358,'summary 1'!A12)</f>
        <v>0</v>
      </c>
      <c r="V12" s="5">
        <f t="shared" si="0"/>
        <v>80</v>
      </c>
    </row>
    <row r="13" spans="1:22" x14ac:dyDescent="0.25">
      <c r="A13" s="28" t="s">
        <v>16</v>
      </c>
      <c r="B13" t="str">
        <f>VLOOKUP(A13,detail!$B$2:$C$358,2,FALSE)</f>
        <v>Employees - Allowances</v>
      </c>
      <c r="C13" s="5">
        <f>SUMIFS(detail!$H$2:$H$358,detail!$A$2:$A$358,'summary 1'!$C$5,detail!$B$2:$B$358,'summary 1'!A13)</f>
        <v>0</v>
      </c>
      <c r="D13" s="5">
        <f>SUMIFS(detail!$H$2:$H$358,detail!$A$2:$A$358,'summary 1'!$D$5,detail!$B$2:$B$358,'summary 1'!A13)</f>
        <v>0</v>
      </c>
      <c r="E13" s="5">
        <f>SUMIFS(detail!$H$2:$H$358,detail!$A$2:$A$358,'summary 1'!$E$5,detail!$B$2:$B$358,'summary 1'!A13)</f>
        <v>0</v>
      </c>
      <c r="F13" s="5">
        <f>SUMIFS(detail!$H$2:$H$358,detail!$A$2:$A$358,'summary 1'!$F$5,detail!$B$2:$B$358,'summary 1'!A13)</f>
        <v>0</v>
      </c>
      <c r="G13" s="5">
        <f>SUMIFS(detail!$H$2:$H$358,detail!$A$2:$A$358,'summary 1'!$G$5,detail!$B$2:$B$358,'summary 1'!A13)</f>
        <v>0</v>
      </c>
      <c r="H13" s="5">
        <f>SUMIFS(detail!$H$2:$H$358,detail!$A$2:$A$358,'summary 1'!$H$5,detail!$B$2:$B$358,'summary 1'!A13)</f>
        <v>0</v>
      </c>
      <c r="I13" s="5">
        <f>SUMIFS(detail!$H$2:$H$358,detail!$A$2:$A$358,'summary 1'!$I$5,detail!$B$2:$B$358,'summary 1'!A13)</f>
        <v>628</v>
      </c>
      <c r="J13" s="5">
        <f>SUMIFS(detail!$H$2:$H$358,detail!$A$2:$A$358,'summary 1'!$J$5,detail!$B$2:$B$358,'summary 1'!A13)</f>
        <v>0</v>
      </c>
      <c r="K13" s="5">
        <f>SUMIFS(detail!$H$2:$H$358,detail!$A$2:$A$358,'summary 1'!$K$5,detail!$B$2:$B$358,'summary 1'!A13)</f>
        <v>0</v>
      </c>
      <c r="L13" s="5">
        <f>SUMIFS(detail!$H$2:$H$358,detail!$A$2:$A$358,'summary 1'!$L$5,detail!$B$2:$B$358,'summary 1'!A13)</f>
        <v>0</v>
      </c>
      <c r="M13" s="5">
        <f>SUMIFS(detail!$H$2:$H$358,detail!$A$2:$A$358,'summary 1'!$M$5,detail!$B$2:$B$358,'summary 1'!A13)</f>
        <v>0</v>
      </c>
      <c r="N13" s="5">
        <f>SUMIFS(detail!$H$2:$H$358,detail!$A$2:$A$358,'summary 1'!$N$5,detail!$B$2:$B$358,'summary 1'!A13)</f>
        <v>0</v>
      </c>
      <c r="O13" s="5">
        <f>SUMIFS(detail!$H$2:$H$358,detail!$A$2:$A$358,'summary 1'!$O$5,detail!$B$2:$B$358,'summary 1'!A13)</f>
        <v>996</v>
      </c>
      <c r="P13" s="5">
        <f>SUMIFS(detail!$H$2:$H$358,detail!$A$2:$A$358,'summary 1'!$P$5,detail!$B$2:$B$358,'summary 1'!A13)</f>
        <v>0</v>
      </c>
      <c r="Q13" s="5">
        <f>SUMIFS(detail!$H$2:$H$358,detail!$A$2:$A$358,'summary 1'!$Q$5,detail!$B$2:$B$358,'summary 1'!A13)</f>
        <v>0</v>
      </c>
      <c r="R13" s="5">
        <f>SUMIFS(detail!$H$2:$H$358,detail!$A$2:$A$358,'summary 1'!$R$5,detail!$B$2:$B$358,'summary 1'!A13)</f>
        <v>2482</v>
      </c>
      <c r="S13" s="5">
        <f>SUMIFS(detail!$H$2:$H$358,detail!$A$2:$A$358,'summary 1'!$S$5,detail!$B$2:$B$358,'summary 1'!A13)</f>
        <v>0</v>
      </c>
      <c r="T13" s="5">
        <f>SUMIFS(detail!$H$2:$H$358,detail!$A$2:$A$358,'summary 1'!$T$5,detail!$B$2:$B$358,'summary 1'!A13)</f>
        <v>0</v>
      </c>
      <c r="U13" s="5">
        <f>SUMIFS(detail!$H$2:$H$358,detail!$A$2:$A$358,'summary 1'!$U$5,detail!$B$2:$B$358,'summary 1'!A13)</f>
        <v>0</v>
      </c>
      <c r="V13" s="5">
        <f t="shared" si="0"/>
        <v>4106</v>
      </c>
    </row>
    <row r="14" spans="1:22" x14ac:dyDescent="0.25">
      <c r="A14" s="28" t="s">
        <v>18</v>
      </c>
      <c r="B14" t="str">
        <f>VLOOKUP(A14,detail!$B$2:$C$358,2,FALSE)</f>
        <v>Salaries - Re-allocation</v>
      </c>
      <c r="C14" s="5">
        <f>SUMIFS(detail!$H$2:$H$358,detail!$A$2:$A$358,'summary 1'!$C$5,detail!$B$2:$B$358,'summary 1'!A14)</f>
        <v>55225</v>
      </c>
      <c r="D14" s="5">
        <f>SUMIFS(detail!$H$2:$H$358,detail!$A$2:$A$358,'summary 1'!$D$5,detail!$B$2:$B$358,'summary 1'!A14)</f>
        <v>0</v>
      </c>
      <c r="E14" s="5">
        <f>SUMIFS(detail!$H$2:$H$358,detail!$A$2:$A$358,'summary 1'!$E$5,detail!$B$2:$B$358,'summary 1'!A14)</f>
        <v>0</v>
      </c>
      <c r="F14" s="5">
        <f>SUMIFS(detail!$H$2:$H$358,detail!$A$2:$A$358,'summary 1'!$F$5,detail!$B$2:$B$358,'summary 1'!A14)</f>
        <v>3000</v>
      </c>
      <c r="G14" s="5">
        <f>SUMIFS(detail!$H$2:$H$358,detail!$A$2:$A$358,'summary 1'!$G$5,detail!$B$2:$B$358,'summary 1'!A14)</f>
        <v>3040</v>
      </c>
      <c r="H14" s="5">
        <f>SUMIFS(detail!$H$2:$H$358,detail!$A$2:$A$358,'summary 1'!$H$5,detail!$B$2:$B$358,'summary 1'!A14)</f>
        <v>0</v>
      </c>
      <c r="I14" s="5">
        <f>SUMIFS(detail!$H$2:$H$358,detail!$A$2:$A$358,'summary 1'!$I$5,detail!$B$2:$B$358,'summary 1'!A14)</f>
        <v>-2352</v>
      </c>
      <c r="J14" s="5">
        <f>SUMIFS(detail!$H$2:$H$358,detail!$A$2:$A$358,'summary 1'!$J$5,detail!$B$2:$B$358,'summary 1'!A14)</f>
        <v>0</v>
      </c>
      <c r="K14" s="5">
        <f>SUMIFS(detail!$H$2:$H$358,detail!$A$2:$A$358,'summary 1'!$K$5,detail!$B$2:$B$358,'summary 1'!A14)</f>
        <v>0</v>
      </c>
      <c r="L14" s="5">
        <f>SUMIFS(detail!$H$2:$H$358,detail!$A$2:$A$358,'summary 1'!$L$5,detail!$B$2:$B$358,'summary 1'!A14)</f>
        <v>0</v>
      </c>
      <c r="M14" s="5">
        <f>SUMIFS(detail!$H$2:$H$358,detail!$A$2:$A$358,'summary 1'!$M$5,detail!$B$2:$B$358,'summary 1'!A14)</f>
        <v>0</v>
      </c>
      <c r="N14" s="5">
        <f>SUMIFS(detail!$H$2:$H$358,detail!$A$2:$A$358,'summary 1'!$N$5,detail!$B$2:$B$358,'summary 1'!A14)</f>
        <v>0</v>
      </c>
      <c r="O14" s="5">
        <f>SUMIFS(detail!$H$2:$H$358,detail!$A$2:$A$358,'summary 1'!$O$5,detail!$B$2:$B$358,'summary 1'!A14)</f>
        <v>7152</v>
      </c>
      <c r="P14" s="5">
        <f>SUMIFS(detail!$H$2:$H$358,detail!$A$2:$A$358,'summary 1'!$P$5,detail!$B$2:$B$358,'summary 1'!A14)</f>
        <v>7500</v>
      </c>
      <c r="Q14" s="5">
        <f>SUMIFS(detail!$H$2:$H$358,detail!$A$2:$A$358,'summary 1'!$Q$5,detail!$B$2:$B$358,'summary 1'!A14)</f>
        <v>0</v>
      </c>
      <c r="R14" s="5">
        <f>SUMIFS(detail!$H$2:$H$358,detail!$A$2:$A$358,'summary 1'!$R$5,detail!$B$2:$B$358,'summary 1'!A14)</f>
        <v>-120488</v>
      </c>
      <c r="S14" s="5">
        <f>SUMIFS(detail!$H$2:$H$358,detail!$A$2:$A$358,'summary 1'!$S$5,detail!$B$2:$B$358,'summary 1'!A14)</f>
        <v>48640</v>
      </c>
      <c r="T14" s="5">
        <f>SUMIFS(detail!$H$2:$H$358,detail!$A$2:$A$358,'summary 1'!$T$5,detail!$B$2:$B$358,'summary 1'!A14)</f>
        <v>0</v>
      </c>
      <c r="U14" s="5">
        <f>SUMIFS(detail!$H$2:$H$358,detail!$A$2:$A$358,'summary 1'!$U$5,detail!$B$2:$B$358,'summary 1'!A14)</f>
        <v>0</v>
      </c>
      <c r="V14" s="5">
        <f t="shared" si="0"/>
        <v>1717</v>
      </c>
    </row>
    <row r="15" spans="1:22" x14ac:dyDescent="0.25">
      <c r="A15" s="28" t="s">
        <v>20</v>
      </c>
      <c r="B15" t="str">
        <f>VLOOKUP(A15,detail!$B$2:$C$358,2,FALSE)</f>
        <v>National Insurance Contributions</v>
      </c>
      <c r="C15" s="5">
        <f>SUMIFS(detail!$H$2:$H$358,detail!$A$2:$A$358,'summary 1'!$C$5,detail!$B$2:$B$358,'summary 1'!A15)</f>
        <v>0</v>
      </c>
      <c r="D15" s="5">
        <f>SUMIFS(detail!$H$2:$H$358,detail!$A$2:$A$358,'summary 1'!$D$5,detail!$B$2:$B$358,'summary 1'!A15)</f>
        <v>0</v>
      </c>
      <c r="E15" s="5">
        <f>SUMIFS(detail!$H$2:$H$358,detail!$A$2:$A$358,'summary 1'!$E$5,detail!$B$2:$B$358,'summary 1'!A15)</f>
        <v>0</v>
      </c>
      <c r="F15" s="5">
        <f>SUMIFS(detail!$H$2:$H$358,detail!$A$2:$A$358,'summary 1'!$F$5,detail!$B$2:$B$358,'summary 1'!A15)</f>
        <v>0</v>
      </c>
      <c r="G15" s="5">
        <f>SUMIFS(detail!$H$2:$H$358,detail!$A$2:$A$358,'summary 1'!$G$5,detail!$B$2:$B$358,'summary 1'!A15)</f>
        <v>0</v>
      </c>
      <c r="H15" s="5">
        <f>SUMIFS(detail!$H$2:$H$358,detail!$A$2:$A$358,'summary 1'!$H$5,detail!$B$2:$B$358,'summary 1'!A15)</f>
        <v>0</v>
      </c>
      <c r="I15" s="5">
        <f>SUMIFS(detail!$H$2:$H$358,detail!$A$2:$A$358,'summary 1'!$I$5,detail!$B$2:$B$358,'summary 1'!A15)</f>
        <v>2357</v>
      </c>
      <c r="J15" s="5">
        <f>SUMIFS(detail!$H$2:$H$358,detail!$A$2:$A$358,'summary 1'!$J$5,detail!$B$2:$B$358,'summary 1'!A15)</f>
        <v>0</v>
      </c>
      <c r="K15" s="5">
        <f>SUMIFS(detail!$H$2:$H$358,detail!$A$2:$A$358,'summary 1'!$K$5,detail!$B$2:$B$358,'summary 1'!A15)</f>
        <v>0</v>
      </c>
      <c r="L15" s="5">
        <f>SUMIFS(detail!$H$2:$H$358,detail!$A$2:$A$358,'summary 1'!$L$5,detail!$B$2:$B$358,'summary 1'!A15)</f>
        <v>0</v>
      </c>
      <c r="M15" s="5">
        <f>SUMIFS(detail!$H$2:$H$358,detail!$A$2:$A$358,'summary 1'!$M$5,detail!$B$2:$B$358,'summary 1'!A15)</f>
        <v>0</v>
      </c>
      <c r="N15" s="5">
        <f>SUMIFS(detail!$H$2:$H$358,detail!$A$2:$A$358,'summary 1'!$N$5,detail!$B$2:$B$358,'summary 1'!A15)</f>
        <v>0</v>
      </c>
      <c r="O15" s="5">
        <f>SUMIFS(detail!$H$2:$H$358,detail!$A$2:$A$358,'summary 1'!$O$5,detail!$B$2:$B$358,'summary 1'!A15)</f>
        <v>2880</v>
      </c>
      <c r="P15" s="5">
        <f>SUMIFS(detail!$H$2:$H$358,detail!$A$2:$A$358,'summary 1'!$P$5,detail!$B$2:$B$358,'summary 1'!A15)</f>
        <v>0</v>
      </c>
      <c r="Q15" s="5">
        <f>SUMIFS(detail!$H$2:$H$358,detail!$A$2:$A$358,'summary 1'!$Q$5,detail!$B$2:$B$358,'summary 1'!A15)</f>
        <v>0</v>
      </c>
      <c r="R15" s="5">
        <f>SUMIFS(detail!$H$2:$H$358,detail!$A$2:$A$358,'summary 1'!$R$5,detail!$B$2:$B$358,'summary 1'!A15)</f>
        <v>25108</v>
      </c>
      <c r="S15" s="5">
        <f>SUMIFS(detail!$H$2:$H$358,detail!$A$2:$A$358,'summary 1'!$S$5,detail!$B$2:$B$358,'summary 1'!A15)</f>
        <v>0</v>
      </c>
      <c r="T15" s="5">
        <f>SUMIFS(detail!$H$2:$H$358,detail!$A$2:$A$358,'summary 1'!$T$5,detail!$B$2:$B$358,'summary 1'!A15)</f>
        <v>0</v>
      </c>
      <c r="U15" s="5">
        <f>SUMIFS(detail!$H$2:$H$358,detail!$A$2:$A$358,'summary 1'!$U$5,detail!$B$2:$B$358,'summary 1'!A15)</f>
        <v>0</v>
      </c>
      <c r="V15" s="5">
        <f t="shared" si="0"/>
        <v>30345</v>
      </c>
    </row>
    <row r="16" spans="1:22" x14ac:dyDescent="0.25">
      <c r="A16" s="28" t="s">
        <v>22</v>
      </c>
      <c r="B16" t="s">
        <v>23</v>
      </c>
      <c r="C16" s="5">
        <f>SUMIFS(detail!$H$2:$H$358,detail!$A$2:$A$358,'summary 1'!$C$5,detail!$B$2:$B$358,'summary 1'!A16)</f>
        <v>0</v>
      </c>
      <c r="D16" s="5">
        <f>SUMIFS(detail!$H$2:$H$358,detail!$A$2:$A$358,'summary 1'!$D$5,detail!$B$2:$B$358,'summary 1'!A16)</f>
        <v>0</v>
      </c>
      <c r="E16" s="5">
        <f>SUMIFS(detail!$H$2:$H$358,detail!$A$2:$A$358,'summary 1'!$E$5,detail!$B$2:$B$358,'summary 1'!A16)</f>
        <v>0</v>
      </c>
      <c r="F16" s="5">
        <f>SUMIFS(detail!$H$2:$H$358,detail!$A$2:$A$358,'summary 1'!$F$5,detail!$B$2:$B$358,'summary 1'!A16)</f>
        <v>0</v>
      </c>
      <c r="G16" s="5">
        <f>SUMIFS(detail!$H$2:$H$358,detail!$A$2:$A$358,'summary 1'!$G$5,detail!$B$2:$B$358,'summary 1'!A16)</f>
        <v>0</v>
      </c>
      <c r="H16" s="5">
        <f>SUMIFS(detail!$H$2:$H$358,detail!$A$2:$A$358,'summary 1'!$H$5,detail!$B$2:$B$358,'summary 1'!A16)</f>
        <v>0</v>
      </c>
      <c r="I16" s="5">
        <f>SUMIFS(detail!$H$2:$H$358,detail!$A$2:$A$358,'summary 1'!$I$5,detail!$B$2:$B$358,'summary 1'!A16)</f>
        <v>0</v>
      </c>
      <c r="J16" s="5">
        <f>SUMIFS(detail!$H$2:$H$358,detail!$A$2:$A$358,'summary 1'!$J$5,detail!$B$2:$B$358,'summary 1'!A16)</f>
        <v>0</v>
      </c>
      <c r="K16" s="5">
        <f>SUMIFS(detail!$H$2:$H$358,detail!$A$2:$A$358,'summary 1'!$K$5,detail!$B$2:$B$358,'summary 1'!A16)</f>
        <v>0</v>
      </c>
      <c r="L16" s="5">
        <f>SUMIFS(detail!$H$2:$H$358,detail!$A$2:$A$358,'summary 1'!$L$5,detail!$B$2:$B$358,'summary 1'!A16)</f>
        <v>0</v>
      </c>
      <c r="M16" s="5">
        <f>SUMIFS(detail!$H$2:$H$358,detail!$A$2:$A$358,'summary 1'!$M$5,detail!$B$2:$B$358,'summary 1'!A16)</f>
        <v>0</v>
      </c>
      <c r="N16" s="5">
        <f>SUMIFS(detail!$H$2:$H$358,detail!$A$2:$A$358,'summary 1'!$N$5,detail!$B$2:$B$358,'summary 1'!A16)</f>
        <v>0</v>
      </c>
      <c r="O16" s="5">
        <f>SUMIFS(detail!$H$2:$H$358,detail!$A$2:$A$358,'summary 1'!$O$5,detail!$B$2:$B$358,'summary 1'!A16)</f>
        <v>0</v>
      </c>
      <c r="P16" s="5">
        <f>SUMIFS(detail!$H$2:$H$358,detail!$A$2:$A$358,'summary 1'!$P$5,detail!$B$2:$B$358,'summary 1'!A16)</f>
        <v>0</v>
      </c>
      <c r="Q16" s="5">
        <f>SUMIFS(detail!$H$2:$H$358,detail!$A$2:$A$358,'summary 1'!$Q$5,detail!$B$2:$B$358,'summary 1'!A16)</f>
        <v>0</v>
      </c>
      <c r="R16" s="5">
        <f>SUMIFS(detail!$H$2:$H$358,detail!$A$2:$A$358,'summary 1'!$R$5,detail!$B$2:$B$358,'summary 1'!A16)</f>
        <v>0</v>
      </c>
      <c r="S16" s="5">
        <f>SUMIFS(detail!$H$2:$H$358,detail!$A$2:$A$358,'summary 1'!$S$5,detail!$B$2:$B$358,'summary 1'!A16)</f>
        <v>0</v>
      </c>
      <c r="T16" s="5">
        <f>SUMIFS(detail!$H$2:$H$358,detail!$A$2:$A$358,'summary 1'!$T$5,detail!$B$2:$B$358,'summary 1'!A16)</f>
        <v>0</v>
      </c>
      <c r="U16" s="5">
        <f>SUMIFS(detail!$H$2:$H$358,detail!$A$2:$A$358,'summary 1'!$U$5,detail!$B$2:$B$358,'summary 1'!A16)</f>
        <v>0</v>
      </c>
      <c r="V16" s="5">
        <f t="shared" si="0"/>
        <v>0</v>
      </c>
    </row>
    <row r="17" spans="1:22" x14ac:dyDescent="0.25">
      <c r="A17" s="28" t="s">
        <v>24</v>
      </c>
      <c r="B17" t="str">
        <f>VLOOKUP(A17,detail!$B$2:$C$358,2,FALSE)</f>
        <v>Employers Superannuation</v>
      </c>
      <c r="C17" s="5">
        <f>SUMIFS(detail!$H$2:$H$358,detail!$A$2:$A$358,'summary 1'!$C$5,detail!$B$2:$B$358,'summary 1'!A17)</f>
        <v>0</v>
      </c>
      <c r="D17" s="5">
        <f>SUMIFS(detail!$H$2:$H$358,detail!$A$2:$A$358,'summary 1'!$D$5,detail!$B$2:$B$358,'summary 1'!A17)</f>
        <v>0</v>
      </c>
      <c r="E17" s="5">
        <f>SUMIFS(detail!$H$2:$H$358,detail!$A$2:$A$358,'summary 1'!$E$5,detail!$B$2:$B$358,'summary 1'!A17)</f>
        <v>0</v>
      </c>
      <c r="F17" s="5">
        <f>SUMIFS(detail!$H$2:$H$358,detail!$A$2:$A$358,'summary 1'!$F$5,detail!$B$2:$B$358,'summary 1'!A17)</f>
        <v>0</v>
      </c>
      <c r="G17" s="5">
        <f>SUMIFS(detail!$H$2:$H$358,detail!$A$2:$A$358,'summary 1'!$G$5,detail!$B$2:$B$358,'summary 1'!A17)</f>
        <v>0</v>
      </c>
      <c r="H17" s="5">
        <f>SUMIFS(detail!$H$2:$H$358,detail!$A$2:$A$358,'summary 1'!$H$5,detail!$B$2:$B$358,'summary 1'!A17)</f>
        <v>0</v>
      </c>
      <c r="I17" s="5">
        <f>SUMIFS(detail!$H$2:$H$358,detail!$A$2:$A$358,'summary 1'!$I$5,detail!$B$2:$B$358,'summary 1'!A17)</f>
        <v>6264</v>
      </c>
      <c r="J17" s="5">
        <f>SUMIFS(detail!$H$2:$H$358,detail!$A$2:$A$358,'summary 1'!$J$5,detail!$B$2:$B$358,'summary 1'!A17)</f>
        <v>0</v>
      </c>
      <c r="K17" s="5">
        <f>SUMIFS(detail!$H$2:$H$358,detail!$A$2:$A$358,'summary 1'!$K$5,detail!$B$2:$B$358,'summary 1'!A17)</f>
        <v>0</v>
      </c>
      <c r="L17" s="5">
        <f>SUMIFS(detail!$H$2:$H$358,detail!$A$2:$A$358,'summary 1'!$L$5,detail!$B$2:$B$358,'summary 1'!A17)</f>
        <v>0</v>
      </c>
      <c r="M17" s="5">
        <f>SUMIFS(detail!$H$2:$H$358,detail!$A$2:$A$358,'summary 1'!$M$5,detail!$B$2:$B$358,'summary 1'!A17)</f>
        <v>0</v>
      </c>
      <c r="N17" s="5">
        <f>SUMIFS(detail!$H$2:$H$358,detail!$A$2:$A$358,'summary 1'!$N$5,detail!$B$2:$B$358,'summary 1'!A17)</f>
        <v>0</v>
      </c>
      <c r="O17" s="5">
        <f>SUMIFS(detail!$H$2:$H$358,detail!$A$2:$A$358,'summary 1'!$O$5,detail!$B$2:$B$358,'summary 1'!A17)</f>
        <v>7095</v>
      </c>
      <c r="P17" s="5">
        <f>SUMIFS(detail!$H$2:$H$358,detail!$A$2:$A$358,'summary 1'!$P$5,detail!$B$2:$B$358,'summary 1'!A17)</f>
        <v>0</v>
      </c>
      <c r="Q17" s="5">
        <f>SUMIFS(detail!$H$2:$H$358,detail!$A$2:$A$358,'summary 1'!$Q$5,detail!$B$2:$B$358,'summary 1'!A17)</f>
        <v>0</v>
      </c>
      <c r="R17" s="5">
        <f>SUMIFS(detail!$H$2:$H$358,detail!$A$2:$A$358,'summary 1'!$R$5,detail!$B$2:$B$358,'summary 1'!A17)</f>
        <v>67277</v>
      </c>
      <c r="S17" s="5">
        <f>SUMIFS(detail!$H$2:$H$358,detail!$A$2:$A$358,'summary 1'!$S$5,detail!$B$2:$B$358,'summary 1'!A17)</f>
        <v>0</v>
      </c>
      <c r="T17" s="5">
        <f>SUMIFS(detail!$H$2:$H$358,detail!$A$2:$A$358,'summary 1'!$T$5,detail!$B$2:$B$358,'summary 1'!A17)</f>
        <v>0</v>
      </c>
      <c r="U17" s="5">
        <f>SUMIFS(detail!$H$2:$H$358,detail!$A$2:$A$358,'summary 1'!$U$5,detail!$B$2:$B$358,'summary 1'!A17)</f>
        <v>0</v>
      </c>
      <c r="V17" s="5">
        <f t="shared" si="0"/>
        <v>80636</v>
      </c>
    </row>
    <row r="18" spans="1:22" x14ac:dyDescent="0.25">
      <c r="A18" s="28" t="s">
        <v>151</v>
      </c>
      <c r="B18" t="str">
        <f>VLOOKUP(A18,detail!$B$2:$C$358,2,FALSE)</f>
        <v>Medical Fees - Employees</v>
      </c>
      <c r="C18" s="5">
        <f>SUMIFS(detail!$H$2:$H$358,detail!$A$2:$A$358,'summary 1'!$C$5,detail!$B$2:$B$358,'summary 1'!A18)</f>
        <v>0</v>
      </c>
      <c r="D18" s="5">
        <f>SUMIFS(detail!$H$2:$H$358,detail!$A$2:$A$358,'summary 1'!$D$5,detail!$B$2:$B$358,'summary 1'!A18)</f>
        <v>0</v>
      </c>
      <c r="E18" s="5">
        <f>SUMIFS(detail!$H$2:$H$358,detail!$A$2:$A$358,'summary 1'!$E$5,detail!$B$2:$B$358,'summary 1'!A18)</f>
        <v>0</v>
      </c>
      <c r="F18" s="5">
        <f>SUMIFS(detail!$H$2:$H$358,detail!$A$2:$A$358,'summary 1'!$F$5,detail!$B$2:$B$358,'summary 1'!A18)</f>
        <v>0</v>
      </c>
      <c r="G18" s="5">
        <f>SUMIFS(detail!$H$2:$H$358,detail!$A$2:$A$358,'summary 1'!$G$5,detail!$B$2:$B$358,'summary 1'!A18)</f>
        <v>0</v>
      </c>
      <c r="H18" s="5">
        <f>SUMIFS(detail!$H$2:$H$358,detail!$A$2:$A$358,'summary 1'!$H$5,detail!$B$2:$B$358,'summary 1'!A18)</f>
        <v>0</v>
      </c>
      <c r="I18" s="5">
        <f>SUMIFS(detail!$H$2:$H$358,detail!$A$2:$A$358,'summary 1'!$I$5,detail!$B$2:$B$358,'summary 1'!A18)</f>
        <v>0</v>
      </c>
      <c r="J18" s="5">
        <f>SUMIFS(detail!$H$2:$H$358,detail!$A$2:$A$358,'summary 1'!$J$5,detail!$B$2:$B$358,'summary 1'!A18)</f>
        <v>0</v>
      </c>
      <c r="K18" s="5">
        <f>SUMIFS(detail!$H$2:$H$358,detail!$A$2:$A$358,'summary 1'!$K$5,detail!$B$2:$B$358,'summary 1'!A18)</f>
        <v>0</v>
      </c>
      <c r="L18" s="5">
        <f>SUMIFS(detail!$H$2:$H$358,detail!$A$2:$A$358,'summary 1'!$L$5,detail!$B$2:$B$358,'summary 1'!A18)</f>
        <v>0</v>
      </c>
      <c r="M18" s="5">
        <f>SUMIFS(detail!$H$2:$H$358,detail!$A$2:$A$358,'summary 1'!$M$5,detail!$B$2:$B$358,'summary 1'!A18)</f>
        <v>0</v>
      </c>
      <c r="N18" s="5">
        <f>SUMIFS(detail!$H$2:$H$358,detail!$A$2:$A$358,'summary 1'!$N$5,detail!$B$2:$B$358,'summary 1'!A18)</f>
        <v>0</v>
      </c>
      <c r="O18" s="5">
        <f>SUMIFS(detail!$H$2:$H$358,detail!$A$2:$A$358,'summary 1'!$O$5,detail!$B$2:$B$358,'summary 1'!A18)</f>
        <v>0</v>
      </c>
      <c r="P18" s="5">
        <f>SUMIFS(detail!$H$2:$H$358,detail!$A$2:$A$358,'summary 1'!$P$5,detail!$B$2:$B$358,'summary 1'!A18)</f>
        <v>0</v>
      </c>
      <c r="Q18" s="5">
        <f>SUMIFS(detail!$H$2:$H$358,detail!$A$2:$A$358,'summary 1'!$Q$5,detail!$B$2:$B$358,'summary 1'!A18)</f>
        <v>0</v>
      </c>
      <c r="R18" s="5">
        <f>SUMIFS(detail!$H$2:$H$358,detail!$A$2:$A$358,'summary 1'!$R$5,detail!$B$2:$B$358,'summary 1'!A18)</f>
        <v>34</v>
      </c>
      <c r="S18" s="5">
        <f>SUMIFS(detail!$H$2:$H$358,detail!$A$2:$A$358,'summary 1'!$S$5,detail!$B$2:$B$358,'summary 1'!A18)</f>
        <v>0</v>
      </c>
      <c r="T18" s="5">
        <f>SUMIFS(detail!$H$2:$H$358,detail!$A$2:$A$358,'summary 1'!$T$5,detail!$B$2:$B$358,'summary 1'!A18)</f>
        <v>0</v>
      </c>
      <c r="U18" s="5">
        <f>SUMIFS(detail!$H$2:$H$358,detail!$A$2:$A$358,'summary 1'!$U$5,detail!$B$2:$B$358,'summary 1'!A18)</f>
        <v>0</v>
      </c>
      <c r="V18" s="5">
        <f t="shared" si="0"/>
        <v>34</v>
      </c>
    </row>
    <row r="19" spans="1:22" x14ac:dyDescent="0.25">
      <c r="A19" s="28" t="s">
        <v>134</v>
      </c>
      <c r="B19" t="str">
        <f>VLOOKUP(A19,detail!$B$2:$C$358,2,FALSE)</f>
        <v>Professional Subscriptions - Employee</v>
      </c>
      <c r="C19" s="5">
        <f>SUMIFS(detail!$H$2:$H$358,detail!$A$2:$A$358,'summary 1'!$C$5,detail!$B$2:$B$358,'summary 1'!A19)</f>
        <v>0</v>
      </c>
      <c r="D19" s="5">
        <f>SUMIFS(detail!$H$2:$H$358,detail!$A$2:$A$358,'summary 1'!$D$5,detail!$B$2:$B$358,'summary 1'!A19)</f>
        <v>0</v>
      </c>
      <c r="E19" s="5">
        <f>SUMIFS(detail!$H$2:$H$358,detail!$A$2:$A$358,'summary 1'!$E$5,detail!$B$2:$B$358,'summary 1'!A19)</f>
        <v>0</v>
      </c>
      <c r="F19" s="5">
        <f>SUMIFS(detail!$H$2:$H$358,detail!$A$2:$A$358,'summary 1'!$F$5,detail!$B$2:$B$358,'summary 1'!A19)</f>
        <v>0</v>
      </c>
      <c r="G19" s="5">
        <f>SUMIFS(detail!$H$2:$H$358,detail!$A$2:$A$358,'summary 1'!$G$5,detail!$B$2:$B$358,'summary 1'!A19)</f>
        <v>0</v>
      </c>
      <c r="H19" s="5">
        <f>SUMIFS(detail!$H$2:$H$358,detail!$A$2:$A$358,'summary 1'!$H$5,detail!$B$2:$B$358,'summary 1'!A19)</f>
        <v>0</v>
      </c>
      <c r="I19" s="5">
        <f>SUMIFS(detail!$H$2:$H$358,detail!$A$2:$A$358,'summary 1'!$I$5,detail!$B$2:$B$358,'summary 1'!A19)</f>
        <v>0</v>
      </c>
      <c r="J19" s="5">
        <f>SUMIFS(detail!$H$2:$H$358,detail!$A$2:$A$358,'summary 1'!$J$5,detail!$B$2:$B$358,'summary 1'!A19)</f>
        <v>0</v>
      </c>
      <c r="K19" s="5">
        <f>SUMIFS(detail!$H$2:$H$358,detail!$A$2:$A$358,'summary 1'!$K$5,detail!$B$2:$B$358,'summary 1'!A19)</f>
        <v>0</v>
      </c>
      <c r="L19" s="5">
        <f>SUMIFS(detail!$H$2:$H$358,detail!$A$2:$A$358,'summary 1'!$L$5,detail!$B$2:$B$358,'summary 1'!A19)</f>
        <v>0</v>
      </c>
      <c r="M19" s="5">
        <f>SUMIFS(detail!$H$2:$H$358,detail!$A$2:$A$358,'summary 1'!$M$5,detail!$B$2:$B$358,'summary 1'!A19)</f>
        <v>0</v>
      </c>
      <c r="N19" s="5">
        <f>SUMIFS(detail!$H$2:$H$358,detail!$A$2:$A$358,'summary 1'!$N$5,detail!$B$2:$B$358,'summary 1'!A19)</f>
        <v>0</v>
      </c>
      <c r="O19" s="5">
        <f>SUMIFS(detail!$H$2:$H$358,detail!$A$2:$A$358,'summary 1'!$O$5,detail!$B$2:$B$358,'summary 1'!A19)</f>
        <v>240</v>
      </c>
      <c r="P19" s="5">
        <f>SUMIFS(detail!$H$2:$H$358,detail!$A$2:$A$358,'summary 1'!$P$5,detail!$B$2:$B$358,'summary 1'!A19)</f>
        <v>0</v>
      </c>
      <c r="Q19" s="5">
        <f>SUMIFS(detail!$H$2:$H$358,detail!$A$2:$A$358,'summary 1'!$Q$5,detail!$B$2:$B$358,'summary 1'!A19)</f>
        <v>0</v>
      </c>
      <c r="R19" s="5">
        <f>SUMIFS(detail!$H$2:$H$358,detail!$A$2:$A$358,'summary 1'!$R$5,detail!$B$2:$B$358,'summary 1'!A19)</f>
        <v>240</v>
      </c>
      <c r="S19" s="5">
        <f>SUMIFS(detail!$H$2:$H$358,detail!$A$2:$A$358,'summary 1'!$S$5,detail!$B$2:$B$358,'summary 1'!A19)</f>
        <v>0</v>
      </c>
      <c r="T19" s="5">
        <f>SUMIFS(detail!$H$2:$H$358,detail!$A$2:$A$358,'summary 1'!$T$5,detail!$B$2:$B$358,'summary 1'!A19)</f>
        <v>0</v>
      </c>
      <c r="U19" s="5">
        <f>SUMIFS(detail!$H$2:$H$358,detail!$A$2:$A$358,'summary 1'!$U$5,detail!$B$2:$B$358,'summary 1'!A19)</f>
        <v>0</v>
      </c>
      <c r="V19" s="5">
        <f t="shared" si="0"/>
        <v>480</v>
      </c>
    </row>
    <row r="20" spans="1:22" x14ac:dyDescent="0.25">
      <c r="A20" s="28" t="s">
        <v>26</v>
      </c>
      <c r="B20" t="str">
        <f>VLOOKUP(A20,detail!$B$2:$C$358,2,FALSE)</f>
        <v>Training Expenses - Employees</v>
      </c>
      <c r="C20" s="5">
        <f>SUMIFS(detail!$H$2:$H$358,detail!$A$2:$A$358,'summary 1'!$C$5,detail!$B$2:$B$358,'summary 1'!A20)</f>
        <v>0</v>
      </c>
      <c r="D20" s="5">
        <f>SUMIFS(detail!$H$2:$H$358,detail!$A$2:$A$358,'summary 1'!$D$5,detail!$B$2:$B$358,'summary 1'!A20)</f>
        <v>0</v>
      </c>
      <c r="E20" s="5">
        <f>SUMIFS(detail!$H$2:$H$358,detail!$A$2:$A$358,'summary 1'!$E$5,detail!$B$2:$B$358,'summary 1'!A20)</f>
        <v>0</v>
      </c>
      <c r="F20" s="5">
        <f>SUMIFS(detail!$H$2:$H$358,detail!$A$2:$A$358,'summary 1'!$F$5,detail!$B$2:$B$358,'summary 1'!A20)</f>
        <v>0</v>
      </c>
      <c r="G20" s="5">
        <f>SUMIFS(detail!$H$2:$H$358,detail!$A$2:$A$358,'summary 1'!$G$5,detail!$B$2:$B$358,'summary 1'!A20)</f>
        <v>0</v>
      </c>
      <c r="H20" s="5">
        <f>SUMIFS(detail!$H$2:$H$358,detail!$A$2:$A$358,'summary 1'!$H$5,detail!$B$2:$B$358,'summary 1'!A20)</f>
        <v>0</v>
      </c>
      <c r="I20" s="5">
        <f>SUMIFS(detail!$H$2:$H$358,detail!$A$2:$A$358,'summary 1'!$I$5,detail!$B$2:$B$358,'summary 1'!A20)</f>
        <v>0</v>
      </c>
      <c r="J20" s="5">
        <f>SUMIFS(detail!$H$2:$H$358,detail!$A$2:$A$358,'summary 1'!$J$5,detail!$B$2:$B$358,'summary 1'!A20)</f>
        <v>0</v>
      </c>
      <c r="K20" s="5">
        <f>SUMIFS(detail!$H$2:$H$358,detail!$A$2:$A$358,'summary 1'!$K$5,detail!$B$2:$B$358,'summary 1'!A20)</f>
        <v>0</v>
      </c>
      <c r="L20" s="5">
        <f>SUMIFS(detail!$H$2:$H$358,detail!$A$2:$A$358,'summary 1'!$L$5,detail!$B$2:$B$358,'summary 1'!A20)</f>
        <v>0</v>
      </c>
      <c r="M20" s="5">
        <f>SUMIFS(detail!$H$2:$H$358,detail!$A$2:$A$358,'summary 1'!$M$5,detail!$B$2:$B$358,'summary 1'!A20)</f>
        <v>0</v>
      </c>
      <c r="N20" s="5">
        <f>SUMIFS(detail!$H$2:$H$358,detail!$A$2:$A$358,'summary 1'!$N$5,detail!$B$2:$B$358,'summary 1'!A20)</f>
        <v>0</v>
      </c>
      <c r="O20" s="5">
        <f>SUMIFS(detail!$H$2:$H$358,detail!$A$2:$A$358,'summary 1'!$O$5,detail!$B$2:$B$358,'summary 1'!A20)</f>
        <v>0</v>
      </c>
      <c r="P20" s="5">
        <f>SUMIFS(detail!$H$2:$H$358,detail!$A$2:$A$358,'summary 1'!$P$5,detail!$B$2:$B$358,'summary 1'!A20)</f>
        <v>0</v>
      </c>
      <c r="Q20" s="5">
        <f>SUMIFS(detail!$H$2:$H$358,detail!$A$2:$A$358,'summary 1'!$Q$5,detail!$B$2:$B$358,'summary 1'!A20)</f>
        <v>0</v>
      </c>
      <c r="R20" s="5">
        <f>SUMIFS(detail!$H$2:$H$358,detail!$A$2:$A$358,'summary 1'!$R$5,detail!$B$2:$B$358,'summary 1'!A20)</f>
        <v>31</v>
      </c>
      <c r="S20" s="5">
        <f>SUMIFS(detail!$H$2:$H$358,detail!$A$2:$A$358,'summary 1'!$S$5,detail!$B$2:$B$358,'summary 1'!A20)</f>
        <v>0</v>
      </c>
      <c r="T20" s="5">
        <f>SUMIFS(detail!$H$2:$H$358,detail!$A$2:$A$358,'summary 1'!$T$5,detail!$B$2:$B$358,'summary 1'!A20)</f>
        <v>0</v>
      </c>
      <c r="U20" s="5">
        <f>SUMIFS(detail!$H$2:$H$358,detail!$A$2:$A$358,'summary 1'!$U$5,detail!$B$2:$B$358,'summary 1'!A20)</f>
        <v>0</v>
      </c>
      <c r="V20" s="5">
        <f t="shared" si="0"/>
        <v>31</v>
      </c>
    </row>
    <row r="21" spans="1:22" x14ac:dyDescent="0.25">
      <c r="A21" s="28" t="s">
        <v>105</v>
      </c>
      <c r="B21" t="str">
        <f>VLOOKUP(A21,detail!$B$2:$C$358,2,FALSE)</f>
        <v>Training (Employer Costs)</v>
      </c>
      <c r="C21" s="5">
        <f>SUMIFS(detail!$H$2:$H$358,detail!$A$2:$A$358,'summary 1'!$C$5,detail!$B$2:$B$358,'summary 1'!A21)</f>
        <v>138</v>
      </c>
      <c r="D21" s="5">
        <f>SUMIFS(detail!$H$2:$H$358,detail!$A$2:$A$358,'summary 1'!$D$5,detail!$B$2:$B$358,'summary 1'!A21)</f>
        <v>0</v>
      </c>
      <c r="E21" s="5">
        <f>SUMIFS(detail!$H$2:$H$358,detail!$A$2:$A$358,'summary 1'!$E$5,detail!$B$2:$B$358,'summary 1'!A21)</f>
        <v>0</v>
      </c>
      <c r="F21" s="5">
        <f>SUMIFS(detail!$H$2:$H$358,detail!$A$2:$A$358,'summary 1'!$F$5,detail!$B$2:$B$358,'summary 1'!A21)</f>
        <v>0</v>
      </c>
      <c r="G21" s="5">
        <f>SUMIFS(detail!$H$2:$H$358,detail!$A$2:$A$358,'summary 1'!$G$5,detail!$B$2:$B$358,'summary 1'!A21)</f>
        <v>0</v>
      </c>
      <c r="H21" s="5">
        <f>SUMIFS(detail!$H$2:$H$358,detail!$A$2:$A$358,'summary 1'!$H$5,detail!$B$2:$B$358,'summary 1'!A21)</f>
        <v>0</v>
      </c>
      <c r="I21" s="5">
        <f>SUMIFS(detail!$H$2:$H$358,detail!$A$2:$A$358,'summary 1'!$I$5,detail!$B$2:$B$358,'summary 1'!A21)</f>
        <v>0</v>
      </c>
      <c r="J21" s="5">
        <f>SUMIFS(detail!$H$2:$H$358,detail!$A$2:$A$358,'summary 1'!$J$5,detail!$B$2:$B$358,'summary 1'!A21)</f>
        <v>0</v>
      </c>
      <c r="K21" s="5">
        <f>SUMIFS(detail!$H$2:$H$358,detail!$A$2:$A$358,'summary 1'!$K$5,detail!$B$2:$B$358,'summary 1'!A21)</f>
        <v>0</v>
      </c>
      <c r="L21" s="5">
        <f>SUMIFS(detail!$H$2:$H$358,detail!$A$2:$A$358,'summary 1'!$L$5,detail!$B$2:$B$358,'summary 1'!A21)</f>
        <v>0</v>
      </c>
      <c r="M21" s="5">
        <f>SUMIFS(detail!$H$2:$H$358,detail!$A$2:$A$358,'summary 1'!$M$5,detail!$B$2:$B$358,'summary 1'!A21)</f>
        <v>0</v>
      </c>
      <c r="N21" s="5">
        <f>SUMIFS(detail!$H$2:$H$358,detail!$A$2:$A$358,'summary 1'!$N$5,detail!$B$2:$B$358,'summary 1'!A21)</f>
        <v>0</v>
      </c>
      <c r="O21" s="5">
        <f>SUMIFS(detail!$H$2:$H$358,detail!$A$2:$A$358,'summary 1'!$O$5,detail!$B$2:$B$358,'summary 1'!A21)</f>
        <v>0</v>
      </c>
      <c r="P21" s="5">
        <f>SUMIFS(detail!$H$2:$H$358,detail!$A$2:$A$358,'summary 1'!$P$5,detail!$B$2:$B$358,'summary 1'!A21)</f>
        <v>0</v>
      </c>
      <c r="Q21" s="5">
        <f>SUMIFS(detail!$H$2:$H$358,detail!$A$2:$A$358,'summary 1'!$Q$5,detail!$B$2:$B$358,'summary 1'!A21)</f>
        <v>0</v>
      </c>
      <c r="R21" s="5">
        <f>SUMIFS(detail!$H$2:$H$358,detail!$A$2:$A$358,'summary 1'!$R$5,detail!$B$2:$B$358,'summary 1'!A21)</f>
        <v>0</v>
      </c>
      <c r="S21" s="5">
        <f>SUMIFS(detail!$H$2:$H$358,detail!$A$2:$A$358,'summary 1'!$S$5,detail!$B$2:$B$358,'summary 1'!A21)</f>
        <v>0</v>
      </c>
      <c r="T21" s="5">
        <f>SUMIFS(detail!$H$2:$H$358,detail!$A$2:$A$358,'summary 1'!$T$5,detail!$B$2:$B$358,'summary 1'!A21)</f>
        <v>0</v>
      </c>
      <c r="U21" s="5">
        <f>SUMIFS(detail!$H$2:$H$358,detail!$A$2:$A$358,'summary 1'!$U$5,detail!$B$2:$B$358,'summary 1'!A21)</f>
        <v>0</v>
      </c>
      <c r="V21" s="5">
        <f t="shared" si="0"/>
        <v>138</v>
      </c>
    </row>
    <row r="22" spans="1:22" x14ac:dyDescent="0.25">
      <c r="A22" s="28" t="s">
        <v>28</v>
      </c>
      <c r="B22" t="s">
        <v>29</v>
      </c>
      <c r="C22" s="5">
        <f>SUMIFS(detail!$H$2:$H$358,detail!$A$2:$A$358,'summary 1'!$C$5,detail!$B$2:$B$358,'summary 1'!A22)</f>
        <v>0</v>
      </c>
      <c r="D22" s="5">
        <f>SUMIFS(detail!$H$2:$H$358,detail!$A$2:$A$358,'summary 1'!$D$5,detail!$B$2:$B$358,'summary 1'!A22)</f>
        <v>0</v>
      </c>
      <c r="E22" s="5">
        <f>SUMIFS(detail!$H$2:$H$358,detail!$A$2:$A$358,'summary 1'!$E$5,detail!$B$2:$B$358,'summary 1'!A22)</f>
        <v>0</v>
      </c>
      <c r="F22" s="5">
        <f>SUMIFS(detail!$H$2:$H$358,detail!$A$2:$A$358,'summary 1'!$F$5,detail!$B$2:$B$358,'summary 1'!A22)</f>
        <v>0</v>
      </c>
      <c r="G22" s="5">
        <f>SUMIFS(detail!$H$2:$H$358,detail!$A$2:$A$358,'summary 1'!$G$5,detail!$B$2:$B$358,'summary 1'!A22)</f>
        <v>0</v>
      </c>
      <c r="H22" s="5">
        <f>SUMIFS(detail!$H$2:$H$358,detail!$A$2:$A$358,'summary 1'!$H$5,detail!$B$2:$B$358,'summary 1'!A22)</f>
        <v>0</v>
      </c>
      <c r="I22" s="5">
        <f>SUMIFS(detail!$H$2:$H$358,detail!$A$2:$A$358,'summary 1'!$I$5,detail!$B$2:$B$358,'summary 1'!A22)</f>
        <v>0</v>
      </c>
      <c r="J22" s="5">
        <f>SUMIFS(detail!$H$2:$H$358,detail!$A$2:$A$358,'summary 1'!$J$5,detail!$B$2:$B$358,'summary 1'!A22)</f>
        <v>0</v>
      </c>
      <c r="K22" s="5">
        <f>SUMIFS(detail!$H$2:$H$358,detail!$A$2:$A$358,'summary 1'!$K$5,detail!$B$2:$B$358,'summary 1'!A22)</f>
        <v>0</v>
      </c>
      <c r="L22" s="5">
        <f>SUMIFS(detail!$H$2:$H$358,detail!$A$2:$A$358,'summary 1'!$L$5,detail!$B$2:$B$358,'summary 1'!A22)</f>
        <v>0</v>
      </c>
      <c r="M22" s="5">
        <f>SUMIFS(detail!$H$2:$H$358,detail!$A$2:$A$358,'summary 1'!$M$5,detail!$B$2:$B$358,'summary 1'!A22)</f>
        <v>0</v>
      </c>
      <c r="N22" s="5">
        <f>SUMIFS(detail!$H$2:$H$358,detail!$A$2:$A$358,'summary 1'!$N$5,detail!$B$2:$B$358,'summary 1'!A22)</f>
        <v>0</v>
      </c>
      <c r="O22" s="5">
        <f>SUMIFS(detail!$H$2:$H$358,detail!$A$2:$A$358,'summary 1'!$O$5,detail!$B$2:$B$358,'summary 1'!A22)</f>
        <v>0</v>
      </c>
      <c r="P22" s="5">
        <f>SUMIFS(detail!$H$2:$H$358,detail!$A$2:$A$358,'summary 1'!$P$5,detail!$B$2:$B$358,'summary 1'!A22)</f>
        <v>0</v>
      </c>
      <c r="Q22" s="5">
        <f>SUMIFS(detail!$H$2:$H$358,detail!$A$2:$A$358,'summary 1'!$Q$5,detail!$B$2:$B$358,'summary 1'!A22)</f>
        <v>0</v>
      </c>
      <c r="R22" s="5">
        <f>SUMIFS(detail!$H$2:$H$358,detail!$A$2:$A$358,'summary 1'!$R$5,detail!$B$2:$B$358,'summary 1'!A22)</f>
        <v>0</v>
      </c>
      <c r="S22" s="5">
        <f>SUMIFS(detail!$H$2:$H$358,detail!$A$2:$A$358,'summary 1'!$S$5,detail!$B$2:$B$358,'summary 1'!A22)</f>
        <v>0</v>
      </c>
      <c r="T22" s="5">
        <f>SUMIFS(detail!$H$2:$H$358,detail!$A$2:$A$358,'summary 1'!$T$5,detail!$B$2:$B$358,'summary 1'!A22)</f>
        <v>0</v>
      </c>
      <c r="U22" s="5">
        <f>SUMIFS(detail!$H$2:$H$358,detail!$A$2:$A$358,'summary 1'!$U$5,detail!$B$2:$B$358,'summary 1'!A22)</f>
        <v>0</v>
      </c>
      <c r="V22" s="5">
        <f t="shared" si="0"/>
        <v>0</v>
      </c>
    </row>
    <row r="23" spans="1:22" x14ac:dyDescent="0.25">
      <c r="A23" s="28" t="s">
        <v>180</v>
      </c>
      <c r="B23" t="str">
        <f>VLOOKUP(A23,detail!$B$2:$C$358,2,FALSE)</f>
        <v>Grounds Maintenance</v>
      </c>
      <c r="C23" s="5">
        <f>SUMIFS(detail!$H$2:$H$358,detail!$A$2:$A$358,'summary 1'!$C$5,detail!$B$2:$B$358,'summary 1'!A23)</f>
        <v>0</v>
      </c>
      <c r="D23" s="5">
        <f>SUMIFS(detail!$H$2:$H$358,detail!$A$2:$A$358,'summary 1'!$D$5,detail!$B$2:$B$358,'summary 1'!A23)</f>
        <v>0</v>
      </c>
      <c r="E23" s="5">
        <f>SUMIFS(detail!$H$2:$H$358,detail!$A$2:$A$358,'summary 1'!$E$5,detail!$B$2:$B$358,'summary 1'!A23)</f>
        <v>0</v>
      </c>
      <c r="F23" s="5">
        <f>SUMIFS(detail!$H$2:$H$358,detail!$A$2:$A$358,'summary 1'!$F$5,detail!$B$2:$B$358,'summary 1'!A23)</f>
        <v>0</v>
      </c>
      <c r="G23" s="5">
        <f>SUMIFS(detail!$H$2:$H$358,detail!$A$2:$A$358,'summary 1'!$G$5,detail!$B$2:$B$358,'summary 1'!A23)</f>
        <v>0</v>
      </c>
      <c r="H23" s="5">
        <f>SUMIFS(detail!$H$2:$H$358,detail!$A$2:$A$358,'summary 1'!$H$5,detail!$B$2:$B$358,'summary 1'!A23)</f>
        <v>0</v>
      </c>
      <c r="I23" s="5">
        <f>SUMIFS(detail!$H$2:$H$358,detail!$A$2:$A$358,'summary 1'!$I$5,detail!$B$2:$B$358,'summary 1'!A23)</f>
        <v>0</v>
      </c>
      <c r="J23" s="5">
        <f>SUMIFS(detail!$H$2:$H$358,detail!$A$2:$A$358,'summary 1'!$J$5,detail!$B$2:$B$358,'summary 1'!A23)</f>
        <v>0</v>
      </c>
      <c r="K23" s="5">
        <f>SUMIFS(detail!$H$2:$H$358,detail!$A$2:$A$358,'summary 1'!$K$5,detail!$B$2:$B$358,'summary 1'!A23)</f>
        <v>0</v>
      </c>
      <c r="L23" s="5">
        <f>SUMIFS(detail!$H$2:$H$358,detail!$A$2:$A$358,'summary 1'!$L$5,detail!$B$2:$B$358,'summary 1'!A23)</f>
        <v>0</v>
      </c>
      <c r="M23" s="5">
        <f>SUMIFS(detail!$H$2:$H$358,detail!$A$2:$A$358,'summary 1'!$M$5,detail!$B$2:$B$358,'summary 1'!A23)</f>
        <v>0</v>
      </c>
      <c r="N23" s="5">
        <f>SUMIFS(detail!$H$2:$H$358,detail!$A$2:$A$358,'summary 1'!$N$5,detail!$B$2:$B$358,'summary 1'!A23)</f>
        <v>0</v>
      </c>
      <c r="O23" s="5">
        <f>SUMIFS(detail!$H$2:$H$358,detail!$A$2:$A$358,'summary 1'!$O$5,detail!$B$2:$B$358,'summary 1'!A23)</f>
        <v>0</v>
      </c>
      <c r="P23" s="5">
        <f>SUMIFS(detail!$H$2:$H$358,detail!$A$2:$A$358,'summary 1'!$P$5,detail!$B$2:$B$358,'summary 1'!A23)</f>
        <v>0</v>
      </c>
      <c r="Q23" s="5">
        <f>SUMIFS(detail!$H$2:$H$358,detail!$A$2:$A$358,'summary 1'!$Q$5,detail!$B$2:$B$358,'summary 1'!A23)</f>
        <v>0</v>
      </c>
      <c r="R23" s="5">
        <f>SUMIFS(detail!$H$2:$H$358,detail!$A$2:$A$358,'summary 1'!$R$5,detail!$B$2:$B$358,'summary 1'!A23)</f>
        <v>0</v>
      </c>
      <c r="S23" s="5">
        <f>SUMIFS(detail!$H$2:$H$358,detail!$A$2:$A$358,'summary 1'!$S$5,detail!$B$2:$B$358,'summary 1'!A23)</f>
        <v>0</v>
      </c>
      <c r="T23" s="5">
        <f>SUMIFS(detail!$H$2:$H$358,detail!$A$2:$A$358,'summary 1'!$T$5,detail!$B$2:$B$358,'summary 1'!A23)</f>
        <v>0</v>
      </c>
      <c r="U23" s="5">
        <f>SUMIFS(detail!$H$2:$H$358,detail!$A$2:$A$358,'summary 1'!$U$5,detail!$B$2:$B$358,'summary 1'!A23)</f>
        <v>0</v>
      </c>
      <c r="V23" s="5">
        <f t="shared" si="0"/>
        <v>0</v>
      </c>
    </row>
    <row r="24" spans="1:22" x14ac:dyDescent="0.25">
      <c r="A24" s="28" t="s">
        <v>182</v>
      </c>
      <c r="B24" t="str">
        <f>VLOOKUP(A24,detail!$B$2:$C$358,2,FALSE)</f>
        <v>Property Repairs &amp; Maintenance - Reactive</v>
      </c>
      <c r="C24" s="5">
        <f>SUMIFS(detail!$H$2:$H$358,detail!$A$2:$A$358,'summary 1'!$C$5,detail!$B$2:$B$358,'summary 1'!A24)</f>
        <v>0</v>
      </c>
      <c r="D24" s="5">
        <f>SUMIFS(detail!$H$2:$H$358,detail!$A$2:$A$358,'summary 1'!$D$5,detail!$B$2:$B$358,'summary 1'!A24)</f>
        <v>0</v>
      </c>
      <c r="E24" s="5">
        <f>SUMIFS(detail!$H$2:$H$358,detail!$A$2:$A$358,'summary 1'!$E$5,detail!$B$2:$B$358,'summary 1'!A24)</f>
        <v>0</v>
      </c>
      <c r="F24" s="5">
        <f>SUMIFS(detail!$H$2:$H$358,detail!$A$2:$A$358,'summary 1'!$F$5,detail!$B$2:$B$358,'summary 1'!A24)</f>
        <v>0</v>
      </c>
      <c r="G24" s="5">
        <f>SUMIFS(detail!$H$2:$H$358,detail!$A$2:$A$358,'summary 1'!$G$5,detail!$B$2:$B$358,'summary 1'!A24)</f>
        <v>0</v>
      </c>
      <c r="H24" s="5">
        <f>SUMIFS(detail!$H$2:$H$358,detail!$A$2:$A$358,'summary 1'!$H$5,detail!$B$2:$B$358,'summary 1'!A24)</f>
        <v>0</v>
      </c>
      <c r="I24" s="5">
        <f>SUMIFS(detail!$H$2:$H$358,detail!$A$2:$A$358,'summary 1'!$I$5,detail!$B$2:$B$358,'summary 1'!A24)</f>
        <v>0</v>
      </c>
      <c r="J24" s="5">
        <f>SUMIFS(detail!$H$2:$H$358,detail!$A$2:$A$358,'summary 1'!$J$5,detail!$B$2:$B$358,'summary 1'!A24)</f>
        <v>0</v>
      </c>
      <c r="K24" s="5">
        <f>SUMIFS(detail!$H$2:$H$358,detail!$A$2:$A$358,'summary 1'!$K$5,detail!$B$2:$B$358,'summary 1'!A24)</f>
        <v>0</v>
      </c>
      <c r="L24" s="5">
        <f>SUMIFS(detail!$H$2:$H$358,detail!$A$2:$A$358,'summary 1'!$L$5,detail!$B$2:$B$358,'summary 1'!A24)</f>
        <v>0</v>
      </c>
      <c r="M24" s="5">
        <f>SUMIFS(detail!$H$2:$H$358,detail!$A$2:$A$358,'summary 1'!$M$5,detail!$B$2:$B$358,'summary 1'!A24)</f>
        <v>0</v>
      </c>
      <c r="N24" s="5">
        <f>SUMIFS(detail!$H$2:$H$358,detail!$A$2:$A$358,'summary 1'!$N$5,detail!$B$2:$B$358,'summary 1'!A24)</f>
        <v>0</v>
      </c>
      <c r="O24" s="5">
        <f>SUMIFS(detail!$H$2:$H$358,detail!$A$2:$A$358,'summary 1'!$O$5,detail!$B$2:$B$358,'summary 1'!A24)</f>
        <v>0</v>
      </c>
      <c r="P24" s="5">
        <f>SUMIFS(detail!$H$2:$H$358,detail!$A$2:$A$358,'summary 1'!$P$5,detail!$B$2:$B$358,'summary 1'!A24)</f>
        <v>0</v>
      </c>
      <c r="Q24" s="5">
        <f>SUMIFS(detail!$H$2:$H$358,detail!$A$2:$A$358,'summary 1'!$Q$5,detail!$B$2:$B$358,'summary 1'!A24)</f>
        <v>0</v>
      </c>
      <c r="R24" s="5">
        <f>SUMIFS(detail!$H$2:$H$358,detail!$A$2:$A$358,'summary 1'!$R$5,detail!$B$2:$B$358,'summary 1'!A24)</f>
        <v>0</v>
      </c>
      <c r="S24" s="5">
        <f>SUMIFS(detail!$H$2:$H$358,detail!$A$2:$A$358,'summary 1'!$S$5,detail!$B$2:$B$358,'summary 1'!A24)</f>
        <v>0</v>
      </c>
      <c r="T24" s="5">
        <f>SUMIFS(detail!$H$2:$H$358,detail!$A$2:$A$358,'summary 1'!$T$5,detail!$B$2:$B$358,'summary 1'!A24)</f>
        <v>0</v>
      </c>
      <c r="U24" s="5">
        <f>SUMIFS(detail!$H$2:$H$358,detail!$A$2:$A$358,'summary 1'!$U$5,detail!$B$2:$B$358,'summary 1'!A24)</f>
        <v>0</v>
      </c>
      <c r="V24" s="5">
        <f t="shared" si="0"/>
        <v>0</v>
      </c>
    </row>
    <row r="25" spans="1:22" x14ac:dyDescent="0.25">
      <c r="A25" s="28" t="s">
        <v>30</v>
      </c>
      <c r="B25" t="str">
        <f>VLOOKUP(A25,detail!$B$2:$C$358,2,FALSE)</f>
        <v>Rent</v>
      </c>
      <c r="C25" s="5">
        <f>SUMIFS(detail!$H$2:$H$358,detail!$A$2:$A$358,'summary 1'!$C$5,detail!$B$2:$B$358,'summary 1'!A25)</f>
        <v>0</v>
      </c>
      <c r="D25" s="5">
        <f>SUMIFS(detail!$H$2:$H$358,detail!$A$2:$A$358,'summary 1'!$D$5,detail!$B$2:$B$358,'summary 1'!A25)</f>
        <v>0</v>
      </c>
      <c r="E25" s="5">
        <f>SUMIFS(detail!$H$2:$H$358,detail!$A$2:$A$358,'summary 1'!$E$5,detail!$B$2:$B$358,'summary 1'!A25)</f>
        <v>0</v>
      </c>
      <c r="F25" s="5">
        <f>SUMIFS(detail!$H$2:$H$358,detail!$A$2:$A$358,'summary 1'!$F$5,detail!$B$2:$B$358,'summary 1'!A25)</f>
        <v>0</v>
      </c>
      <c r="G25" s="5">
        <f>SUMIFS(detail!$H$2:$H$358,detail!$A$2:$A$358,'summary 1'!$G$5,detail!$B$2:$B$358,'summary 1'!A25)</f>
        <v>0</v>
      </c>
      <c r="H25" s="5">
        <f>SUMIFS(detail!$H$2:$H$358,detail!$A$2:$A$358,'summary 1'!$H$5,detail!$B$2:$B$358,'summary 1'!A25)</f>
        <v>0</v>
      </c>
      <c r="I25" s="5">
        <f>SUMIFS(detail!$H$2:$H$358,detail!$A$2:$A$358,'summary 1'!$I$5,detail!$B$2:$B$358,'summary 1'!A25)</f>
        <v>0</v>
      </c>
      <c r="J25" s="5">
        <f>SUMIFS(detail!$H$2:$H$358,detail!$A$2:$A$358,'summary 1'!$J$5,detail!$B$2:$B$358,'summary 1'!A25)</f>
        <v>0</v>
      </c>
      <c r="K25" s="5">
        <f>SUMIFS(detail!$H$2:$H$358,detail!$A$2:$A$358,'summary 1'!$K$5,detail!$B$2:$B$358,'summary 1'!A25)</f>
        <v>0</v>
      </c>
      <c r="L25" s="5">
        <f>SUMIFS(detail!$H$2:$H$358,detail!$A$2:$A$358,'summary 1'!$L$5,detail!$B$2:$B$358,'summary 1'!A25)</f>
        <v>0</v>
      </c>
      <c r="M25" s="5">
        <f>SUMIFS(detail!$H$2:$H$358,detail!$A$2:$A$358,'summary 1'!$M$5,detail!$B$2:$B$358,'summary 1'!A25)</f>
        <v>0</v>
      </c>
      <c r="N25" s="5">
        <f>SUMIFS(detail!$H$2:$H$358,detail!$A$2:$A$358,'summary 1'!$N$5,detail!$B$2:$B$358,'summary 1'!A25)</f>
        <v>0</v>
      </c>
      <c r="O25" s="5">
        <f>SUMIFS(detail!$H$2:$H$358,detail!$A$2:$A$358,'summary 1'!$O$5,detail!$B$2:$B$358,'summary 1'!A25)</f>
        <v>0</v>
      </c>
      <c r="P25" s="5">
        <f>SUMIFS(detail!$H$2:$H$358,detail!$A$2:$A$358,'summary 1'!$P$5,detail!$B$2:$B$358,'summary 1'!A25)</f>
        <v>0</v>
      </c>
      <c r="Q25" s="5">
        <f>SUMIFS(detail!$H$2:$H$358,detail!$A$2:$A$358,'summary 1'!$Q$5,detail!$B$2:$B$358,'summary 1'!A25)</f>
        <v>0</v>
      </c>
      <c r="R25" s="5">
        <f>SUMIFS(detail!$H$2:$H$358,detail!$A$2:$A$358,'summary 1'!$R$5,detail!$B$2:$B$358,'summary 1'!A25)</f>
        <v>24012</v>
      </c>
      <c r="S25" s="5">
        <f>SUMIFS(detail!$H$2:$H$358,detail!$A$2:$A$358,'summary 1'!$S$5,detail!$B$2:$B$358,'summary 1'!A25)</f>
        <v>0</v>
      </c>
      <c r="T25" s="5">
        <f>SUMIFS(detail!$H$2:$H$358,detail!$A$2:$A$358,'summary 1'!$T$5,detail!$B$2:$B$358,'summary 1'!A25)</f>
        <v>0</v>
      </c>
      <c r="U25" s="5">
        <f>SUMIFS(detail!$H$2:$H$358,detail!$A$2:$A$358,'summary 1'!$U$5,detail!$B$2:$B$358,'summary 1'!A25)</f>
        <v>0</v>
      </c>
      <c r="V25" s="5">
        <f t="shared" si="0"/>
        <v>24012</v>
      </c>
    </row>
    <row r="26" spans="1:22" x14ac:dyDescent="0.25">
      <c r="A26" s="28" t="s">
        <v>32</v>
      </c>
      <c r="B26" t="str">
        <f>VLOOKUP(A26,detail!$B$2:$C$358,2,FALSE)</f>
        <v>Venue Hire</v>
      </c>
      <c r="C26" s="5">
        <f>SUMIFS(detail!$H$2:$H$358,detail!$A$2:$A$358,'summary 1'!$C$5,detail!$B$2:$B$358,'summary 1'!A26)</f>
        <v>900</v>
      </c>
      <c r="D26" s="5">
        <f>SUMIFS(detail!$H$2:$H$358,detail!$A$2:$A$358,'summary 1'!$D$5,detail!$B$2:$B$358,'summary 1'!A26)</f>
        <v>0</v>
      </c>
      <c r="E26" s="5">
        <f>SUMIFS(detail!$H$2:$H$358,detail!$A$2:$A$358,'summary 1'!$E$5,detail!$B$2:$B$358,'summary 1'!A26)</f>
        <v>0</v>
      </c>
      <c r="F26" s="5">
        <f>SUMIFS(detail!$H$2:$H$358,detail!$A$2:$A$358,'summary 1'!$F$5,detail!$B$2:$B$358,'summary 1'!A26)</f>
        <v>23</v>
      </c>
      <c r="G26" s="5">
        <f>SUMIFS(detail!$H$2:$H$358,detail!$A$2:$A$358,'summary 1'!$G$5,detail!$B$2:$B$358,'summary 1'!A26)</f>
        <v>0</v>
      </c>
      <c r="H26" s="5">
        <f>SUMIFS(detail!$H$2:$H$358,detail!$A$2:$A$358,'summary 1'!$H$5,detail!$B$2:$B$358,'summary 1'!A26)</f>
        <v>0</v>
      </c>
      <c r="I26" s="5">
        <f>SUMIFS(detail!$H$2:$H$358,detail!$A$2:$A$358,'summary 1'!$I$5,detail!$B$2:$B$358,'summary 1'!A26)</f>
        <v>0</v>
      </c>
      <c r="J26" s="5">
        <f>SUMIFS(detail!$H$2:$H$358,detail!$A$2:$A$358,'summary 1'!$J$5,detail!$B$2:$B$358,'summary 1'!A26)</f>
        <v>0</v>
      </c>
      <c r="K26" s="5">
        <f>SUMIFS(detail!$H$2:$H$358,detail!$A$2:$A$358,'summary 1'!$K$5,detail!$B$2:$B$358,'summary 1'!A26)</f>
        <v>0</v>
      </c>
      <c r="L26" s="5">
        <f>SUMIFS(detail!$H$2:$H$358,detail!$A$2:$A$358,'summary 1'!$L$5,detail!$B$2:$B$358,'summary 1'!A26)</f>
        <v>0</v>
      </c>
      <c r="M26" s="5">
        <f>SUMIFS(detail!$H$2:$H$358,detail!$A$2:$A$358,'summary 1'!$M$5,detail!$B$2:$B$358,'summary 1'!A26)</f>
        <v>604</v>
      </c>
      <c r="N26" s="5">
        <f>SUMIFS(detail!$H$2:$H$358,detail!$A$2:$A$358,'summary 1'!$N$5,detail!$B$2:$B$358,'summary 1'!A26)</f>
        <v>0</v>
      </c>
      <c r="O26" s="5">
        <f>SUMIFS(detail!$H$2:$H$358,detail!$A$2:$A$358,'summary 1'!$O$5,detail!$B$2:$B$358,'summary 1'!A26)</f>
        <v>165</v>
      </c>
      <c r="P26" s="5">
        <f>SUMIFS(detail!$H$2:$H$358,detail!$A$2:$A$358,'summary 1'!$P$5,detail!$B$2:$B$358,'summary 1'!A26)</f>
        <v>810</v>
      </c>
      <c r="Q26" s="5">
        <f>SUMIFS(detail!$H$2:$H$358,detail!$A$2:$A$358,'summary 1'!$Q$5,detail!$B$2:$B$358,'summary 1'!A26)</f>
        <v>0</v>
      </c>
      <c r="R26" s="5">
        <f>SUMIFS(detail!$H$2:$H$358,detail!$A$2:$A$358,'summary 1'!$R$5,detail!$B$2:$B$358,'summary 1'!A26)</f>
        <v>7680</v>
      </c>
      <c r="S26" s="5">
        <f>SUMIFS(detail!$H$2:$H$358,detail!$A$2:$A$358,'summary 1'!$S$5,detail!$B$2:$B$358,'summary 1'!A26)</f>
        <v>0</v>
      </c>
      <c r="T26" s="5">
        <f>SUMIFS(detail!$H$2:$H$358,detail!$A$2:$A$358,'summary 1'!$T$5,detail!$B$2:$B$358,'summary 1'!A26)</f>
        <v>12952</v>
      </c>
      <c r="U26" s="5">
        <f>SUMIFS(detail!$H$2:$H$358,detail!$A$2:$A$358,'summary 1'!$U$5,detail!$B$2:$B$358,'summary 1'!A26)</f>
        <v>0</v>
      </c>
      <c r="V26" s="5">
        <f t="shared" si="0"/>
        <v>23134</v>
      </c>
    </row>
    <row r="27" spans="1:22" x14ac:dyDescent="0.25">
      <c r="A27" s="28" t="s">
        <v>153</v>
      </c>
      <c r="B27" t="str">
        <f>VLOOKUP(A27,detail!$B$2:$C$358,2,FALSE)</f>
        <v>Waste Collection</v>
      </c>
      <c r="C27" s="5">
        <f>SUMIFS(detail!$H$2:$H$358,detail!$A$2:$A$358,'summary 1'!$C$5,detail!$B$2:$B$358,'summary 1'!A27)</f>
        <v>0</v>
      </c>
      <c r="D27" s="5">
        <f>SUMIFS(detail!$H$2:$H$358,detail!$A$2:$A$358,'summary 1'!$D$5,detail!$B$2:$B$358,'summary 1'!A27)</f>
        <v>0</v>
      </c>
      <c r="E27" s="5">
        <f>SUMIFS(detail!$H$2:$H$358,detail!$A$2:$A$358,'summary 1'!$E$5,detail!$B$2:$B$358,'summary 1'!A27)</f>
        <v>0</v>
      </c>
      <c r="F27" s="5">
        <f>SUMIFS(detail!$H$2:$H$358,detail!$A$2:$A$358,'summary 1'!$F$5,detail!$B$2:$B$358,'summary 1'!A27)</f>
        <v>0</v>
      </c>
      <c r="G27" s="5">
        <f>SUMIFS(detail!$H$2:$H$358,detail!$A$2:$A$358,'summary 1'!$G$5,detail!$B$2:$B$358,'summary 1'!A27)</f>
        <v>0</v>
      </c>
      <c r="H27" s="5">
        <f>SUMIFS(detail!$H$2:$H$358,detail!$A$2:$A$358,'summary 1'!$H$5,detail!$B$2:$B$358,'summary 1'!A27)</f>
        <v>0</v>
      </c>
      <c r="I27" s="5">
        <f>SUMIFS(detail!$H$2:$H$358,detail!$A$2:$A$358,'summary 1'!$I$5,detail!$B$2:$B$358,'summary 1'!A27)</f>
        <v>0</v>
      </c>
      <c r="J27" s="5">
        <f>SUMIFS(detail!$H$2:$H$358,detail!$A$2:$A$358,'summary 1'!$J$5,detail!$B$2:$B$358,'summary 1'!A27)</f>
        <v>0</v>
      </c>
      <c r="K27" s="5">
        <f>SUMIFS(detail!$H$2:$H$358,detail!$A$2:$A$358,'summary 1'!$K$5,detail!$B$2:$B$358,'summary 1'!A27)</f>
        <v>0</v>
      </c>
      <c r="L27" s="5">
        <f>SUMIFS(detail!$H$2:$H$358,detail!$A$2:$A$358,'summary 1'!$L$5,detail!$B$2:$B$358,'summary 1'!A27)</f>
        <v>0</v>
      </c>
      <c r="M27" s="5">
        <f>SUMIFS(detail!$H$2:$H$358,detail!$A$2:$A$358,'summary 1'!$M$5,detail!$B$2:$B$358,'summary 1'!A27)</f>
        <v>0</v>
      </c>
      <c r="N27" s="5">
        <f>SUMIFS(detail!$H$2:$H$358,detail!$A$2:$A$358,'summary 1'!$N$5,detail!$B$2:$B$358,'summary 1'!A27)</f>
        <v>0</v>
      </c>
      <c r="O27" s="5">
        <f>SUMIFS(detail!$H$2:$H$358,detail!$A$2:$A$358,'summary 1'!$O$5,detail!$B$2:$B$358,'summary 1'!A27)</f>
        <v>0</v>
      </c>
      <c r="P27" s="5">
        <f>SUMIFS(detail!$H$2:$H$358,detail!$A$2:$A$358,'summary 1'!$P$5,detail!$B$2:$B$358,'summary 1'!A27)</f>
        <v>0</v>
      </c>
      <c r="Q27" s="5">
        <f>SUMIFS(detail!$H$2:$H$358,detail!$A$2:$A$358,'summary 1'!$Q$5,detail!$B$2:$B$358,'summary 1'!A27)</f>
        <v>0</v>
      </c>
      <c r="R27" s="5">
        <f>SUMIFS(detail!$H$2:$H$358,detail!$A$2:$A$358,'summary 1'!$R$5,detail!$B$2:$B$358,'summary 1'!A27)</f>
        <v>252</v>
      </c>
      <c r="S27" s="5">
        <f>SUMIFS(detail!$H$2:$H$358,detail!$A$2:$A$358,'summary 1'!$S$5,detail!$B$2:$B$358,'summary 1'!A27)</f>
        <v>0</v>
      </c>
      <c r="T27" s="5">
        <f>SUMIFS(detail!$H$2:$H$358,detail!$A$2:$A$358,'summary 1'!$T$5,detail!$B$2:$B$358,'summary 1'!A27)</f>
        <v>0</v>
      </c>
      <c r="U27" s="5">
        <f>SUMIFS(detail!$H$2:$H$358,detail!$A$2:$A$358,'summary 1'!$U$5,detail!$B$2:$B$358,'summary 1'!A27)</f>
        <v>0</v>
      </c>
      <c r="V27" s="5">
        <f t="shared" si="0"/>
        <v>252</v>
      </c>
    </row>
    <row r="28" spans="1:22" x14ac:dyDescent="0.25">
      <c r="A28" s="28" t="s">
        <v>155</v>
      </c>
      <c r="B28" t="str">
        <f>VLOOKUP(A28,detail!$B$2:$C$358,2,FALSE)</f>
        <v>Security</v>
      </c>
      <c r="C28" s="5">
        <f>SUMIFS(detail!$H$2:$H$358,detail!$A$2:$A$358,'summary 1'!$C$5,detail!$B$2:$B$358,'summary 1'!A28)</f>
        <v>0</v>
      </c>
      <c r="D28" s="5">
        <f>SUMIFS(detail!$H$2:$H$358,detail!$A$2:$A$358,'summary 1'!$D$5,detail!$B$2:$B$358,'summary 1'!A28)</f>
        <v>0</v>
      </c>
      <c r="E28" s="5">
        <f>SUMIFS(detail!$H$2:$H$358,detail!$A$2:$A$358,'summary 1'!$E$5,detail!$B$2:$B$358,'summary 1'!A28)</f>
        <v>0</v>
      </c>
      <c r="F28" s="5">
        <f>SUMIFS(detail!$H$2:$H$358,detail!$A$2:$A$358,'summary 1'!$F$5,detail!$B$2:$B$358,'summary 1'!A28)</f>
        <v>0</v>
      </c>
      <c r="G28" s="5">
        <f>SUMIFS(detail!$H$2:$H$358,detail!$A$2:$A$358,'summary 1'!$G$5,detail!$B$2:$B$358,'summary 1'!A28)</f>
        <v>0</v>
      </c>
      <c r="H28" s="5">
        <f>SUMIFS(detail!$H$2:$H$358,detail!$A$2:$A$358,'summary 1'!$H$5,detail!$B$2:$B$358,'summary 1'!A28)</f>
        <v>0</v>
      </c>
      <c r="I28" s="5">
        <f>SUMIFS(detail!$H$2:$H$358,detail!$A$2:$A$358,'summary 1'!$I$5,detail!$B$2:$B$358,'summary 1'!A28)</f>
        <v>0</v>
      </c>
      <c r="J28" s="5">
        <f>SUMIFS(detail!$H$2:$H$358,detail!$A$2:$A$358,'summary 1'!$J$5,detail!$B$2:$B$358,'summary 1'!A28)</f>
        <v>0</v>
      </c>
      <c r="K28" s="5">
        <f>SUMIFS(detail!$H$2:$H$358,detail!$A$2:$A$358,'summary 1'!$K$5,detail!$B$2:$B$358,'summary 1'!A28)</f>
        <v>0</v>
      </c>
      <c r="L28" s="5">
        <f>SUMIFS(detail!$H$2:$H$358,detail!$A$2:$A$358,'summary 1'!$L$5,detail!$B$2:$B$358,'summary 1'!A28)</f>
        <v>0</v>
      </c>
      <c r="M28" s="5">
        <f>SUMIFS(detail!$H$2:$H$358,detail!$A$2:$A$358,'summary 1'!$M$5,detail!$B$2:$B$358,'summary 1'!A28)</f>
        <v>0</v>
      </c>
      <c r="N28" s="5">
        <f>SUMIFS(detail!$H$2:$H$358,detail!$A$2:$A$358,'summary 1'!$N$5,detail!$B$2:$B$358,'summary 1'!A28)</f>
        <v>0</v>
      </c>
      <c r="O28" s="5">
        <f>SUMIFS(detail!$H$2:$H$358,detail!$A$2:$A$358,'summary 1'!$O$5,detail!$B$2:$B$358,'summary 1'!A28)</f>
        <v>0</v>
      </c>
      <c r="P28" s="5">
        <f>SUMIFS(detail!$H$2:$H$358,detail!$A$2:$A$358,'summary 1'!$P$5,detail!$B$2:$B$358,'summary 1'!A28)</f>
        <v>0</v>
      </c>
      <c r="Q28" s="5">
        <f>SUMIFS(detail!$H$2:$H$358,detail!$A$2:$A$358,'summary 1'!$Q$5,detail!$B$2:$B$358,'summary 1'!A28)</f>
        <v>0</v>
      </c>
      <c r="R28" s="5">
        <f>SUMIFS(detail!$H$2:$H$358,detail!$A$2:$A$358,'summary 1'!$R$5,detail!$B$2:$B$358,'summary 1'!A28)</f>
        <v>0</v>
      </c>
      <c r="S28" s="5">
        <f>SUMIFS(detail!$H$2:$H$358,detail!$A$2:$A$358,'summary 1'!$S$5,detail!$B$2:$B$358,'summary 1'!A28)</f>
        <v>0</v>
      </c>
      <c r="T28" s="5">
        <f>SUMIFS(detail!$H$2:$H$358,detail!$A$2:$A$358,'summary 1'!$T$5,detail!$B$2:$B$358,'summary 1'!A28)</f>
        <v>6</v>
      </c>
      <c r="U28" s="5">
        <f>SUMIFS(detail!$H$2:$H$358,detail!$A$2:$A$358,'summary 1'!$U$5,detail!$B$2:$B$358,'summary 1'!A28)</f>
        <v>0</v>
      </c>
      <c r="V28" s="5">
        <f t="shared" si="0"/>
        <v>6</v>
      </c>
    </row>
    <row r="29" spans="1:22" x14ac:dyDescent="0.25">
      <c r="A29" s="28" t="s">
        <v>67</v>
      </c>
      <c r="B29" t="s">
        <v>68</v>
      </c>
      <c r="C29" s="5">
        <f>SUMIFS(detail!$H$2:$H$358,detail!$A$2:$A$358,'summary 1'!$C$5,detail!$B$2:$B$358,'summary 1'!A29)</f>
        <v>0</v>
      </c>
      <c r="D29" s="5">
        <f>SUMIFS(detail!$H$2:$H$358,detail!$A$2:$A$358,'summary 1'!$D$5,detail!$B$2:$B$358,'summary 1'!A29)</f>
        <v>0</v>
      </c>
      <c r="E29" s="5">
        <f>SUMIFS(detail!$H$2:$H$358,detail!$A$2:$A$358,'summary 1'!$E$5,detail!$B$2:$B$358,'summary 1'!A29)</f>
        <v>0</v>
      </c>
      <c r="F29" s="5">
        <f>SUMIFS(detail!$H$2:$H$358,detail!$A$2:$A$358,'summary 1'!$F$5,detail!$B$2:$B$358,'summary 1'!A29)</f>
        <v>0</v>
      </c>
      <c r="G29" s="5">
        <f>SUMIFS(detail!$H$2:$H$358,detail!$A$2:$A$358,'summary 1'!$G$5,detail!$B$2:$B$358,'summary 1'!A29)</f>
        <v>0</v>
      </c>
      <c r="H29" s="5">
        <f>SUMIFS(detail!$H$2:$H$358,detail!$A$2:$A$358,'summary 1'!$H$5,detail!$B$2:$B$358,'summary 1'!A29)</f>
        <v>0</v>
      </c>
      <c r="I29" s="5">
        <f>SUMIFS(detail!$H$2:$H$358,detail!$A$2:$A$358,'summary 1'!$I$5,detail!$B$2:$B$358,'summary 1'!A29)</f>
        <v>0</v>
      </c>
      <c r="J29" s="5">
        <f>SUMIFS(detail!$H$2:$H$358,detail!$A$2:$A$358,'summary 1'!$J$5,detail!$B$2:$B$358,'summary 1'!A29)</f>
        <v>0</v>
      </c>
      <c r="K29" s="5">
        <f>SUMIFS(detail!$H$2:$H$358,detail!$A$2:$A$358,'summary 1'!$K$5,detail!$B$2:$B$358,'summary 1'!A29)</f>
        <v>0</v>
      </c>
      <c r="L29" s="5">
        <f>SUMIFS(detail!$H$2:$H$358,detail!$A$2:$A$358,'summary 1'!$L$5,detail!$B$2:$B$358,'summary 1'!A29)</f>
        <v>0</v>
      </c>
      <c r="M29" s="5">
        <f>SUMIFS(detail!$H$2:$H$358,detail!$A$2:$A$358,'summary 1'!$M$5,detail!$B$2:$B$358,'summary 1'!A29)</f>
        <v>0</v>
      </c>
      <c r="N29" s="5">
        <f>SUMIFS(detail!$H$2:$H$358,detail!$A$2:$A$358,'summary 1'!$N$5,detail!$B$2:$B$358,'summary 1'!A29)</f>
        <v>0</v>
      </c>
      <c r="O29" s="5">
        <f>SUMIFS(detail!$H$2:$H$358,detail!$A$2:$A$358,'summary 1'!$O$5,detail!$B$2:$B$358,'summary 1'!A29)</f>
        <v>0</v>
      </c>
      <c r="P29" s="5">
        <f>SUMIFS(detail!$H$2:$H$358,detail!$A$2:$A$358,'summary 1'!$P$5,detail!$B$2:$B$358,'summary 1'!A29)</f>
        <v>0</v>
      </c>
      <c r="Q29" s="5">
        <f>SUMIFS(detail!$H$2:$H$358,detail!$A$2:$A$358,'summary 1'!$Q$5,detail!$B$2:$B$358,'summary 1'!A29)</f>
        <v>0</v>
      </c>
      <c r="R29" s="5">
        <f>SUMIFS(detail!$H$2:$H$358,detail!$A$2:$A$358,'summary 1'!$R$5,detail!$B$2:$B$358,'summary 1'!A29)</f>
        <v>0</v>
      </c>
      <c r="S29" s="5">
        <f>SUMIFS(detail!$H$2:$H$358,detail!$A$2:$A$358,'summary 1'!$S$5,detail!$B$2:$B$358,'summary 1'!A29)</f>
        <v>0</v>
      </c>
      <c r="T29" s="5">
        <f>SUMIFS(detail!$H$2:$H$358,detail!$A$2:$A$358,'summary 1'!$T$5,detail!$B$2:$B$358,'summary 1'!A29)</f>
        <v>0</v>
      </c>
      <c r="U29" s="5">
        <f>SUMIFS(detail!$H$2:$H$358,detail!$A$2:$A$358,'summary 1'!$U$5,detail!$B$2:$B$358,'summary 1'!A29)</f>
        <v>0</v>
      </c>
      <c r="V29" s="5">
        <f t="shared" si="0"/>
        <v>0</v>
      </c>
    </row>
    <row r="30" spans="1:22" x14ac:dyDescent="0.25">
      <c r="A30" s="28" t="s">
        <v>69</v>
      </c>
      <c r="B30" t="str">
        <f>VLOOKUP(A30,detail!$B$2:$C$358,2,FALSE)</f>
        <v>Hire of Vehicles</v>
      </c>
      <c r="C30" s="5">
        <f>SUMIFS(detail!$H$2:$H$358,detail!$A$2:$A$358,'summary 1'!$C$5,detail!$B$2:$B$358,'summary 1'!A30)</f>
        <v>0</v>
      </c>
      <c r="D30" s="5">
        <f>SUMIFS(detail!$H$2:$H$358,detail!$A$2:$A$358,'summary 1'!$D$5,detail!$B$2:$B$358,'summary 1'!A30)</f>
        <v>0</v>
      </c>
      <c r="E30" s="5">
        <f>SUMIFS(detail!$H$2:$H$358,detail!$A$2:$A$358,'summary 1'!$E$5,detail!$B$2:$B$358,'summary 1'!A30)</f>
        <v>0</v>
      </c>
      <c r="F30" s="5">
        <f>SUMIFS(detail!$H$2:$H$358,detail!$A$2:$A$358,'summary 1'!$F$5,detail!$B$2:$B$358,'summary 1'!A30)</f>
        <v>0</v>
      </c>
      <c r="G30" s="5">
        <f>SUMIFS(detail!$H$2:$H$358,detail!$A$2:$A$358,'summary 1'!$G$5,detail!$B$2:$B$358,'summary 1'!A30)</f>
        <v>0</v>
      </c>
      <c r="H30" s="5">
        <f>SUMIFS(detail!$H$2:$H$358,detail!$A$2:$A$358,'summary 1'!$H$5,detail!$B$2:$B$358,'summary 1'!A30)</f>
        <v>0</v>
      </c>
      <c r="I30" s="5">
        <f>SUMIFS(detail!$H$2:$H$358,detail!$A$2:$A$358,'summary 1'!$I$5,detail!$B$2:$B$358,'summary 1'!A30)</f>
        <v>0</v>
      </c>
      <c r="J30" s="5">
        <f>SUMIFS(detail!$H$2:$H$358,detail!$A$2:$A$358,'summary 1'!$J$5,detail!$B$2:$B$358,'summary 1'!A30)</f>
        <v>0</v>
      </c>
      <c r="K30" s="5">
        <f>SUMIFS(detail!$H$2:$H$358,detail!$A$2:$A$358,'summary 1'!$K$5,detail!$B$2:$B$358,'summary 1'!A30)</f>
        <v>0</v>
      </c>
      <c r="L30" s="5">
        <f>SUMIFS(detail!$H$2:$H$358,detail!$A$2:$A$358,'summary 1'!$L$5,detail!$B$2:$B$358,'summary 1'!A30)</f>
        <v>0</v>
      </c>
      <c r="M30" s="5">
        <f>SUMIFS(detail!$H$2:$H$358,detail!$A$2:$A$358,'summary 1'!$M$5,detail!$B$2:$B$358,'summary 1'!A30)</f>
        <v>0</v>
      </c>
      <c r="N30" s="5">
        <f>SUMIFS(detail!$H$2:$H$358,detail!$A$2:$A$358,'summary 1'!$N$5,detail!$B$2:$B$358,'summary 1'!A30)</f>
        <v>0</v>
      </c>
      <c r="O30" s="5">
        <f>SUMIFS(detail!$H$2:$H$358,detail!$A$2:$A$358,'summary 1'!$O$5,detail!$B$2:$B$358,'summary 1'!A30)</f>
        <v>0</v>
      </c>
      <c r="P30" s="5">
        <f>SUMIFS(detail!$H$2:$H$358,detail!$A$2:$A$358,'summary 1'!$P$5,detail!$B$2:$B$358,'summary 1'!A30)</f>
        <v>0</v>
      </c>
      <c r="Q30" s="5">
        <f>SUMIFS(detail!$H$2:$H$358,detail!$A$2:$A$358,'summary 1'!$Q$5,detail!$B$2:$B$358,'summary 1'!A30)</f>
        <v>0</v>
      </c>
      <c r="R30" s="5">
        <f>SUMIFS(detail!$H$2:$H$358,detail!$A$2:$A$358,'summary 1'!$R$5,detail!$B$2:$B$358,'summary 1'!A30)</f>
        <v>0</v>
      </c>
      <c r="S30" s="5">
        <f>SUMIFS(detail!$H$2:$H$358,detail!$A$2:$A$358,'summary 1'!$S$5,detail!$B$2:$B$358,'summary 1'!A30)</f>
        <v>0</v>
      </c>
      <c r="T30" s="5">
        <f>SUMIFS(detail!$H$2:$H$358,detail!$A$2:$A$358,'summary 1'!$T$5,detail!$B$2:$B$358,'summary 1'!A30)</f>
        <v>0</v>
      </c>
      <c r="U30" s="5">
        <f>SUMIFS(detail!$H$2:$H$358,detail!$A$2:$A$358,'summary 1'!$U$5,detail!$B$2:$B$358,'summary 1'!A30)</f>
        <v>0</v>
      </c>
      <c r="V30" s="5">
        <f t="shared" si="0"/>
        <v>0</v>
      </c>
    </row>
    <row r="31" spans="1:22" x14ac:dyDescent="0.25">
      <c r="A31" s="28" t="s">
        <v>71</v>
      </c>
      <c r="B31" t="str">
        <f>VLOOKUP(A31,detail!$B$2:$C$358,2,FALSE)</f>
        <v>Travel - Public Transport</v>
      </c>
      <c r="C31" s="5">
        <f>SUMIFS(detail!$H$2:$H$358,detail!$A$2:$A$358,'summary 1'!$C$5,detail!$B$2:$B$358,'summary 1'!A31)</f>
        <v>0</v>
      </c>
      <c r="D31" s="5">
        <f>SUMIFS(detail!$H$2:$H$358,detail!$A$2:$A$358,'summary 1'!$D$5,detail!$B$2:$B$358,'summary 1'!A31)</f>
        <v>0</v>
      </c>
      <c r="E31" s="5">
        <f>SUMIFS(detail!$H$2:$H$358,detail!$A$2:$A$358,'summary 1'!$E$5,detail!$B$2:$B$358,'summary 1'!A31)</f>
        <v>0</v>
      </c>
      <c r="F31" s="5">
        <f>SUMIFS(detail!$H$2:$H$358,detail!$A$2:$A$358,'summary 1'!$F$5,detail!$B$2:$B$358,'summary 1'!A31)</f>
        <v>0</v>
      </c>
      <c r="G31" s="5">
        <f>SUMIFS(detail!$H$2:$H$358,detail!$A$2:$A$358,'summary 1'!$G$5,detail!$B$2:$B$358,'summary 1'!A31)</f>
        <v>0</v>
      </c>
      <c r="H31" s="5">
        <f>SUMIFS(detail!$H$2:$H$358,detail!$A$2:$A$358,'summary 1'!$H$5,detail!$B$2:$B$358,'summary 1'!A31)</f>
        <v>0</v>
      </c>
      <c r="I31" s="5">
        <f>SUMIFS(detail!$H$2:$H$358,detail!$A$2:$A$358,'summary 1'!$I$5,detail!$B$2:$B$358,'summary 1'!A31)</f>
        <v>0</v>
      </c>
      <c r="J31" s="5">
        <f>SUMIFS(detail!$H$2:$H$358,detail!$A$2:$A$358,'summary 1'!$J$5,detail!$B$2:$B$358,'summary 1'!A31)</f>
        <v>0</v>
      </c>
      <c r="K31" s="5">
        <f>SUMIFS(detail!$H$2:$H$358,detail!$A$2:$A$358,'summary 1'!$K$5,detail!$B$2:$B$358,'summary 1'!A31)</f>
        <v>0</v>
      </c>
      <c r="L31" s="5">
        <f>SUMIFS(detail!$H$2:$H$358,detail!$A$2:$A$358,'summary 1'!$L$5,detail!$B$2:$B$358,'summary 1'!A31)</f>
        <v>0</v>
      </c>
      <c r="M31" s="5">
        <f>SUMIFS(detail!$H$2:$H$358,detail!$A$2:$A$358,'summary 1'!$M$5,detail!$B$2:$B$358,'summary 1'!A31)</f>
        <v>0</v>
      </c>
      <c r="N31" s="5">
        <f>SUMIFS(detail!$H$2:$H$358,detail!$A$2:$A$358,'summary 1'!$N$5,detail!$B$2:$B$358,'summary 1'!A31)</f>
        <v>0</v>
      </c>
      <c r="O31" s="5">
        <f>SUMIFS(detail!$H$2:$H$358,detail!$A$2:$A$358,'summary 1'!$O$5,detail!$B$2:$B$358,'summary 1'!A31)</f>
        <v>414</v>
      </c>
      <c r="P31" s="5">
        <f>SUMIFS(detail!$H$2:$H$358,detail!$A$2:$A$358,'summary 1'!$P$5,detail!$B$2:$B$358,'summary 1'!A31)</f>
        <v>0</v>
      </c>
      <c r="Q31" s="5">
        <f>SUMIFS(detail!$H$2:$H$358,detail!$A$2:$A$358,'summary 1'!$Q$5,detail!$B$2:$B$358,'summary 1'!A31)</f>
        <v>0</v>
      </c>
      <c r="R31" s="5">
        <f>SUMIFS(detail!$H$2:$H$358,detail!$A$2:$A$358,'summary 1'!$R$5,detail!$B$2:$B$358,'summary 1'!A31)</f>
        <v>849</v>
      </c>
      <c r="S31" s="5">
        <f>SUMIFS(detail!$H$2:$H$358,detail!$A$2:$A$358,'summary 1'!$S$5,detail!$B$2:$B$358,'summary 1'!A31)</f>
        <v>15</v>
      </c>
      <c r="T31" s="5">
        <f>SUMIFS(detail!$H$2:$H$358,detail!$A$2:$A$358,'summary 1'!$T$5,detail!$B$2:$B$358,'summary 1'!A31)</f>
        <v>47</v>
      </c>
      <c r="U31" s="5">
        <f>SUMIFS(detail!$H$2:$H$358,detail!$A$2:$A$358,'summary 1'!$U$5,detail!$B$2:$B$358,'summary 1'!A31)</f>
        <v>0</v>
      </c>
      <c r="V31" s="5">
        <f t="shared" si="0"/>
        <v>1325</v>
      </c>
    </row>
    <row r="32" spans="1:22" x14ac:dyDescent="0.25">
      <c r="A32" s="28" t="s">
        <v>34</v>
      </c>
      <c r="B32" t="str">
        <f>VLOOKUP(A32,detail!$B$2:$C$358,2,FALSE)</f>
        <v>Travel - Mileage Allowances</v>
      </c>
      <c r="C32" s="5">
        <f>SUMIFS(detail!$H$2:$H$358,detail!$A$2:$A$358,'summary 1'!$C$5,detail!$B$2:$B$358,'summary 1'!A32)</f>
        <v>636</v>
      </c>
      <c r="D32" s="5">
        <f>SUMIFS(detail!$H$2:$H$358,detail!$A$2:$A$358,'summary 1'!$D$5,detail!$B$2:$B$358,'summary 1'!A32)</f>
        <v>0</v>
      </c>
      <c r="E32" s="5">
        <f>SUMIFS(detail!$H$2:$H$358,detail!$A$2:$A$358,'summary 1'!$E$5,detail!$B$2:$B$358,'summary 1'!A32)</f>
        <v>0</v>
      </c>
      <c r="F32" s="5">
        <f>SUMIFS(detail!$H$2:$H$358,detail!$A$2:$A$358,'summary 1'!$F$5,detail!$B$2:$B$358,'summary 1'!A32)</f>
        <v>0</v>
      </c>
      <c r="G32" s="5">
        <f>SUMIFS(detail!$H$2:$H$358,detail!$A$2:$A$358,'summary 1'!$G$5,detail!$B$2:$B$358,'summary 1'!A32)</f>
        <v>0</v>
      </c>
      <c r="H32" s="5">
        <f>SUMIFS(detail!$H$2:$H$358,detail!$A$2:$A$358,'summary 1'!$H$5,detail!$B$2:$B$358,'summary 1'!A32)</f>
        <v>0</v>
      </c>
      <c r="I32" s="5">
        <f>SUMIFS(detail!$H$2:$H$358,detail!$A$2:$A$358,'summary 1'!$I$5,detail!$B$2:$B$358,'summary 1'!A32)</f>
        <v>257</v>
      </c>
      <c r="J32" s="5">
        <f>SUMIFS(detail!$H$2:$H$358,detail!$A$2:$A$358,'summary 1'!$J$5,detail!$B$2:$B$358,'summary 1'!A32)</f>
        <v>0</v>
      </c>
      <c r="K32" s="5">
        <f>SUMIFS(detail!$H$2:$H$358,detail!$A$2:$A$358,'summary 1'!$K$5,detail!$B$2:$B$358,'summary 1'!A32)</f>
        <v>0</v>
      </c>
      <c r="L32" s="5">
        <f>SUMIFS(detail!$H$2:$H$358,detail!$A$2:$A$358,'summary 1'!$L$5,detail!$B$2:$B$358,'summary 1'!A32)</f>
        <v>0</v>
      </c>
      <c r="M32" s="5">
        <f>SUMIFS(detail!$H$2:$H$358,detail!$A$2:$A$358,'summary 1'!$M$5,detail!$B$2:$B$358,'summary 1'!A32)</f>
        <v>0</v>
      </c>
      <c r="N32" s="5">
        <f>SUMIFS(detail!$H$2:$H$358,detail!$A$2:$A$358,'summary 1'!$N$5,detail!$B$2:$B$358,'summary 1'!A32)</f>
        <v>0</v>
      </c>
      <c r="O32" s="5">
        <f>SUMIFS(detail!$H$2:$H$358,detail!$A$2:$A$358,'summary 1'!$O$5,detail!$B$2:$B$358,'summary 1'!A32)</f>
        <v>404</v>
      </c>
      <c r="P32" s="5">
        <f>SUMIFS(detail!$H$2:$H$358,detail!$A$2:$A$358,'summary 1'!$P$5,detail!$B$2:$B$358,'summary 1'!A32)</f>
        <v>0</v>
      </c>
      <c r="Q32" s="5">
        <f>SUMIFS(detail!$H$2:$H$358,detail!$A$2:$A$358,'summary 1'!$Q$5,detail!$B$2:$B$358,'summary 1'!A32)</f>
        <v>0</v>
      </c>
      <c r="R32" s="5">
        <f>SUMIFS(detail!$H$2:$H$358,detail!$A$2:$A$358,'summary 1'!$R$5,detail!$B$2:$B$358,'summary 1'!A32)</f>
        <v>2254</v>
      </c>
      <c r="S32" s="5">
        <f>SUMIFS(detail!$H$2:$H$358,detail!$A$2:$A$358,'summary 1'!$S$5,detail!$B$2:$B$358,'summary 1'!A32)</f>
        <v>1060</v>
      </c>
      <c r="T32" s="5">
        <f>SUMIFS(detail!$H$2:$H$358,detail!$A$2:$A$358,'summary 1'!$T$5,detail!$B$2:$B$358,'summary 1'!A32)</f>
        <v>0</v>
      </c>
      <c r="U32" s="5">
        <f>SUMIFS(detail!$H$2:$H$358,detail!$A$2:$A$358,'summary 1'!$U$5,detail!$B$2:$B$358,'summary 1'!A32)</f>
        <v>0</v>
      </c>
      <c r="V32" s="5">
        <f t="shared" si="0"/>
        <v>4611</v>
      </c>
    </row>
    <row r="33" spans="1:22" x14ac:dyDescent="0.25">
      <c r="A33" s="28" t="s">
        <v>73</v>
      </c>
      <c r="B33" t="str">
        <f>VLOOKUP(A33,detail!$B$2:$C$358,2,FALSE)</f>
        <v>Travel - Parking and Duty Passes</v>
      </c>
      <c r="C33" s="5">
        <f>SUMIFS(detail!$H$2:$H$358,detail!$A$2:$A$358,'summary 1'!$C$5,detail!$B$2:$B$358,'summary 1'!A33)</f>
        <v>114</v>
      </c>
      <c r="D33" s="5">
        <f>SUMIFS(detail!$H$2:$H$358,detail!$A$2:$A$358,'summary 1'!$D$5,detail!$B$2:$B$358,'summary 1'!A33)</f>
        <v>0</v>
      </c>
      <c r="E33" s="5">
        <f>SUMIFS(detail!$H$2:$H$358,detail!$A$2:$A$358,'summary 1'!$E$5,detail!$B$2:$B$358,'summary 1'!A33)</f>
        <v>0</v>
      </c>
      <c r="F33" s="5">
        <f>SUMIFS(detail!$H$2:$H$358,detail!$A$2:$A$358,'summary 1'!$F$5,detail!$B$2:$B$358,'summary 1'!A33)</f>
        <v>0</v>
      </c>
      <c r="G33" s="5">
        <f>SUMIFS(detail!$H$2:$H$358,detail!$A$2:$A$358,'summary 1'!$G$5,detail!$B$2:$B$358,'summary 1'!A33)</f>
        <v>0</v>
      </c>
      <c r="H33" s="5">
        <f>SUMIFS(detail!$H$2:$H$358,detail!$A$2:$A$358,'summary 1'!$H$5,detail!$B$2:$B$358,'summary 1'!A33)</f>
        <v>0</v>
      </c>
      <c r="I33" s="5">
        <f>SUMIFS(detail!$H$2:$H$358,detail!$A$2:$A$358,'summary 1'!$I$5,detail!$B$2:$B$358,'summary 1'!A33)</f>
        <v>18</v>
      </c>
      <c r="J33" s="5">
        <f>SUMIFS(detail!$H$2:$H$358,detail!$A$2:$A$358,'summary 1'!$J$5,detail!$B$2:$B$358,'summary 1'!A33)</f>
        <v>0</v>
      </c>
      <c r="K33" s="5">
        <f>SUMIFS(detail!$H$2:$H$358,detail!$A$2:$A$358,'summary 1'!$K$5,detail!$B$2:$B$358,'summary 1'!A33)</f>
        <v>0</v>
      </c>
      <c r="L33" s="5">
        <f>SUMIFS(detail!$H$2:$H$358,detail!$A$2:$A$358,'summary 1'!$L$5,detail!$B$2:$B$358,'summary 1'!A33)</f>
        <v>0</v>
      </c>
      <c r="M33" s="5">
        <f>SUMIFS(detail!$H$2:$H$358,detail!$A$2:$A$358,'summary 1'!$M$5,detail!$B$2:$B$358,'summary 1'!A33)</f>
        <v>0</v>
      </c>
      <c r="N33" s="5">
        <f>SUMIFS(detail!$H$2:$H$358,detail!$A$2:$A$358,'summary 1'!$N$5,detail!$B$2:$B$358,'summary 1'!A33)</f>
        <v>0</v>
      </c>
      <c r="O33" s="5">
        <f>SUMIFS(detail!$H$2:$H$358,detail!$A$2:$A$358,'summary 1'!$O$5,detail!$B$2:$B$358,'summary 1'!A33)</f>
        <v>23</v>
      </c>
      <c r="P33" s="5">
        <f>SUMIFS(detail!$H$2:$H$358,detail!$A$2:$A$358,'summary 1'!$P$5,detail!$B$2:$B$358,'summary 1'!A33)</f>
        <v>0</v>
      </c>
      <c r="Q33" s="5">
        <f>SUMIFS(detail!$H$2:$H$358,detail!$A$2:$A$358,'summary 1'!$Q$5,detail!$B$2:$B$358,'summary 1'!A33)</f>
        <v>0</v>
      </c>
      <c r="R33" s="5">
        <f>SUMIFS(detail!$H$2:$H$358,detail!$A$2:$A$358,'summary 1'!$R$5,detail!$B$2:$B$358,'summary 1'!A33)</f>
        <v>293</v>
      </c>
      <c r="S33" s="5">
        <f>SUMIFS(detail!$H$2:$H$358,detail!$A$2:$A$358,'summary 1'!$S$5,detail!$B$2:$B$358,'summary 1'!A33)</f>
        <v>10</v>
      </c>
      <c r="T33" s="5">
        <f>SUMIFS(detail!$H$2:$H$358,detail!$A$2:$A$358,'summary 1'!$T$5,detail!$B$2:$B$358,'summary 1'!A33)</f>
        <v>0</v>
      </c>
      <c r="U33" s="5">
        <f>SUMIFS(detail!$H$2:$H$358,detail!$A$2:$A$358,'summary 1'!$U$5,detail!$B$2:$B$358,'summary 1'!A33)</f>
        <v>0</v>
      </c>
      <c r="V33" s="5">
        <f t="shared" si="0"/>
        <v>458</v>
      </c>
    </row>
    <row r="34" spans="1:22" x14ac:dyDescent="0.25">
      <c r="A34" s="28" t="s">
        <v>130</v>
      </c>
      <c r="B34" t="str">
        <f>VLOOKUP(A34,detail!$B$2:$C$358,2,FALSE)</f>
        <v>Travel - Use of Volunteer's Transport</v>
      </c>
      <c r="C34" s="5">
        <f>SUMIFS(detail!$H$2:$H$358,detail!$A$2:$A$358,'summary 1'!$C$5,detail!$B$2:$B$358,'summary 1'!A34)</f>
        <v>0</v>
      </c>
      <c r="D34" s="5">
        <f>SUMIFS(detail!$H$2:$H$358,detail!$A$2:$A$358,'summary 1'!$D$5,detail!$B$2:$B$358,'summary 1'!A34)</f>
        <v>0</v>
      </c>
      <c r="E34" s="5">
        <f>SUMIFS(detail!$H$2:$H$358,detail!$A$2:$A$358,'summary 1'!$E$5,detail!$B$2:$B$358,'summary 1'!A34)</f>
        <v>0</v>
      </c>
      <c r="F34" s="5">
        <f>SUMIFS(detail!$H$2:$H$358,detail!$A$2:$A$358,'summary 1'!$F$5,detail!$B$2:$B$358,'summary 1'!A34)</f>
        <v>0</v>
      </c>
      <c r="G34" s="5">
        <f>SUMIFS(detail!$H$2:$H$358,detail!$A$2:$A$358,'summary 1'!$G$5,detail!$B$2:$B$358,'summary 1'!A34)</f>
        <v>0</v>
      </c>
      <c r="H34" s="5">
        <f>SUMIFS(detail!$H$2:$H$358,detail!$A$2:$A$358,'summary 1'!$H$5,detail!$B$2:$B$358,'summary 1'!A34)</f>
        <v>0</v>
      </c>
      <c r="I34" s="5">
        <f>SUMIFS(detail!$H$2:$H$358,detail!$A$2:$A$358,'summary 1'!$I$5,detail!$B$2:$B$358,'summary 1'!A34)</f>
        <v>0</v>
      </c>
      <c r="J34" s="5">
        <f>SUMIFS(detail!$H$2:$H$358,detail!$A$2:$A$358,'summary 1'!$J$5,detail!$B$2:$B$358,'summary 1'!A34)</f>
        <v>0</v>
      </c>
      <c r="K34" s="5">
        <f>SUMIFS(detail!$H$2:$H$358,detail!$A$2:$A$358,'summary 1'!$K$5,detail!$B$2:$B$358,'summary 1'!A34)</f>
        <v>0</v>
      </c>
      <c r="L34" s="5">
        <f>SUMIFS(detail!$H$2:$H$358,detail!$A$2:$A$358,'summary 1'!$L$5,detail!$B$2:$B$358,'summary 1'!A34)</f>
        <v>0</v>
      </c>
      <c r="M34" s="5">
        <f>SUMIFS(detail!$H$2:$H$358,detail!$A$2:$A$358,'summary 1'!$M$5,detail!$B$2:$B$358,'summary 1'!A34)</f>
        <v>0</v>
      </c>
      <c r="N34" s="5">
        <f>SUMIFS(detail!$H$2:$H$358,detail!$A$2:$A$358,'summary 1'!$N$5,detail!$B$2:$B$358,'summary 1'!A34)</f>
        <v>0</v>
      </c>
      <c r="O34" s="5">
        <f>SUMIFS(detail!$H$2:$H$358,detail!$A$2:$A$358,'summary 1'!$O$5,detail!$B$2:$B$358,'summary 1'!A34)</f>
        <v>0</v>
      </c>
      <c r="P34" s="5">
        <f>SUMIFS(detail!$H$2:$H$358,detail!$A$2:$A$358,'summary 1'!$P$5,detail!$B$2:$B$358,'summary 1'!A34)</f>
        <v>0</v>
      </c>
      <c r="Q34" s="5">
        <f>SUMIFS(detail!$H$2:$H$358,detail!$A$2:$A$358,'summary 1'!$Q$5,detail!$B$2:$B$358,'summary 1'!A34)</f>
        <v>0</v>
      </c>
      <c r="R34" s="5">
        <f>SUMIFS(detail!$H$2:$H$358,detail!$A$2:$A$358,'summary 1'!$R$5,detail!$B$2:$B$358,'summary 1'!A34)</f>
        <v>0</v>
      </c>
      <c r="S34" s="5">
        <f>SUMIFS(detail!$H$2:$H$358,detail!$A$2:$A$358,'summary 1'!$S$5,detail!$B$2:$B$358,'summary 1'!A34)</f>
        <v>0</v>
      </c>
      <c r="T34" s="5">
        <f>SUMIFS(detail!$H$2:$H$358,detail!$A$2:$A$358,'summary 1'!$T$5,detail!$B$2:$B$358,'summary 1'!A34)</f>
        <v>-240</v>
      </c>
      <c r="U34" s="5">
        <f>SUMIFS(detail!$H$2:$H$358,detail!$A$2:$A$358,'summary 1'!$U$5,detail!$B$2:$B$358,'summary 1'!A34)</f>
        <v>0</v>
      </c>
      <c r="V34" s="5">
        <f t="shared" si="0"/>
        <v>-240</v>
      </c>
    </row>
    <row r="35" spans="1:22" x14ac:dyDescent="0.25">
      <c r="A35" s="28" t="s">
        <v>36</v>
      </c>
      <c r="B35" t="str">
        <f>VLOOKUP(A35,detail!$B$2:$C$358,2,FALSE)</f>
        <v>Equipment &amp; Tools - Purchase</v>
      </c>
      <c r="C35" s="5">
        <f>SUMIFS(detail!$H$2:$H$358,detail!$A$2:$A$358,'summary 1'!$C$5,detail!$B$2:$B$358,'summary 1'!A35)</f>
        <v>317</v>
      </c>
      <c r="D35" s="5">
        <f>SUMIFS(detail!$H$2:$H$358,detail!$A$2:$A$358,'summary 1'!$D$5,detail!$B$2:$B$358,'summary 1'!A35)</f>
        <v>0</v>
      </c>
      <c r="E35" s="5">
        <f>SUMIFS(detail!$H$2:$H$358,detail!$A$2:$A$358,'summary 1'!$E$5,detail!$B$2:$B$358,'summary 1'!A35)</f>
        <v>0</v>
      </c>
      <c r="F35" s="5">
        <f>SUMIFS(detail!$H$2:$H$358,detail!$A$2:$A$358,'summary 1'!$F$5,detail!$B$2:$B$358,'summary 1'!A35)</f>
        <v>4083</v>
      </c>
      <c r="G35" s="5">
        <f>SUMIFS(detail!$H$2:$H$358,detail!$A$2:$A$358,'summary 1'!$G$5,detail!$B$2:$B$358,'summary 1'!A35)</f>
        <v>0</v>
      </c>
      <c r="H35" s="5">
        <f>SUMIFS(detail!$H$2:$H$358,detail!$A$2:$A$358,'summary 1'!$H$5,detail!$B$2:$B$358,'summary 1'!A35)</f>
        <v>0</v>
      </c>
      <c r="I35" s="5">
        <f>SUMIFS(detail!$H$2:$H$358,detail!$A$2:$A$358,'summary 1'!$I$5,detail!$B$2:$B$358,'summary 1'!A35)</f>
        <v>0</v>
      </c>
      <c r="J35" s="5">
        <f>SUMIFS(detail!$H$2:$H$358,detail!$A$2:$A$358,'summary 1'!$J$5,detail!$B$2:$B$358,'summary 1'!A35)</f>
        <v>0</v>
      </c>
      <c r="K35" s="5">
        <f>SUMIFS(detail!$H$2:$H$358,detail!$A$2:$A$358,'summary 1'!$K$5,detail!$B$2:$B$358,'summary 1'!A35)</f>
        <v>0</v>
      </c>
      <c r="L35" s="5">
        <f>SUMIFS(detail!$H$2:$H$358,detail!$A$2:$A$358,'summary 1'!$L$5,detail!$B$2:$B$358,'summary 1'!A35)</f>
        <v>0</v>
      </c>
      <c r="M35" s="5">
        <f>SUMIFS(detail!$H$2:$H$358,detail!$A$2:$A$358,'summary 1'!$M$5,detail!$B$2:$B$358,'summary 1'!A35)</f>
        <v>0</v>
      </c>
      <c r="N35" s="5">
        <f>SUMIFS(detail!$H$2:$H$358,detail!$A$2:$A$358,'summary 1'!$N$5,detail!$B$2:$B$358,'summary 1'!A35)</f>
        <v>0</v>
      </c>
      <c r="O35" s="5">
        <f>SUMIFS(detail!$H$2:$H$358,detail!$A$2:$A$358,'summary 1'!$O$5,detail!$B$2:$B$358,'summary 1'!A35)</f>
        <v>0</v>
      </c>
      <c r="P35" s="5">
        <f>SUMIFS(detail!$H$2:$H$358,detail!$A$2:$A$358,'summary 1'!$P$5,detail!$B$2:$B$358,'summary 1'!A35)</f>
        <v>0</v>
      </c>
      <c r="Q35" s="5">
        <f>SUMIFS(detail!$H$2:$H$358,detail!$A$2:$A$358,'summary 1'!$Q$5,detail!$B$2:$B$358,'summary 1'!A35)</f>
        <v>0</v>
      </c>
      <c r="R35" s="5">
        <f>SUMIFS(detail!$H$2:$H$358,detail!$A$2:$A$358,'summary 1'!$R$5,detail!$B$2:$B$358,'summary 1'!A35)</f>
        <v>170</v>
      </c>
      <c r="S35" s="5">
        <f>SUMIFS(detail!$H$2:$H$358,detail!$A$2:$A$358,'summary 1'!$S$5,detail!$B$2:$B$358,'summary 1'!A35)</f>
        <v>0</v>
      </c>
      <c r="T35" s="5">
        <f>SUMIFS(detail!$H$2:$H$358,detail!$A$2:$A$358,'summary 1'!$T$5,detail!$B$2:$B$358,'summary 1'!A35)</f>
        <v>2225</v>
      </c>
      <c r="U35" s="5">
        <f>SUMIFS(detail!$H$2:$H$358,detail!$A$2:$A$358,'summary 1'!$U$5,detail!$B$2:$B$358,'summary 1'!A35)</f>
        <v>0</v>
      </c>
      <c r="V35" s="5">
        <f t="shared" si="0"/>
        <v>6795</v>
      </c>
    </row>
    <row r="36" spans="1:22" x14ac:dyDescent="0.25">
      <c r="A36" s="28" t="s">
        <v>75</v>
      </c>
      <c r="B36" t="str">
        <f>VLOOKUP(A36,detail!$B$2:$C$358,2,FALSE)</f>
        <v>Equipment &amp; Tools - Hire</v>
      </c>
      <c r="C36" s="5">
        <f>SUMIFS(detail!$H$2:$H$358,detail!$A$2:$A$358,'summary 1'!$C$5,detail!$B$2:$B$358,'summary 1'!A36)</f>
        <v>0</v>
      </c>
      <c r="D36" s="5">
        <f>SUMIFS(detail!$H$2:$H$358,detail!$A$2:$A$358,'summary 1'!$D$5,detail!$B$2:$B$358,'summary 1'!A36)</f>
        <v>0</v>
      </c>
      <c r="E36" s="5">
        <f>SUMIFS(detail!$H$2:$H$358,detail!$A$2:$A$358,'summary 1'!$E$5,detail!$B$2:$B$358,'summary 1'!A36)</f>
        <v>0</v>
      </c>
      <c r="F36" s="5">
        <f>SUMIFS(detail!$H$2:$H$358,detail!$A$2:$A$358,'summary 1'!$F$5,detail!$B$2:$B$358,'summary 1'!A36)</f>
        <v>0</v>
      </c>
      <c r="G36" s="5">
        <f>SUMIFS(detail!$H$2:$H$358,detail!$A$2:$A$358,'summary 1'!$G$5,detail!$B$2:$B$358,'summary 1'!A36)</f>
        <v>0</v>
      </c>
      <c r="H36" s="5">
        <f>SUMIFS(detail!$H$2:$H$358,detail!$A$2:$A$358,'summary 1'!$H$5,detail!$B$2:$B$358,'summary 1'!A36)</f>
        <v>0</v>
      </c>
      <c r="I36" s="5">
        <f>SUMIFS(detail!$H$2:$H$358,detail!$A$2:$A$358,'summary 1'!$I$5,detail!$B$2:$B$358,'summary 1'!A36)</f>
        <v>0</v>
      </c>
      <c r="J36" s="5">
        <f>SUMIFS(detail!$H$2:$H$358,detail!$A$2:$A$358,'summary 1'!$J$5,detail!$B$2:$B$358,'summary 1'!A36)</f>
        <v>0</v>
      </c>
      <c r="K36" s="5">
        <f>SUMIFS(detail!$H$2:$H$358,detail!$A$2:$A$358,'summary 1'!$K$5,detail!$B$2:$B$358,'summary 1'!A36)</f>
        <v>0</v>
      </c>
      <c r="L36" s="5">
        <f>SUMIFS(detail!$H$2:$H$358,detail!$A$2:$A$358,'summary 1'!$L$5,detail!$B$2:$B$358,'summary 1'!A36)</f>
        <v>0</v>
      </c>
      <c r="M36" s="5">
        <f>SUMIFS(detail!$H$2:$H$358,detail!$A$2:$A$358,'summary 1'!$M$5,detail!$B$2:$B$358,'summary 1'!A36)</f>
        <v>0</v>
      </c>
      <c r="N36" s="5">
        <f>SUMIFS(detail!$H$2:$H$358,detail!$A$2:$A$358,'summary 1'!$N$5,detail!$B$2:$B$358,'summary 1'!A36)</f>
        <v>0</v>
      </c>
      <c r="O36" s="5">
        <f>SUMIFS(detail!$H$2:$H$358,detail!$A$2:$A$358,'summary 1'!$O$5,detail!$B$2:$B$358,'summary 1'!A36)</f>
        <v>0</v>
      </c>
      <c r="P36" s="5">
        <f>SUMIFS(detail!$H$2:$H$358,detail!$A$2:$A$358,'summary 1'!$P$5,detail!$B$2:$B$358,'summary 1'!A36)</f>
        <v>0</v>
      </c>
      <c r="Q36" s="5">
        <f>SUMIFS(detail!$H$2:$H$358,detail!$A$2:$A$358,'summary 1'!$Q$5,detail!$B$2:$B$358,'summary 1'!A36)</f>
        <v>0</v>
      </c>
      <c r="R36" s="5">
        <f>SUMIFS(detail!$H$2:$H$358,detail!$A$2:$A$358,'summary 1'!$R$5,detail!$B$2:$B$358,'summary 1'!A36)</f>
        <v>0</v>
      </c>
      <c r="S36" s="5">
        <f>SUMIFS(detail!$H$2:$H$358,detail!$A$2:$A$358,'summary 1'!$S$5,detail!$B$2:$B$358,'summary 1'!A36)</f>
        <v>0</v>
      </c>
      <c r="T36" s="5">
        <f>SUMIFS(detail!$H$2:$H$358,detail!$A$2:$A$358,'summary 1'!$T$5,detail!$B$2:$B$358,'summary 1'!A36)</f>
        <v>330</v>
      </c>
      <c r="U36" s="5">
        <f>SUMIFS(detail!$H$2:$H$358,detail!$A$2:$A$358,'summary 1'!$U$5,detail!$B$2:$B$358,'summary 1'!A36)</f>
        <v>0</v>
      </c>
      <c r="V36" s="5">
        <f t="shared" si="0"/>
        <v>330</v>
      </c>
    </row>
    <row r="37" spans="1:22" x14ac:dyDescent="0.25">
      <c r="A37" s="28" t="s">
        <v>118</v>
      </c>
      <c r="B37" t="s">
        <v>119</v>
      </c>
      <c r="C37" s="5">
        <f>SUMIFS(detail!$H$2:$H$358,detail!$A$2:$A$358,'summary 1'!$C$5,detail!$B$2:$B$358,'summary 1'!A37)</f>
        <v>0</v>
      </c>
      <c r="D37" s="5">
        <f>SUMIFS(detail!$H$2:$H$358,detail!$A$2:$A$358,'summary 1'!$D$5,detail!$B$2:$B$358,'summary 1'!A37)</f>
        <v>0</v>
      </c>
      <c r="E37" s="5">
        <f>SUMIFS(detail!$H$2:$H$358,detail!$A$2:$A$358,'summary 1'!$E$5,detail!$B$2:$B$358,'summary 1'!A37)</f>
        <v>0</v>
      </c>
      <c r="F37" s="5">
        <f>SUMIFS(detail!$H$2:$H$358,detail!$A$2:$A$358,'summary 1'!$F$5,detail!$B$2:$B$358,'summary 1'!A37)</f>
        <v>0</v>
      </c>
      <c r="G37" s="5">
        <f>SUMIFS(detail!$H$2:$H$358,detail!$A$2:$A$358,'summary 1'!$G$5,detail!$B$2:$B$358,'summary 1'!A37)</f>
        <v>0</v>
      </c>
      <c r="H37" s="5">
        <f>SUMIFS(detail!$H$2:$H$358,detail!$A$2:$A$358,'summary 1'!$H$5,detail!$B$2:$B$358,'summary 1'!A37)</f>
        <v>0</v>
      </c>
      <c r="I37" s="5">
        <f>SUMIFS(detail!$H$2:$H$358,detail!$A$2:$A$358,'summary 1'!$I$5,detail!$B$2:$B$358,'summary 1'!A37)</f>
        <v>0</v>
      </c>
      <c r="J37" s="5">
        <f>SUMIFS(detail!$H$2:$H$358,detail!$A$2:$A$358,'summary 1'!$J$5,detail!$B$2:$B$358,'summary 1'!A37)</f>
        <v>0</v>
      </c>
      <c r="K37" s="5">
        <f>SUMIFS(detail!$H$2:$H$358,detail!$A$2:$A$358,'summary 1'!$K$5,detail!$B$2:$B$358,'summary 1'!A37)</f>
        <v>0</v>
      </c>
      <c r="L37" s="5">
        <f>SUMIFS(detail!$H$2:$H$358,detail!$A$2:$A$358,'summary 1'!$L$5,detail!$B$2:$B$358,'summary 1'!A37)</f>
        <v>0</v>
      </c>
      <c r="M37" s="5">
        <f>SUMIFS(detail!$H$2:$H$358,detail!$A$2:$A$358,'summary 1'!$M$5,detail!$B$2:$B$358,'summary 1'!A37)</f>
        <v>0</v>
      </c>
      <c r="N37" s="5">
        <f>SUMIFS(detail!$H$2:$H$358,detail!$A$2:$A$358,'summary 1'!$N$5,detail!$B$2:$B$358,'summary 1'!A37)</f>
        <v>0</v>
      </c>
      <c r="O37" s="5">
        <f>SUMIFS(detail!$H$2:$H$358,detail!$A$2:$A$358,'summary 1'!$O$5,detail!$B$2:$B$358,'summary 1'!A37)</f>
        <v>0</v>
      </c>
      <c r="P37" s="5">
        <f>SUMIFS(detail!$H$2:$H$358,detail!$A$2:$A$358,'summary 1'!$P$5,detail!$B$2:$B$358,'summary 1'!A37)</f>
        <v>0</v>
      </c>
      <c r="Q37" s="5">
        <f>SUMIFS(detail!$H$2:$H$358,detail!$A$2:$A$358,'summary 1'!$Q$5,detail!$B$2:$B$358,'summary 1'!A37)</f>
        <v>0</v>
      </c>
      <c r="R37" s="5">
        <f>SUMIFS(detail!$H$2:$H$358,detail!$A$2:$A$358,'summary 1'!$R$5,detail!$B$2:$B$358,'summary 1'!A37)</f>
        <v>0</v>
      </c>
      <c r="S37" s="5">
        <f>SUMIFS(detail!$H$2:$H$358,detail!$A$2:$A$358,'summary 1'!$S$5,detail!$B$2:$B$358,'summary 1'!A37)</f>
        <v>0</v>
      </c>
      <c r="T37" s="5">
        <f>SUMIFS(detail!$H$2:$H$358,detail!$A$2:$A$358,'summary 1'!$T$5,detail!$B$2:$B$358,'summary 1'!A37)</f>
        <v>0</v>
      </c>
      <c r="U37" s="5">
        <f>SUMIFS(detail!$H$2:$H$358,detail!$A$2:$A$358,'summary 1'!$U$5,detail!$B$2:$B$358,'summary 1'!A37)</f>
        <v>0</v>
      </c>
      <c r="V37" s="5">
        <f t="shared" si="0"/>
        <v>0</v>
      </c>
    </row>
    <row r="38" spans="1:22" x14ac:dyDescent="0.25">
      <c r="A38" s="28" t="s">
        <v>210</v>
      </c>
      <c r="B38" t="str">
        <f>VLOOKUP(A38,detail!$B$2:$C$358,2,FALSE)</f>
        <v>Furniture</v>
      </c>
      <c r="C38" s="5">
        <f>SUMIFS(detail!$H$2:$H$358,detail!$A$2:$A$358,'summary 1'!$C$5,detail!$B$2:$B$358,'summary 1'!A38)</f>
        <v>0</v>
      </c>
      <c r="D38" s="5">
        <f>SUMIFS(detail!$H$2:$H$358,detail!$A$2:$A$358,'summary 1'!$D$5,detail!$B$2:$B$358,'summary 1'!A38)</f>
        <v>0</v>
      </c>
      <c r="E38" s="5">
        <f>SUMIFS(detail!$H$2:$H$358,detail!$A$2:$A$358,'summary 1'!$E$5,detail!$B$2:$B$358,'summary 1'!A38)</f>
        <v>0</v>
      </c>
      <c r="F38" s="5">
        <f>SUMIFS(detail!$H$2:$H$358,detail!$A$2:$A$358,'summary 1'!$F$5,detail!$B$2:$B$358,'summary 1'!A38)</f>
        <v>0</v>
      </c>
      <c r="G38" s="5">
        <f>SUMIFS(detail!$H$2:$H$358,detail!$A$2:$A$358,'summary 1'!$G$5,detail!$B$2:$B$358,'summary 1'!A38)</f>
        <v>0</v>
      </c>
      <c r="H38" s="5">
        <f>SUMIFS(detail!$H$2:$H$358,detail!$A$2:$A$358,'summary 1'!$H$5,detail!$B$2:$B$358,'summary 1'!A38)</f>
        <v>0</v>
      </c>
      <c r="I38" s="5">
        <f>SUMIFS(detail!$H$2:$H$358,detail!$A$2:$A$358,'summary 1'!$I$5,detail!$B$2:$B$358,'summary 1'!A38)</f>
        <v>0</v>
      </c>
      <c r="J38" s="5">
        <f>SUMIFS(detail!$H$2:$H$358,detail!$A$2:$A$358,'summary 1'!$J$5,detail!$B$2:$B$358,'summary 1'!A38)</f>
        <v>0</v>
      </c>
      <c r="K38" s="5">
        <f>SUMIFS(detail!$H$2:$H$358,detail!$A$2:$A$358,'summary 1'!$K$5,detail!$B$2:$B$358,'summary 1'!A38)</f>
        <v>0</v>
      </c>
      <c r="L38" s="5">
        <f>SUMIFS(detail!$H$2:$H$358,detail!$A$2:$A$358,'summary 1'!$L$5,detail!$B$2:$B$358,'summary 1'!A38)</f>
        <v>0</v>
      </c>
      <c r="M38" s="5">
        <f>SUMIFS(detail!$H$2:$H$358,detail!$A$2:$A$358,'summary 1'!$M$5,detail!$B$2:$B$358,'summary 1'!A38)</f>
        <v>0</v>
      </c>
      <c r="N38" s="5">
        <f>SUMIFS(detail!$H$2:$H$358,detail!$A$2:$A$358,'summary 1'!$N$5,detail!$B$2:$B$358,'summary 1'!A38)</f>
        <v>0</v>
      </c>
      <c r="O38" s="5">
        <f>SUMIFS(detail!$H$2:$H$358,detail!$A$2:$A$358,'summary 1'!$O$5,detail!$B$2:$B$358,'summary 1'!A38)</f>
        <v>0</v>
      </c>
      <c r="P38" s="5">
        <f>SUMIFS(detail!$H$2:$H$358,detail!$A$2:$A$358,'summary 1'!$P$5,detail!$B$2:$B$358,'summary 1'!A38)</f>
        <v>0</v>
      </c>
      <c r="Q38" s="5">
        <f>SUMIFS(detail!$H$2:$H$358,detail!$A$2:$A$358,'summary 1'!$Q$5,detail!$B$2:$B$358,'summary 1'!A38)</f>
        <v>0</v>
      </c>
      <c r="R38" s="5">
        <f>SUMIFS(detail!$H$2:$H$358,detail!$A$2:$A$358,'summary 1'!$R$5,detail!$B$2:$B$358,'summary 1'!A38)</f>
        <v>0</v>
      </c>
      <c r="S38" s="5">
        <f>SUMIFS(detail!$H$2:$H$358,detail!$A$2:$A$358,'summary 1'!$S$5,detail!$B$2:$B$358,'summary 1'!A38)</f>
        <v>0</v>
      </c>
      <c r="T38" s="5">
        <f>SUMIFS(detail!$H$2:$H$358,detail!$A$2:$A$358,'summary 1'!$T$5,detail!$B$2:$B$358,'summary 1'!A38)</f>
        <v>0</v>
      </c>
      <c r="U38" s="5">
        <f>SUMIFS(detail!$H$2:$H$358,detail!$A$2:$A$358,'summary 1'!$U$5,detail!$B$2:$B$358,'summary 1'!A38)</f>
        <v>0</v>
      </c>
      <c r="V38" s="5">
        <f t="shared" si="0"/>
        <v>0</v>
      </c>
    </row>
    <row r="39" spans="1:22" x14ac:dyDescent="0.25">
      <c r="A39" s="28" t="s">
        <v>77</v>
      </c>
      <c r="B39" t="str">
        <f>VLOOKUP(A39,detail!$B$2:$C$358,2,FALSE)</f>
        <v>Materials</v>
      </c>
      <c r="C39" s="5">
        <f>SUMIFS(detail!$H$2:$H$358,detail!$A$2:$A$358,'summary 1'!$C$5,detail!$B$2:$B$358,'summary 1'!A39)</f>
        <v>0</v>
      </c>
      <c r="D39" s="5">
        <f>SUMIFS(detail!$H$2:$H$358,detail!$A$2:$A$358,'summary 1'!$D$5,detail!$B$2:$B$358,'summary 1'!A39)</f>
        <v>0</v>
      </c>
      <c r="E39" s="5">
        <f>SUMIFS(detail!$H$2:$H$358,detail!$A$2:$A$358,'summary 1'!$E$5,detail!$B$2:$B$358,'summary 1'!A39)</f>
        <v>0</v>
      </c>
      <c r="F39" s="5">
        <f>SUMIFS(detail!$H$2:$H$358,detail!$A$2:$A$358,'summary 1'!$F$5,detail!$B$2:$B$358,'summary 1'!A39)</f>
        <v>0</v>
      </c>
      <c r="G39" s="5">
        <f>SUMIFS(detail!$H$2:$H$358,detail!$A$2:$A$358,'summary 1'!$G$5,detail!$B$2:$B$358,'summary 1'!A39)</f>
        <v>0</v>
      </c>
      <c r="H39" s="5">
        <f>SUMIFS(detail!$H$2:$H$358,detail!$A$2:$A$358,'summary 1'!$H$5,detail!$B$2:$B$358,'summary 1'!A39)</f>
        <v>0</v>
      </c>
      <c r="I39" s="5">
        <f>SUMIFS(detail!$H$2:$H$358,detail!$A$2:$A$358,'summary 1'!$I$5,detail!$B$2:$B$358,'summary 1'!A39)</f>
        <v>0</v>
      </c>
      <c r="J39" s="5">
        <f>SUMIFS(detail!$H$2:$H$358,detail!$A$2:$A$358,'summary 1'!$J$5,detail!$B$2:$B$358,'summary 1'!A39)</f>
        <v>0</v>
      </c>
      <c r="K39" s="5">
        <f>SUMIFS(detail!$H$2:$H$358,detail!$A$2:$A$358,'summary 1'!$K$5,detail!$B$2:$B$358,'summary 1'!A39)</f>
        <v>0</v>
      </c>
      <c r="L39" s="5">
        <f>SUMIFS(detail!$H$2:$H$358,detail!$A$2:$A$358,'summary 1'!$L$5,detail!$B$2:$B$358,'summary 1'!A39)</f>
        <v>0</v>
      </c>
      <c r="M39" s="5">
        <f>SUMIFS(detail!$H$2:$H$358,detail!$A$2:$A$358,'summary 1'!$M$5,detail!$B$2:$B$358,'summary 1'!A39)</f>
        <v>0</v>
      </c>
      <c r="N39" s="5">
        <f>SUMIFS(detail!$H$2:$H$358,detail!$A$2:$A$358,'summary 1'!$N$5,detail!$B$2:$B$358,'summary 1'!A39)</f>
        <v>0</v>
      </c>
      <c r="O39" s="5">
        <f>SUMIFS(detail!$H$2:$H$358,detail!$A$2:$A$358,'summary 1'!$O$5,detail!$B$2:$B$358,'summary 1'!A39)</f>
        <v>0</v>
      </c>
      <c r="P39" s="5">
        <f>SUMIFS(detail!$H$2:$H$358,detail!$A$2:$A$358,'summary 1'!$P$5,detail!$B$2:$B$358,'summary 1'!A39)</f>
        <v>0</v>
      </c>
      <c r="Q39" s="5">
        <f>SUMIFS(detail!$H$2:$H$358,detail!$A$2:$A$358,'summary 1'!$Q$5,detail!$B$2:$B$358,'summary 1'!A39)</f>
        <v>0</v>
      </c>
      <c r="R39" s="5">
        <f>SUMIFS(detail!$H$2:$H$358,detail!$A$2:$A$358,'summary 1'!$R$5,detail!$B$2:$B$358,'summary 1'!A39)</f>
        <v>69</v>
      </c>
      <c r="S39" s="5">
        <f>SUMIFS(detail!$H$2:$H$358,detail!$A$2:$A$358,'summary 1'!$S$5,detail!$B$2:$B$358,'summary 1'!A39)</f>
        <v>0</v>
      </c>
      <c r="T39" s="5">
        <f>SUMIFS(detail!$H$2:$H$358,detail!$A$2:$A$358,'summary 1'!$T$5,detail!$B$2:$B$358,'summary 1'!A39)</f>
        <v>37</v>
      </c>
      <c r="U39" s="5">
        <f>SUMIFS(detail!$H$2:$H$358,detail!$A$2:$A$358,'summary 1'!$U$5,detail!$B$2:$B$358,'summary 1'!A39)</f>
        <v>0</v>
      </c>
      <c r="V39" s="5">
        <f t="shared" si="0"/>
        <v>106</v>
      </c>
    </row>
    <row r="40" spans="1:22" x14ac:dyDescent="0.25">
      <c r="A40" s="28" t="s">
        <v>79</v>
      </c>
      <c r="B40" t="str">
        <f>VLOOKUP(A40,detail!$B$2:$C$358,2,FALSE)</f>
        <v>Catering - Refreshments</v>
      </c>
      <c r="C40" s="5">
        <f>SUMIFS(detail!$H$2:$H$358,detail!$A$2:$A$358,'summary 1'!$C$5,detail!$B$2:$B$358,'summary 1'!A40)</f>
        <v>90</v>
      </c>
      <c r="D40" s="5">
        <f>SUMIFS(detail!$H$2:$H$358,detail!$A$2:$A$358,'summary 1'!$D$5,detail!$B$2:$B$358,'summary 1'!A40)</f>
        <v>0</v>
      </c>
      <c r="E40" s="5">
        <f>SUMIFS(detail!$H$2:$H$358,detail!$A$2:$A$358,'summary 1'!$E$5,detail!$B$2:$B$358,'summary 1'!A40)</f>
        <v>0</v>
      </c>
      <c r="F40" s="5">
        <f>SUMIFS(detail!$H$2:$H$358,detail!$A$2:$A$358,'summary 1'!$F$5,detail!$B$2:$B$358,'summary 1'!A40)</f>
        <v>0</v>
      </c>
      <c r="G40" s="5">
        <f>SUMIFS(detail!$H$2:$H$358,detail!$A$2:$A$358,'summary 1'!$G$5,detail!$B$2:$B$358,'summary 1'!A40)</f>
        <v>0</v>
      </c>
      <c r="H40" s="5">
        <f>SUMIFS(detail!$H$2:$H$358,detail!$A$2:$A$358,'summary 1'!$H$5,detail!$B$2:$B$358,'summary 1'!A40)</f>
        <v>0</v>
      </c>
      <c r="I40" s="5">
        <f>SUMIFS(detail!$H$2:$H$358,detail!$A$2:$A$358,'summary 1'!$I$5,detail!$B$2:$B$358,'summary 1'!A40)</f>
        <v>0</v>
      </c>
      <c r="J40" s="5">
        <f>SUMIFS(detail!$H$2:$H$358,detail!$A$2:$A$358,'summary 1'!$J$5,detail!$B$2:$B$358,'summary 1'!A40)</f>
        <v>0</v>
      </c>
      <c r="K40" s="5">
        <f>SUMIFS(detail!$H$2:$H$358,detail!$A$2:$A$358,'summary 1'!$K$5,detail!$B$2:$B$358,'summary 1'!A40)</f>
        <v>0</v>
      </c>
      <c r="L40" s="5">
        <f>SUMIFS(detail!$H$2:$H$358,detail!$A$2:$A$358,'summary 1'!$L$5,detail!$B$2:$B$358,'summary 1'!A40)</f>
        <v>0</v>
      </c>
      <c r="M40" s="5">
        <f>SUMIFS(detail!$H$2:$H$358,detail!$A$2:$A$358,'summary 1'!$M$5,detail!$B$2:$B$358,'summary 1'!A40)</f>
        <v>0</v>
      </c>
      <c r="N40" s="5">
        <f>SUMIFS(detail!$H$2:$H$358,detail!$A$2:$A$358,'summary 1'!$N$5,detail!$B$2:$B$358,'summary 1'!A40)</f>
        <v>0</v>
      </c>
      <c r="O40" s="5">
        <f>SUMIFS(detail!$H$2:$H$358,detail!$A$2:$A$358,'summary 1'!$O$5,detail!$B$2:$B$358,'summary 1'!A40)</f>
        <v>0</v>
      </c>
      <c r="P40" s="5">
        <f>SUMIFS(detail!$H$2:$H$358,detail!$A$2:$A$358,'summary 1'!$P$5,detail!$B$2:$B$358,'summary 1'!A40)</f>
        <v>816</v>
      </c>
      <c r="Q40" s="5">
        <f>SUMIFS(detail!$H$2:$H$358,detail!$A$2:$A$358,'summary 1'!$Q$5,detail!$B$2:$B$358,'summary 1'!A40)</f>
        <v>0</v>
      </c>
      <c r="R40" s="5">
        <f>SUMIFS(detail!$H$2:$H$358,detail!$A$2:$A$358,'summary 1'!$R$5,detail!$B$2:$B$358,'summary 1'!A40)</f>
        <v>0</v>
      </c>
      <c r="S40" s="5">
        <f>SUMIFS(detail!$H$2:$H$358,detail!$A$2:$A$358,'summary 1'!$S$5,detail!$B$2:$B$358,'summary 1'!A40)</f>
        <v>0</v>
      </c>
      <c r="T40" s="5">
        <f>SUMIFS(detail!$H$2:$H$358,detail!$A$2:$A$358,'summary 1'!$T$5,detail!$B$2:$B$358,'summary 1'!A40)</f>
        <v>346</v>
      </c>
      <c r="U40" s="5">
        <f>SUMIFS(detail!$H$2:$H$358,detail!$A$2:$A$358,'summary 1'!$U$5,detail!$B$2:$B$358,'summary 1'!A40)</f>
        <v>0</v>
      </c>
      <c r="V40" s="5">
        <f t="shared" si="0"/>
        <v>1252</v>
      </c>
    </row>
    <row r="41" spans="1:22" x14ac:dyDescent="0.25">
      <c r="A41" s="28" t="s">
        <v>81</v>
      </c>
      <c r="B41" t="str">
        <f>VLOOKUP(A41,detail!$B$2:$C$358,2,FALSE)</f>
        <v>Groceries</v>
      </c>
      <c r="C41" s="5">
        <f>SUMIFS(detail!$H$2:$H$358,detail!$A$2:$A$358,'summary 1'!$C$5,detail!$B$2:$B$358,'summary 1'!A41)</f>
        <v>40</v>
      </c>
      <c r="D41" s="5">
        <f>SUMIFS(detail!$H$2:$H$358,detail!$A$2:$A$358,'summary 1'!$D$5,detail!$B$2:$B$358,'summary 1'!A41)</f>
        <v>0</v>
      </c>
      <c r="E41" s="5">
        <f>SUMIFS(detail!$H$2:$H$358,detail!$A$2:$A$358,'summary 1'!$E$5,detail!$B$2:$B$358,'summary 1'!A41)</f>
        <v>0</v>
      </c>
      <c r="F41" s="5">
        <f>SUMIFS(detail!$H$2:$H$358,detail!$A$2:$A$358,'summary 1'!$F$5,detail!$B$2:$B$358,'summary 1'!A41)</f>
        <v>0</v>
      </c>
      <c r="G41" s="5">
        <f>SUMIFS(detail!$H$2:$H$358,detail!$A$2:$A$358,'summary 1'!$G$5,detail!$B$2:$B$358,'summary 1'!A41)</f>
        <v>0</v>
      </c>
      <c r="H41" s="5">
        <f>SUMIFS(detail!$H$2:$H$358,detail!$A$2:$A$358,'summary 1'!$H$5,detail!$B$2:$B$358,'summary 1'!A41)</f>
        <v>0</v>
      </c>
      <c r="I41" s="5">
        <f>SUMIFS(detail!$H$2:$H$358,detail!$A$2:$A$358,'summary 1'!$I$5,detail!$B$2:$B$358,'summary 1'!A41)</f>
        <v>0</v>
      </c>
      <c r="J41" s="5">
        <f>SUMIFS(detail!$H$2:$H$358,detail!$A$2:$A$358,'summary 1'!$J$5,detail!$B$2:$B$358,'summary 1'!A41)</f>
        <v>0</v>
      </c>
      <c r="K41" s="5">
        <f>SUMIFS(detail!$H$2:$H$358,detail!$A$2:$A$358,'summary 1'!$K$5,detail!$B$2:$B$358,'summary 1'!A41)</f>
        <v>0</v>
      </c>
      <c r="L41" s="5">
        <f>SUMIFS(detail!$H$2:$H$358,detail!$A$2:$A$358,'summary 1'!$L$5,detail!$B$2:$B$358,'summary 1'!A41)</f>
        <v>0</v>
      </c>
      <c r="M41" s="5">
        <f>SUMIFS(detail!$H$2:$H$358,detail!$A$2:$A$358,'summary 1'!$M$5,detail!$B$2:$B$358,'summary 1'!A41)</f>
        <v>0</v>
      </c>
      <c r="N41" s="5">
        <f>SUMIFS(detail!$H$2:$H$358,detail!$A$2:$A$358,'summary 1'!$N$5,detail!$B$2:$B$358,'summary 1'!A41)</f>
        <v>0</v>
      </c>
      <c r="O41" s="5">
        <f>SUMIFS(detail!$H$2:$H$358,detail!$A$2:$A$358,'summary 1'!$O$5,detail!$B$2:$B$358,'summary 1'!A41)</f>
        <v>26</v>
      </c>
      <c r="P41" s="5">
        <f>SUMIFS(detail!$H$2:$H$358,detail!$A$2:$A$358,'summary 1'!$P$5,detail!$B$2:$B$358,'summary 1'!A41)</f>
        <v>0</v>
      </c>
      <c r="Q41" s="5">
        <f>SUMIFS(detail!$H$2:$H$358,detail!$A$2:$A$358,'summary 1'!$Q$5,detail!$B$2:$B$358,'summary 1'!A41)</f>
        <v>0</v>
      </c>
      <c r="R41" s="5">
        <f>SUMIFS(detail!$H$2:$H$358,detail!$A$2:$A$358,'summary 1'!$R$5,detail!$B$2:$B$358,'summary 1'!A41)</f>
        <v>1530</v>
      </c>
      <c r="S41" s="5">
        <f>SUMIFS(detail!$H$2:$H$358,detail!$A$2:$A$358,'summary 1'!$S$5,detail!$B$2:$B$358,'summary 1'!A41)</f>
        <v>0</v>
      </c>
      <c r="T41" s="5">
        <f>SUMIFS(detail!$H$2:$H$358,detail!$A$2:$A$358,'summary 1'!$T$5,detail!$B$2:$B$358,'summary 1'!A41)</f>
        <v>218</v>
      </c>
      <c r="U41" s="5">
        <f>SUMIFS(detail!$H$2:$H$358,detail!$A$2:$A$358,'summary 1'!$U$5,detail!$B$2:$B$358,'summary 1'!A41)</f>
        <v>0</v>
      </c>
      <c r="V41" s="5">
        <f t="shared" si="0"/>
        <v>1814</v>
      </c>
    </row>
    <row r="42" spans="1:22" x14ac:dyDescent="0.25">
      <c r="A42" s="28" t="s">
        <v>38</v>
      </c>
      <c r="B42" t="str">
        <f>VLOOKUP(A42,detail!$B$2:$C$358,2,FALSE)</f>
        <v>Clothing, Uniform and Laundry</v>
      </c>
      <c r="C42" s="5">
        <f>SUMIFS(detail!$H$2:$H$358,detail!$A$2:$A$358,'summary 1'!$C$5,detail!$B$2:$B$358,'summary 1'!A42)</f>
        <v>1133</v>
      </c>
      <c r="D42" s="5">
        <f>SUMIFS(detail!$H$2:$H$358,detail!$A$2:$A$358,'summary 1'!$D$5,detail!$B$2:$B$358,'summary 1'!A42)</f>
        <v>0</v>
      </c>
      <c r="E42" s="5">
        <f>SUMIFS(detail!$H$2:$H$358,detail!$A$2:$A$358,'summary 1'!$E$5,detail!$B$2:$B$358,'summary 1'!A42)</f>
        <v>0</v>
      </c>
      <c r="F42" s="5">
        <f>SUMIFS(detail!$H$2:$H$358,detail!$A$2:$A$358,'summary 1'!$F$5,detail!$B$2:$B$358,'summary 1'!A42)</f>
        <v>10766</v>
      </c>
      <c r="G42" s="5">
        <f>SUMIFS(detail!$H$2:$H$358,detail!$A$2:$A$358,'summary 1'!$G$5,detail!$B$2:$B$358,'summary 1'!A42)</f>
        <v>0</v>
      </c>
      <c r="H42" s="5">
        <f>SUMIFS(detail!$H$2:$H$358,detail!$A$2:$A$358,'summary 1'!$H$5,detail!$B$2:$B$358,'summary 1'!A42)</f>
        <v>0</v>
      </c>
      <c r="I42" s="5">
        <f>SUMIFS(detail!$H$2:$H$358,detail!$A$2:$A$358,'summary 1'!$I$5,detail!$B$2:$B$358,'summary 1'!A42)</f>
        <v>0</v>
      </c>
      <c r="J42" s="5">
        <f>SUMIFS(detail!$H$2:$H$358,detail!$A$2:$A$358,'summary 1'!$J$5,detail!$B$2:$B$358,'summary 1'!A42)</f>
        <v>0</v>
      </c>
      <c r="K42" s="5">
        <f>SUMIFS(detail!$H$2:$H$358,detail!$A$2:$A$358,'summary 1'!$K$5,detail!$B$2:$B$358,'summary 1'!A42)</f>
        <v>0</v>
      </c>
      <c r="L42" s="5">
        <f>SUMIFS(detail!$H$2:$H$358,detail!$A$2:$A$358,'summary 1'!$L$5,detail!$B$2:$B$358,'summary 1'!A42)</f>
        <v>0</v>
      </c>
      <c r="M42" s="5">
        <f>SUMIFS(detail!$H$2:$H$358,detail!$A$2:$A$358,'summary 1'!$M$5,detail!$B$2:$B$358,'summary 1'!A42)</f>
        <v>0</v>
      </c>
      <c r="N42" s="5">
        <f>SUMIFS(detail!$H$2:$H$358,detail!$A$2:$A$358,'summary 1'!$N$5,detail!$B$2:$B$358,'summary 1'!A42)</f>
        <v>0</v>
      </c>
      <c r="O42" s="5">
        <f>SUMIFS(detail!$H$2:$H$358,detail!$A$2:$A$358,'summary 1'!$O$5,detail!$B$2:$B$358,'summary 1'!A42)</f>
        <v>0</v>
      </c>
      <c r="P42" s="5">
        <f>SUMIFS(detail!$H$2:$H$358,detail!$A$2:$A$358,'summary 1'!$P$5,detail!$B$2:$B$358,'summary 1'!A42)</f>
        <v>0</v>
      </c>
      <c r="Q42" s="5">
        <f>SUMIFS(detail!$H$2:$H$358,detail!$A$2:$A$358,'summary 1'!$Q$5,detail!$B$2:$B$358,'summary 1'!A42)</f>
        <v>0</v>
      </c>
      <c r="R42" s="5">
        <f>SUMIFS(detail!$H$2:$H$358,detail!$A$2:$A$358,'summary 1'!$R$5,detail!$B$2:$B$358,'summary 1'!A42)</f>
        <v>248</v>
      </c>
      <c r="S42" s="5">
        <f>SUMIFS(detail!$H$2:$H$358,detail!$A$2:$A$358,'summary 1'!$S$5,detail!$B$2:$B$358,'summary 1'!A42)</f>
        <v>0</v>
      </c>
      <c r="T42" s="5">
        <f>SUMIFS(detail!$H$2:$H$358,detail!$A$2:$A$358,'summary 1'!$T$5,detail!$B$2:$B$358,'summary 1'!A42)</f>
        <v>14539</v>
      </c>
      <c r="U42" s="5">
        <f>SUMIFS(detail!$H$2:$H$358,detail!$A$2:$A$358,'summary 1'!$U$5,detail!$B$2:$B$358,'summary 1'!A42)</f>
        <v>0</v>
      </c>
      <c r="V42" s="5">
        <f t="shared" si="0"/>
        <v>26686</v>
      </c>
    </row>
    <row r="43" spans="1:22" x14ac:dyDescent="0.25">
      <c r="A43" s="28" t="s">
        <v>40</v>
      </c>
      <c r="B43" t="str">
        <f>VLOOKUP(A43,detail!$B$2:$C$358,2,FALSE)</f>
        <v>Printing, Stationery and General Office Expenses</v>
      </c>
      <c r="C43" s="5">
        <f>SUMIFS(detail!$H$2:$H$358,detail!$A$2:$A$358,'summary 1'!$C$5,detail!$B$2:$B$358,'summary 1'!A43)</f>
        <v>925</v>
      </c>
      <c r="D43" s="5">
        <f>SUMIFS(detail!$H$2:$H$358,detail!$A$2:$A$358,'summary 1'!$D$5,detail!$B$2:$B$358,'summary 1'!A43)</f>
        <v>44</v>
      </c>
      <c r="E43" s="5">
        <f>SUMIFS(detail!$H$2:$H$358,detail!$A$2:$A$358,'summary 1'!$E$5,detail!$B$2:$B$358,'summary 1'!A43)</f>
        <v>0</v>
      </c>
      <c r="F43" s="5">
        <f>SUMIFS(detail!$H$2:$H$358,detail!$A$2:$A$358,'summary 1'!$F$5,detail!$B$2:$B$358,'summary 1'!A43)</f>
        <v>920</v>
      </c>
      <c r="G43" s="5">
        <f>SUMIFS(detail!$H$2:$H$358,detail!$A$2:$A$358,'summary 1'!$G$5,detail!$B$2:$B$358,'summary 1'!A43)</f>
        <v>0</v>
      </c>
      <c r="H43" s="5">
        <f>SUMIFS(detail!$H$2:$H$358,detail!$A$2:$A$358,'summary 1'!$H$5,detail!$B$2:$B$358,'summary 1'!A43)</f>
        <v>0</v>
      </c>
      <c r="I43" s="5">
        <f>SUMIFS(detail!$H$2:$H$358,detail!$A$2:$A$358,'summary 1'!$I$5,detail!$B$2:$B$358,'summary 1'!A43)</f>
        <v>0</v>
      </c>
      <c r="J43" s="5">
        <f>SUMIFS(detail!$H$2:$H$358,detail!$A$2:$A$358,'summary 1'!$J$5,detail!$B$2:$B$358,'summary 1'!A43)</f>
        <v>0</v>
      </c>
      <c r="K43" s="5">
        <f>SUMIFS(detail!$H$2:$H$358,detail!$A$2:$A$358,'summary 1'!$K$5,detail!$B$2:$B$358,'summary 1'!A43)</f>
        <v>0</v>
      </c>
      <c r="L43" s="5">
        <f>SUMIFS(detail!$H$2:$H$358,detail!$A$2:$A$358,'summary 1'!$L$5,detail!$B$2:$B$358,'summary 1'!A43)</f>
        <v>0</v>
      </c>
      <c r="M43" s="5">
        <f>SUMIFS(detail!$H$2:$H$358,detail!$A$2:$A$358,'summary 1'!$M$5,detail!$B$2:$B$358,'summary 1'!A43)</f>
        <v>0</v>
      </c>
      <c r="N43" s="5">
        <f>SUMIFS(detail!$H$2:$H$358,detail!$A$2:$A$358,'summary 1'!$N$5,detail!$B$2:$B$358,'summary 1'!A43)</f>
        <v>0</v>
      </c>
      <c r="O43" s="5">
        <f>SUMIFS(detail!$H$2:$H$358,detail!$A$2:$A$358,'summary 1'!$O$5,detail!$B$2:$B$358,'summary 1'!A43)</f>
        <v>821</v>
      </c>
      <c r="P43" s="5">
        <f>SUMIFS(detail!$H$2:$H$358,detail!$A$2:$A$358,'summary 1'!$P$5,detail!$B$2:$B$358,'summary 1'!A43)</f>
        <v>0</v>
      </c>
      <c r="Q43" s="5">
        <f>SUMIFS(detail!$H$2:$H$358,detail!$A$2:$A$358,'summary 1'!$Q$5,detail!$B$2:$B$358,'summary 1'!A43)</f>
        <v>0</v>
      </c>
      <c r="R43" s="5">
        <f>SUMIFS(detail!$H$2:$H$358,detail!$A$2:$A$358,'summary 1'!$R$5,detail!$B$2:$B$358,'summary 1'!A43)</f>
        <v>2535</v>
      </c>
      <c r="S43" s="5">
        <f>SUMIFS(detail!$H$2:$H$358,detail!$A$2:$A$358,'summary 1'!$S$5,detail!$B$2:$B$358,'summary 1'!A43)</f>
        <v>0</v>
      </c>
      <c r="T43" s="5">
        <f>SUMIFS(detail!$H$2:$H$358,detail!$A$2:$A$358,'summary 1'!$T$5,detail!$B$2:$B$358,'summary 1'!A43)</f>
        <v>1504</v>
      </c>
      <c r="U43" s="5">
        <f>SUMIFS(detail!$H$2:$H$358,detail!$A$2:$A$358,'summary 1'!$U$5,detail!$B$2:$B$358,'summary 1'!A43)</f>
        <v>0</v>
      </c>
      <c r="V43" s="5">
        <f t="shared" si="0"/>
        <v>6749</v>
      </c>
    </row>
    <row r="44" spans="1:22" x14ac:dyDescent="0.25">
      <c r="A44" s="28" t="s">
        <v>83</v>
      </c>
      <c r="B44" t="str">
        <f>VLOOKUP(A44,detail!$B$2:$C$358,2,FALSE)</f>
        <v>Marketing, Advertising (non recruit) and promotions</v>
      </c>
      <c r="C44" s="5">
        <f>SUMIFS(detail!$H$2:$H$358,detail!$A$2:$A$358,'summary 1'!$C$5,detail!$B$2:$B$358,'summary 1'!A44)</f>
        <v>1434</v>
      </c>
      <c r="D44" s="5">
        <f>SUMIFS(detail!$H$2:$H$358,detail!$A$2:$A$358,'summary 1'!$D$5,detail!$B$2:$B$358,'summary 1'!A44)</f>
        <v>0</v>
      </c>
      <c r="E44" s="5">
        <f>SUMIFS(detail!$H$2:$H$358,detail!$A$2:$A$358,'summary 1'!$E$5,detail!$B$2:$B$358,'summary 1'!A44)</f>
        <v>0</v>
      </c>
      <c r="F44" s="5">
        <f>SUMIFS(detail!$H$2:$H$358,detail!$A$2:$A$358,'summary 1'!$F$5,detail!$B$2:$B$358,'summary 1'!A44)</f>
        <v>0</v>
      </c>
      <c r="G44" s="5">
        <f>SUMIFS(detail!$H$2:$H$358,detail!$A$2:$A$358,'summary 1'!$G$5,detail!$B$2:$B$358,'summary 1'!A44)</f>
        <v>0</v>
      </c>
      <c r="H44" s="5">
        <f>SUMIFS(detail!$H$2:$H$358,detail!$A$2:$A$358,'summary 1'!$H$5,detail!$B$2:$B$358,'summary 1'!A44)</f>
        <v>0</v>
      </c>
      <c r="I44" s="5">
        <f>SUMIFS(detail!$H$2:$H$358,detail!$A$2:$A$358,'summary 1'!$I$5,detail!$B$2:$B$358,'summary 1'!A44)</f>
        <v>0</v>
      </c>
      <c r="J44" s="5">
        <f>SUMIFS(detail!$H$2:$H$358,detail!$A$2:$A$358,'summary 1'!$J$5,detail!$B$2:$B$358,'summary 1'!A44)</f>
        <v>0</v>
      </c>
      <c r="K44" s="5">
        <f>SUMIFS(detail!$H$2:$H$358,detail!$A$2:$A$358,'summary 1'!$K$5,detail!$B$2:$B$358,'summary 1'!A44)</f>
        <v>0</v>
      </c>
      <c r="L44" s="5">
        <f>SUMIFS(detail!$H$2:$H$358,detail!$A$2:$A$358,'summary 1'!$L$5,detail!$B$2:$B$358,'summary 1'!A44)</f>
        <v>0</v>
      </c>
      <c r="M44" s="5">
        <f>SUMIFS(detail!$H$2:$H$358,detail!$A$2:$A$358,'summary 1'!$M$5,detail!$B$2:$B$358,'summary 1'!A44)</f>
        <v>0</v>
      </c>
      <c r="N44" s="5">
        <f>SUMIFS(detail!$H$2:$H$358,detail!$A$2:$A$358,'summary 1'!$N$5,detail!$B$2:$B$358,'summary 1'!A44)</f>
        <v>0</v>
      </c>
      <c r="O44" s="5">
        <f>SUMIFS(detail!$H$2:$H$358,detail!$A$2:$A$358,'summary 1'!$O$5,detail!$B$2:$B$358,'summary 1'!A44)</f>
        <v>0</v>
      </c>
      <c r="P44" s="5">
        <f>SUMIFS(detail!$H$2:$H$358,detail!$A$2:$A$358,'summary 1'!$P$5,detail!$B$2:$B$358,'summary 1'!A44)</f>
        <v>0</v>
      </c>
      <c r="Q44" s="5">
        <f>SUMIFS(detail!$H$2:$H$358,detail!$A$2:$A$358,'summary 1'!$Q$5,detail!$B$2:$B$358,'summary 1'!A44)</f>
        <v>0</v>
      </c>
      <c r="R44" s="5">
        <f>SUMIFS(detail!$H$2:$H$358,detail!$A$2:$A$358,'summary 1'!$R$5,detail!$B$2:$B$358,'summary 1'!A44)</f>
        <v>0</v>
      </c>
      <c r="S44" s="5">
        <f>SUMIFS(detail!$H$2:$H$358,detail!$A$2:$A$358,'summary 1'!$S$5,detail!$B$2:$B$358,'summary 1'!A44)</f>
        <v>0</v>
      </c>
      <c r="T44" s="5">
        <f>SUMIFS(detail!$H$2:$H$358,detail!$A$2:$A$358,'summary 1'!$T$5,detail!$B$2:$B$358,'summary 1'!A44)</f>
        <v>250</v>
      </c>
      <c r="U44" s="5">
        <f>SUMIFS(detail!$H$2:$H$358,detail!$A$2:$A$358,'summary 1'!$U$5,detail!$B$2:$B$358,'summary 1'!A44)</f>
        <v>0</v>
      </c>
      <c r="V44" s="5">
        <f t="shared" si="0"/>
        <v>1684</v>
      </c>
    </row>
    <row r="45" spans="1:22" x14ac:dyDescent="0.25">
      <c r="A45" s="28" t="s">
        <v>85</v>
      </c>
      <c r="B45" t="str">
        <f>VLOOKUP(A45,detail!$B$2:$C$358,2,FALSE)</f>
        <v>Books, Publications and Digital Media</v>
      </c>
      <c r="C45" s="5">
        <f>SUMIFS(detail!$H$2:$H$358,detail!$A$2:$A$358,'summary 1'!$C$5,detail!$B$2:$B$358,'summary 1'!A45)</f>
        <v>0</v>
      </c>
      <c r="D45" s="5">
        <f>SUMIFS(detail!$H$2:$H$358,detail!$A$2:$A$358,'summary 1'!$D$5,detail!$B$2:$B$358,'summary 1'!A45)</f>
        <v>0</v>
      </c>
      <c r="E45" s="5">
        <f>SUMIFS(detail!$H$2:$H$358,detail!$A$2:$A$358,'summary 1'!$E$5,detail!$B$2:$B$358,'summary 1'!A45)</f>
        <v>0</v>
      </c>
      <c r="F45" s="5">
        <f>SUMIFS(detail!$H$2:$H$358,detail!$A$2:$A$358,'summary 1'!$F$5,detail!$B$2:$B$358,'summary 1'!A45)</f>
        <v>0</v>
      </c>
      <c r="G45" s="5">
        <f>SUMIFS(detail!$H$2:$H$358,detail!$A$2:$A$358,'summary 1'!$G$5,detail!$B$2:$B$358,'summary 1'!A45)</f>
        <v>0</v>
      </c>
      <c r="H45" s="5">
        <f>SUMIFS(detail!$H$2:$H$358,detail!$A$2:$A$358,'summary 1'!$H$5,detail!$B$2:$B$358,'summary 1'!A45)</f>
        <v>0</v>
      </c>
      <c r="I45" s="5">
        <f>SUMIFS(detail!$H$2:$H$358,detail!$A$2:$A$358,'summary 1'!$I$5,detail!$B$2:$B$358,'summary 1'!A45)</f>
        <v>0</v>
      </c>
      <c r="J45" s="5">
        <f>SUMIFS(detail!$H$2:$H$358,detail!$A$2:$A$358,'summary 1'!$J$5,detail!$B$2:$B$358,'summary 1'!A45)</f>
        <v>0</v>
      </c>
      <c r="K45" s="5">
        <f>SUMIFS(detail!$H$2:$H$358,detail!$A$2:$A$358,'summary 1'!$K$5,detail!$B$2:$B$358,'summary 1'!A45)</f>
        <v>0</v>
      </c>
      <c r="L45" s="5">
        <f>SUMIFS(detail!$H$2:$H$358,detail!$A$2:$A$358,'summary 1'!$L$5,detail!$B$2:$B$358,'summary 1'!A45)</f>
        <v>0</v>
      </c>
      <c r="M45" s="5">
        <f>SUMIFS(detail!$H$2:$H$358,detail!$A$2:$A$358,'summary 1'!$M$5,detail!$B$2:$B$358,'summary 1'!A45)</f>
        <v>0</v>
      </c>
      <c r="N45" s="5">
        <f>SUMIFS(detail!$H$2:$H$358,detail!$A$2:$A$358,'summary 1'!$N$5,detail!$B$2:$B$358,'summary 1'!A45)</f>
        <v>0</v>
      </c>
      <c r="O45" s="5">
        <f>SUMIFS(detail!$H$2:$H$358,detail!$A$2:$A$358,'summary 1'!$O$5,detail!$B$2:$B$358,'summary 1'!A45)</f>
        <v>0</v>
      </c>
      <c r="P45" s="5">
        <f>SUMIFS(detail!$H$2:$H$358,detail!$A$2:$A$358,'summary 1'!$P$5,detail!$B$2:$B$358,'summary 1'!A45)</f>
        <v>0</v>
      </c>
      <c r="Q45" s="5">
        <f>SUMIFS(detail!$H$2:$H$358,detail!$A$2:$A$358,'summary 1'!$Q$5,detail!$B$2:$B$358,'summary 1'!A45)</f>
        <v>0</v>
      </c>
      <c r="R45" s="5">
        <f>SUMIFS(detail!$H$2:$H$358,detail!$A$2:$A$358,'summary 1'!$R$5,detail!$B$2:$B$358,'summary 1'!A45)</f>
        <v>174</v>
      </c>
      <c r="S45" s="5">
        <f>SUMIFS(detail!$H$2:$H$358,detail!$A$2:$A$358,'summary 1'!$S$5,detail!$B$2:$B$358,'summary 1'!A45)</f>
        <v>0</v>
      </c>
      <c r="T45" s="5">
        <f>SUMIFS(detail!$H$2:$H$358,detail!$A$2:$A$358,'summary 1'!$T$5,detail!$B$2:$B$358,'summary 1'!A45)</f>
        <v>230</v>
      </c>
      <c r="U45" s="5">
        <f>SUMIFS(detail!$H$2:$H$358,detail!$A$2:$A$358,'summary 1'!$U$5,detail!$B$2:$B$358,'summary 1'!A45)</f>
        <v>0</v>
      </c>
      <c r="V45" s="5">
        <f t="shared" si="0"/>
        <v>404</v>
      </c>
    </row>
    <row r="46" spans="1:22" x14ac:dyDescent="0.25">
      <c r="A46" s="28" t="s">
        <v>170</v>
      </c>
      <c r="B46" t="str">
        <f>VLOOKUP(A46,detail!$B$2:$C$358,2,FALSE)</f>
        <v>Bank Charges</v>
      </c>
      <c r="C46" s="5">
        <f>SUMIFS(detail!$H$2:$H$358,detail!$A$2:$A$358,'summary 1'!$C$5,detail!$B$2:$B$358,'summary 1'!A46)</f>
        <v>0</v>
      </c>
      <c r="D46" s="5">
        <f>SUMIFS(detail!$H$2:$H$358,detail!$A$2:$A$358,'summary 1'!$D$5,detail!$B$2:$B$358,'summary 1'!A46)</f>
        <v>0</v>
      </c>
      <c r="E46" s="5">
        <f>SUMIFS(detail!$H$2:$H$358,detail!$A$2:$A$358,'summary 1'!$E$5,detail!$B$2:$B$358,'summary 1'!A46)</f>
        <v>0</v>
      </c>
      <c r="F46" s="5">
        <f>SUMIFS(detail!$H$2:$H$358,detail!$A$2:$A$358,'summary 1'!$F$5,detail!$B$2:$B$358,'summary 1'!A46)</f>
        <v>0</v>
      </c>
      <c r="G46" s="5">
        <f>SUMIFS(detail!$H$2:$H$358,detail!$A$2:$A$358,'summary 1'!$G$5,detail!$B$2:$B$358,'summary 1'!A46)</f>
        <v>0</v>
      </c>
      <c r="H46" s="5">
        <f>SUMIFS(detail!$H$2:$H$358,detail!$A$2:$A$358,'summary 1'!$H$5,detail!$B$2:$B$358,'summary 1'!A46)</f>
        <v>0</v>
      </c>
      <c r="I46" s="5">
        <f>SUMIFS(detail!$H$2:$H$358,detail!$A$2:$A$358,'summary 1'!$I$5,detail!$B$2:$B$358,'summary 1'!A46)</f>
        <v>0</v>
      </c>
      <c r="J46" s="5">
        <f>SUMIFS(detail!$H$2:$H$358,detail!$A$2:$A$358,'summary 1'!$J$5,detail!$B$2:$B$358,'summary 1'!A46)</f>
        <v>0</v>
      </c>
      <c r="K46" s="5">
        <f>SUMIFS(detail!$H$2:$H$358,detail!$A$2:$A$358,'summary 1'!$K$5,detail!$B$2:$B$358,'summary 1'!A46)</f>
        <v>0</v>
      </c>
      <c r="L46" s="5">
        <f>SUMIFS(detail!$H$2:$H$358,detail!$A$2:$A$358,'summary 1'!$L$5,detail!$B$2:$B$358,'summary 1'!A46)</f>
        <v>0</v>
      </c>
      <c r="M46" s="5">
        <f>SUMIFS(detail!$H$2:$H$358,detail!$A$2:$A$358,'summary 1'!$M$5,detail!$B$2:$B$358,'summary 1'!A46)</f>
        <v>0</v>
      </c>
      <c r="N46" s="5">
        <f>SUMIFS(detail!$H$2:$H$358,detail!$A$2:$A$358,'summary 1'!$N$5,detail!$B$2:$B$358,'summary 1'!A46)</f>
        <v>0</v>
      </c>
      <c r="O46" s="5">
        <f>SUMIFS(detail!$H$2:$H$358,detail!$A$2:$A$358,'summary 1'!$O$5,detail!$B$2:$B$358,'summary 1'!A46)</f>
        <v>0</v>
      </c>
      <c r="P46" s="5">
        <f>SUMIFS(detail!$H$2:$H$358,detail!$A$2:$A$358,'summary 1'!$P$5,detail!$B$2:$B$358,'summary 1'!A46)</f>
        <v>0</v>
      </c>
      <c r="Q46" s="5">
        <f>SUMIFS(detail!$H$2:$H$358,detail!$A$2:$A$358,'summary 1'!$Q$5,detail!$B$2:$B$358,'summary 1'!A46)</f>
        <v>0</v>
      </c>
      <c r="R46" s="5">
        <f>SUMIFS(detail!$H$2:$H$358,detail!$A$2:$A$358,'summary 1'!$R$5,detail!$B$2:$B$358,'summary 1'!A46)</f>
        <v>0</v>
      </c>
      <c r="S46" s="5">
        <f>SUMIFS(detail!$H$2:$H$358,detail!$A$2:$A$358,'summary 1'!$S$5,detail!$B$2:$B$358,'summary 1'!A46)</f>
        <v>0</v>
      </c>
      <c r="T46" s="5">
        <f>SUMIFS(detail!$H$2:$H$358,detail!$A$2:$A$358,'summary 1'!$T$5,detail!$B$2:$B$358,'summary 1'!A46)</f>
        <v>0</v>
      </c>
      <c r="U46" s="5">
        <f>SUMIFS(detail!$H$2:$H$358,detail!$A$2:$A$358,'summary 1'!$U$5,detail!$B$2:$B$358,'summary 1'!A46)</f>
        <v>0</v>
      </c>
      <c r="V46" s="5">
        <f t="shared" si="0"/>
        <v>0</v>
      </c>
    </row>
    <row r="47" spans="1:22" x14ac:dyDescent="0.25">
      <c r="A47" s="28" t="s">
        <v>42</v>
      </c>
      <c r="B47" t="str">
        <f>VLOOKUP(A47,detail!$B$2:$C$358,2,FALSE)</f>
        <v>Services - Professional Fees</v>
      </c>
      <c r="C47" s="5">
        <f>SUMIFS(detail!$H$2:$H$358,detail!$A$2:$A$358,'summary 1'!$C$5,detail!$B$2:$B$358,'summary 1'!A47)</f>
        <v>2350</v>
      </c>
      <c r="D47" s="5">
        <f>SUMIFS(detail!$H$2:$H$358,detail!$A$2:$A$358,'summary 1'!$D$5,detail!$B$2:$B$358,'summary 1'!A47)</f>
        <v>23132</v>
      </c>
      <c r="E47" s="5">
        <f>SUMIFS(detail!$H$2:$H$358,detail!$A$2:$A$358,'summary 1'!$E$5,detail!$B$2:$B$358,'summary 1'!A47)</f>
        <v>400</v>
      </c>
      <c r="F47" s="5">
        <f>SUMIFS(detail!$H$2:$H$358,detail!$A$2:$A$358,'summary 1'!$F$5,detail!$B$2:$B$358,'summary 1'!A47)</f>
        <v>17820</v>
      </c>
      <c r="G47" s="5">
        <f>SUMIFS(detail!$H$2:$H$358,detail!$A$2:$A$358,'summary 1'!$G$5,detail!$B$2:$B$358,'summary 1'!A47)</f>
        <v>3500</v>
      </c>
      <c r="H47" s="5">
        <f>SUMIFS(detail!$H$2:$H$358,detail!$A$2:$A$358,'summary 1'!$H$5,detail!$B$2:$B$358,'summary 1'!A47)</f>
        <v>489</v>
      </c>
      <c r="I47" s="5">
        <f>SUMIFS(detail!$H$2:$H$358,detail!$A$2:$A$358,'summary 1'!$I$5,detail!$B$2:$B$358,'summary 1'!A47)</f>
        <v>0</v>
      </c>
      <c r="J47" s="5">
        <f>SUMIFS(detail!$H$2:$H$358,detail!$A$2:$A$358,'summary 1'!$J$5,detail!$B$2:$B$358,'summary 1'!A47)</f>
        <v>0</v>
      </c>
      <c r="K47" s="5">
        <f>SUMIFS(detail!$H$2:$H$358,detail!$A$2:$A$358,'summary 1'!$K$5,detail!$B$2:$B$358,'summary 1'!A47)</f>
        <v>0</v>
      </c>
      <c r="L47" s="5">
        <f>SUMIFS(detail!$H$2:$H$358,detail!$A$2:$A$358,'summary 1'!$L$5,detail!$B$2:$B$358,'summary 1'!A47)</f>
        <v>0</v>
      </c>
      <c r="M47" s="5">
        <f>SUMIFS(detail!$H$2:$H$358,detail!$A$2:$A$358,'summary 1'!$M$5,detail!$B$2:$B$358,'summary 1'!A47)</f>
        <v>510</v>
      </c>
      <c r="N47" s="5">
        <f>SUMIFS(detail!$H$2:$H$358,detail!$A$2:$A$358,'summary 1'!$N$5,detail!$B$2:$B$358,'summary 1'!A47)</f>
        <v>0</v>
      </c>
      <c r="O47" s="5">
        <f>SUMIFS(detail!$H$2:$H$358,detail!$A$2:$A$358,'summary 1'!$O$5,detail!$B$2:$B$358,'summary 1'!A47)</f>
        <v>3340</v>
      </c>
      <c r="P47" s="5">
        <f>SUMIFS(detail!$H$2:$H$358,detail!$A$2:$A$358,'summary 1'!$P$5,detail!$B$2:$B$358,'summary 1'!A47)</f>
        <v>7640</v>
      </c>
      <c r="Q47" s="5">
        <f>SUMIFS(detail!$H$2:$H$358,detail!$A$2:$A$358,'summary 1'!$Q$5,detail!$B$2:$B$358,'summary 1'!A47)</f>
        <v>0</v>
      </c>
      <c r="R47" s="5">
        <f>SUMIFS(detail!$H$2:$H$358,detail!$A$2:$A$358,'summary 1'!$R$5,detail!$B$2:$B$358,'summary 1'!A47)</f>
        <v>10364</v>
      </c>
      <c r="S47" s="5">
        <f>SUMIFS(detail!$H$2:$H$358,detail!$A$2:$A$358,'summary 1'!$S$5,detail!$B$2:$B$358,'summary 1'!A47)</f>
        <v>409</v>
      </c>
      <c r="T47" s="5">
        <f>SUMIFS(detail!$H$2:$H$358,detail!$A$2:$A$358,'summary 1'!$T$5,detail!$B$2:$B$358,'summary 1'!A47)</f>
        <v>10195</v>
      </c>
      <c r="U47" s="5">
        <f>SUMIFS(detail!$H$2:$H$358,detail!$A$2:$A$358,'summary 1'!$U$5,detail!$B$2:$B$358,'summary 1'!A47)</f>
        <v>0</v>
      </c>
      <c r="V47" s="5">
        <f t="shared" si="0"/>
        <v>80149</v>
      </c>
    </row>
    <row r="48" spans="1:22" x14ac:dyDescent="0.25">
      <c r="A48" s="28" t="s">
        <v>87</v>
      </c>
      <c r="B48" t="str">
        <f>VLOOKUP(A48,detail!$B$2:$C$358,2,FALSE)</f>
        <v>Services - Fees and Charges</v>
      </c>
      <c r="C48" s="5">
        <f>SUMIFS(detail!$H$2:$H$358,detail!$A$2:$A$358,'summary 1'!$C$5,detail!$B$2:$B$358,'summary 1'!A48)</f>
        <v>0</v>
      </c>
      <c r="D48" s="5">
        <f>SUMIFS(detail!$H$2:$H$358,detail!$A$2:$A$358,'summary 1'!$D$5,detail!$B$2:$B$358,'summary 1'!A48)</f>
        <v>0</v>
      </c>
      <c r="E48" s="5">
        <f>SUMIFS(detail!$H$2:$H$358,detail!$A$2:$A$358,'summary 1'!$E$5,detail!$B$2:$B$358,'summary 1'!A48)</f>
        <v>0</v>
      </c>
      <c r="F48" s="5">
        <f>SUMIFS(detail!$H$2:$H$358,detail!$A$2:$A$358,'summary 1'!$F$5,detail!$B$2:$B$358,'summary 1'!A48)</f>
        <v>0</v>
      </c>
      <c r="G48" s="5">
        <f>SUMIFS(detail!$H$2:$H$358,detail!$A$2:$A$358,'summary 1'!$G$5,detail!$B$2:$B$358,'summary 1'!A48)</f>
        <v>0</v>
      </c>
      <c r="H48" s="5">
        <f>SUMIFS(detail!$H$2:$H$358,detail!$A$2:$A$358,'summary 1'!$H$5,detail!$B$2:$B$358,'summary 1'!A48)</f>
        <v>0</v>
      </c>
      <c r="I48" s="5">
        <f>SUMIFS(detail!$H$2:$H$358,detail!$A$2:$A$358,'summary 1'!$I$5,detail!$B$2:$B$358,'summary 1'!A48)</f>
        <v>0</v>
      </c>
      <c r="J48" s="5">
        <f>SUMIFS(detail!$H$2:$H$358,detail!$A$2:$A$358,'summary 1'!$J$5,detail!$B$2:$B$358,'summary 1'!A48)</f>
        <v>0</v>
      </c>
      <c r="K48" s="5">
        <f>SUMIFS(detail!$H$2:$H$358,detail!$A$2:$A$358,'summary 1'!$K$5,detail!$B$2:$B$358,'summary 1'!A48)</f>
        <v>0</v>
      </c>
      <c r="L48" s="5">
        <f>SUMIFS(detail!$H$2:$H$358,detail!$A$2:$A$358,'summary 1'!$L$5,detail!$B$2:$B$358,'summary 1'!A48)</f>
        <v>0</v>
      </c>
      <c r="M48" s="5">
        <f>SUMIFS(detail!$H$2:$H$358,detail!$A$2:$A$358,'summary 1'!$M$5,detail!$B$2:$B$358,'summary 1'!A48)</f>
        <v>-1705</v>
      </c>
      <c r="N48" s="5">
        <f>SUMIFS(detail!$H$2:$H$358,detail!$A$2:$A$358,'summary 1'!$N$5,detail!$B$2:$B$358,'summary 1'!A48)</f>
        <v>0</v>
      </c>
      <c r="O48" s="5">
        <f>SUMIFS(detail!$H$2:$H$358,detail!$A$2:$A$358,'summary 1'!$O$5,detail!$B$2:$B$358,'summary 1'!A48)</f>
        <v>0</v>
      </c>
      <c r="P48" s="5">
        <f>SUMIFS(detail!$H$2:$H$358,detail!$A$2:$A$358,'summary 1'!$P$5,detail!$B$2:$B$358,'summary 1'!A48)</f>
        <v>3</v>
      </c>
      <c r="Q48" s="5">
        <f>SUMIFS(detail!$H$2:$H$358,detail!$A$2:$A$358,'summary 1'!$Q$5,detail!$B$2:$B$358,'summary 1'!A48)</f>
        <v>0</v>
      </c>
      <c r="R48" s="5">
        <f>SUMIFS(detail!$H$2:$H$358,detail!$A$2:$A$358,'summary 1'!$R$5,detail!$B$2:$B$358,'summary 1'!A48)</f>
        <v>1138</v>
      </c>
      <c r="S48" s="5">
        <f>SUMIFS(detail!$H$2:$H$358,detail!$A$2:$A$358,'summary 1'!$S$5,detail!$B$2:$B$358,'summary 1'!A48)</f>
        <v>0</v>
      </c>
      <c r="T48" s="5">
        <f>SUMIFS(detail!$H$2:$H$358,detail!$A$2:$A$358,'summary 1'!$T$5,detail!$B$2:$B$358,'summary 1'!A48)</f>
        <v>0</v>
      </c>
      <c r="U48" s="5">
        <f>SUMIFS(detail!$H$2:$H$358,detail!$A$2:$A$358,'summary 1'!$U$5,detail!$B$2:$B$358,'summary 1'!A48)</f>
        <v>0</v>
      </c>
      <c r="V48" s="5">
        <f t="shared" si="0"/>
        <v>-564</v>
      </c>
    </row>
    <row r="49" spans="1:22" x14ac:dyDescent="0.25">
      <c r="A49" s="28" t="s">
        <v>89</v>
      </c>
      <c r="B49" t="s">
        <v>90</v>
      </c>
      <c r="C49" s="5">
        <f>SUMIFS(detail!$H$2:$H$358,detail!$A$2:$A$358,'summary 1'!$C$5,detail!$B$2:$B$358,'summary 1'!A49)</f>
        <v>0</v>
      </c>
      <c r="D49" s="5">
        <f>SUMIFS(detail!$H$2:$H$358,detail!$A$2:$A$358,'summary 1'!$D$5,detail!$B$2:$B$358,'summary 1'!A49)</f>
        <v>0</v>
      </c>
      <c r="E49" s="5">
        <f>SUMIFS(detail!$H$2:$H$358,detail!$A$2:$A$358,'summary 1'!$E$5,detail!$B$2:$B$358,'summary 1'!A49)</f>
        <v>0</v>
      </c>
      <c r="F49" s="5">
        <f>SUMIFS(detail!$H$2:$H$358,detail!$A$2:$A$358,'summary 1'!$F$5,detail!$B$2:$B$358,'summary 1'!A49)</f>
        <v>0</v>
      </c>
      <c r="G49" s="5">
        <f>SUMIFS(detail!$H$2:$H$358,detail!$A$2:$A$358,'summary 1'!$G$5,detail!$B$2:$B$358,'summary 1'!A49)</f>
        <v>0</v>
      </c>
      <c r="H49" s="5">
        <f>SUMIFS(detail!$H$2:$H$358,detail!$A$2:$A$358,'summary 1'!$H$5,detail!$B$2:$B$358,'summary 1'!A49)</f>
        <v>0</v>
      </c>
      <c r="I49" s="5">
        <f>SUMIFS(detail!$H$2:$H$358,detail!$A$2:$A$358,'summary 1'!$I$5,detail!$B$2:$B$358,'summary 1'!A49)</f>
        <v>0</v>
      </c>
      <c r="J49" s="5">
        <f>SUMIFS(detail!$H$2:$H$358,detail!$A$2:$A$358,'summary 1'!$J$5,detail!$B$2:$B$358,'summary 1'!A49)</f>
        <v>0</v>
      </c>
      <c r="K49" s="5">
        <f>SUMIFS(detail!$H$2:$H$358,detail!$A$2:$A$358,'summary 1'!$K$5,detail!$B$2:$B$358,'summary 1'!A49)</f>
        <v>0</v>
      </c>
      <c r="L49" s="5">
        <f>SUMIFS(detail!$H$2:$H$358,detail!$A$2:$A$358,'summary 1'!$L$5,detail!$B$2:$B$358,'summary 1'!A49)</f>
        <v>0</v>
      </c>
      <c r="M49" s="5">
        <f>SUMIFS(detail!$H$2:$H$358,detail!$A$2:$A$358,'summary 1'!$M$5,detail!$B$2:$B$358,'summary 1'!A49)</f>
        <v>0</v>
      </c>
      <c r="N49" s="5">
        <f>SUMIFS(detail!$H$2:$H$358,detail!$A$2:$A$358,'summary 1'!$N$5,detail!$B$2:$B$358,'summary 1'!A49)</f>
        <v>0</v>
      </c>
      <c r="O49" s="5">
        <f>SUMIFS(detail!$H$2:$H$358,detail!$A$2:$A$358,'summary 1'!$O$5,detail!$B$2:$B$358,'summary 1'!A49)</f>
        <v>0</v>
      </c>
      <c r="P49" s="5">
        <f>SUMIFS(detail!$H$2:$H$358,detail!$A$2:$A$358,'summary 1'!$P$5,detail!$B$2:$B$358,'summary 1'!A49)</f>
        <v>0</v>
      </c>
      <c r="Q49" s="5">
        <f>SUMIFS(detail!$H$2:$H$358,detail!$A$2:$A$358,'summary 1'!$Q$5,detail!$B$2:$B$358,'summary 1'!A49)</f>
        <v>0</v>
      </c>
      <c r="R49" s="5">
        <f>SUMIFS(detail!$H$2:$H$358,detail!$A$2:$A$358,'summary 1'!$R$5,detail!$B$2:$B$358,'summary 1'!A49)</f>
        <v>0</v>
      </c>
      <c r="S49" s="5">
        <f>SUMIFS(detail!$H$2:$H$358,detail!$A$2:$A$358,'summary 1'!$S$5,detail!$B$2:$B$358,'summary 1'!A49)</f>
        <v>0</v>
      </c>
      <c r="T49" s="5">
        <f>SUMIFS(detail!$H$2:$H$358,detail!$A$2:$A$358,'summary 1'!$T$5,detail!$B$2:$B$358,'summary 1'!A49)</f>
        <v>0</v>
      </c>
      <c r="U49" s="5">
        <f>SUMIFS(detail!$H$2:$H$358,detail!$A$2:$A$358,'summary 1'!$U$5,detail!$B$2:$B$358,'summary 1'!A49)</f>
        <v>0</v>
      </c>
      <c r="V49" s="5">
        <f t="shared" si="0"/>
        <v>0</v>
      </c>
    </row>
    <row r="50" spans="1:22" x14ac:dyDescent="0.25">
      <c r="A50" s="28" t="s">
        <v>136</v>
      </c>
      <c r="B50" t="str">
        <f>VLOOKUP(A50,detail!$B$2:$C$358,2,FALSE)</f>
        <v>Services - Consultancy fees</v>
      </c>
      <c r="C50" s="5">
        <f>SUMIFS(detail!$H$2:$H$358,detail!$A$2:$A$358,'summary 1'!$C$5,detail!$B$2:$B$358,'summary 1'!A50)</f>
        <v>0</v>
      </c>
      <c r="D50" s="5">
        <f>SUMIFS(detail!$H$2:$H$358,detail!$A$2:$A$358,'summary 1'!$D$5,detail!$B$2:$B$358,'summary 1'!A50)</f>
        <v>0</v>
      </c>
      <c r="E50" s="5">
        <f>SUMIFS(detail!$H$2:$H$358,detail!$A$2:$A$358,'summary 1'!$E$5,detail!$B$2:$B$358,'summary 1'!A50)</f>
        <v>0</v>
      </c>
      <c r="F50" s="5">
        <f>SUMIFS(detail!$H$2:$H$358,detail!$A$2:$A$358,'summary 1'!$F$5,detail!$B$2:$B$358,'summary 1'!A50)</f>
        <v>0</v>
      </c>
      <c r="G50" s="5">
        <f>SUMIFS(detail!$H$2:$H$358,detail!$A$2:$A$358,'summary 1'!$G$5,detail!$B$2:$B$358,'summary 1'!A50)</f>
        <v>0</v>
      </c>
      <c r="H50" s="5">
        <f>SUMIFS(detail!$H$2:$H$358,detail!$A$2:$A$358,'summary 1'!$H$5,detail!$B$2:$B$358,'summary 1'!A50)</f>
        <v>0</v>
      </c>
      <c r="I50" s="5">
        <f>SUMIFS(detail!$H$2:$H$358,detail!$A$2:$A$358,'summary 1'!$I$5,detail!$B$2:$B$358,'summary 1'!A50)</f>
        <v>0</v>
      </c>
      <c r="J50" s="5">
        <f>SUMIFS(detail!$H$2:$H$358,detail!$A$2:$A$358,'summary 1'!$J$5,detail!$B$2:$B$358,'summary 1'!A50)</f>
        <v>0</v>
      </c>
      <c r="K50" s="5">
        <f>SUMIFS(detail!$H$2:$H$358,detail!$A$2:$A$358,'summary 1'!$K$5,detail!$B$2:$B$358,'summary 1'!A50)</f>
        <v>0</v>
      </c>
      <c r="L50" s="5">
        <f>SUMIFS(detail!$H$2:$H$358,detail!$A$2:$A$358,'summary 1'!$L$5,detail!$B$2:$B$358,'summary 1'!A50)</f>
        <v>0</v>
      </c>
      <c r="M50" s="5">
        <f>SUMIFS(detail!$H$2:$H$358,detail!$A$2:$A$358,'summary 1'!$M$5,detail!$B$2:$B$358,'summary 1'!A50)</f>
        <v>0</v>
      </c>
      <c r="N50" s="5">
        <f>SUMIFS(detail!$H$2:$H$358,detail!$A$2:$A$358,'summary 1'!$N$5,detail!$B$2:$B$358,'summary 1'!A50)</f>
        <v>0</v>
      </c>
      <c r="O50" s="5">
        <f>SUMIFS(detail!$H$2:$H$358,detail!$A$2:$A$358,'summary 1'!$O$5,detail!$B$2:$B$358,'summary 1'!A50)</f>
        <v>0</v>
      </c>
      <c r="P50" s="5">
        <f>SUMIFS(detail!$H$2:$H$358,detail!$A$2:$A$358,'summary 1'!$P$5,detail!$B$2:$B$358,'summary 1'!A50)</f>
        <v>0</v>
      </c>
      <c r="Q50" s="5">
        <f>SUMIFS(detail!$H$2:$H$358,detail!$A$2:$A$358,'summary 1'!$Q$5,detail!$B$2:$B$358,'summary 1'!A50)</f>
        <v>0</v>
      </c>
      <c r="R50" s="5">
        <f>SUMIFS(detail!$H$2:$H$358,detail!$A$2:$A$358,'summary 1'!$R$5,detail!$B$2:$B$358,'summary 1'!A50)</f>
        <v>2582</v>
      </c>
      <c r="S50" s="5">
        <f>SUMIFS(detail!$H$2:$H$358,detail!$A$2:$A$358,'summary 1'!$S$5,detail!$B$2:$B$358,'summary 1'!A50)</f>
        <v>749</v>
      </c>
      <c r="T50" s="5">
        <f>SUMIFS(detail!$H$2:$H$358,detail!$A$2:$A$358,'summary 1'!$T$5,detail!$B$2:$B$358,'summary 1'!A50)</f>
        <v>0</v>
      </c>
      <c r="U50" s="5">
        <f>SUMIFS(detail!$H$2:$H$358,detail!$A$2:$A$358,'summary 1'!$U$5,detail!$B$2:$B$358,'summary 1'!A50)</f>
        <v>0</v>
      </c>
      <c r="V50" s="5">
        <f t="shared" si="0"/>
        <v>3331</v>
      </c>
    </row>
    <row r="51" spans="1:22" x14ac:dyDescent="0.25">
      <c r="A51" s="28" t="s">
        <v>125</v>
      </c>
      <c r="B51" t="str">
        <f>VLOOKUP(A51,detail!$B$2:$C$358,2,FALSE)</f>
        <v>Client Activities</v>
      </c>
      <c r="C51" s="5">
        <f>SUMIFS(detail!$H$2:$H$358,detail!$A$2:$A$358,'summary 1'!$C$5,detail!$B$2:$B$358,'summary 1'!A51)</f>
        <v>0</v>
      </c>
      <c r="D51" s="5">
        <f>SUMIFS(detail!$H$2:$H$358,detail!$A$2:$A$358,'summary 1'!$D$5,detail!$B$2:$B$358,'summary 1'!A51)</f>
        <v>0</v>
      </c>
      <c r="E51" s="5">
        <f>SUMIFS(detail!$H$2:$H$358,detail!$A$2:$A$358,'summary 1'!$E$5,detail!$B$2:$B$358,'summary 1'!A51)</f>
        <v>0</v>
      </c>
      <c r="F51" s="5">
        <f>SUMIFS(detail!$H$2:$H$358,detail!$A$2:$A$358,'summary 1'!$F$5,detail!$B$2:$B$358,'summary 1'!A51)</f>
        <v>0</v>
      </c>
      <c r="G51" s="5">
        <f>SUMIFS(detail!$H$2:$H$358,detail!$A$2:$A$358,'summary 1'!$G$5,detail!$B$2:$B$358,'summary 1'!A51)</f>
        <v>0</v>
      </c>
      <c r="H51" s="5">
        <f>SUMIFS(detail!$H$2:$H$358,detail!$A$2:$A$358,'summary 1'!$H$5,detail!$B$2:$B$358,'summary 1'!A51)</f>
        <v>0</v>
      </c>
      <c r="I51" s="5">
        <f>SUMIFS(detail!$H$2:$H$358,detail!$A$2:$A$358,'summary 1'!$I$5,detail!$B$2:$B$358,'summary 1'!A51)</f>
        <v>0</v>
      </c>
      <c r="J51" s="5">
        <f>SUMIFS(detail!$H$2:$H$358,detail!$A$2:$A$358,'summary 1'!$J$5,detail!$B$2:$B$358,'summary 1'!A51)</f>
        <v>0</v>
      </c>
      <c r="K51" s="5">
        <f>SUMIFS(detail!$H$2:$H$358,detail!$A$2:$A$358,'summary 1'!$K$5,detail!$B$2:$B$358,'summary 1'!A51)</f>
        <v>0</v>
      </c>
      <c r="L51" s="5">
        <f>SUMIFS(detail!$H$2:$H$358,detail!$A$2:$A$358,'summary 1'!$L$5,detail!$B$2:$B$358,'summary 1'!A51)</f>
        <v>0</v>
      </c>
      <c r="M51" s="5">
        <f>SUMIFS(detail!$H$2:$H$358,detail!$A$2:$A$358,'summary 1'!$M$5,detail!$B$2:$B$358,'summary 1'!A51)</f>
        <v>0</v>
      </c>
      <c r="N51" s="5">
        <f>SUMIFS(detail!$H$2:$H$358,detail!$A$2:$A$358,'summary 1'!$N$5,detail!$B$2:$B$358,'summary 1'!A51)</f>
        <v>0</v>
      </c>
      <c r="O51" s="5">
        <f>SUMIFS(detail!$H$2:$H$358,detail!$A$2:$A$358,'summary 1'!$O$5,detail!$B$2:$B$358,'summary 1'!A51)</f>
        <v>0</v>
      </c>
      <c r="P51" s="5">
        <f>SUMIFS(detail!$H$2:$H$358,detail!$A$2:$A$358,'summary 1'!$P$5,detail!$B$2:$B$358,'summary 1'!A51)</f>
        <v>0</v>
      </c>
      <c r="Q51" s="5">
        <f>SUMIFS(detail!$H$2:$H$358,detail!$A$2:$A$358,'summary 1'!$Q$5,detail!$B$2:$B$358,'summary 1'!A51)</f>
        <v>0</v>
      </c>
      <c r="R51" s="5">
        <f>SUMIFS(detail!$H$2:$H$358,detail!$A$2:$A$358,'summary 1'!$R$5,detail!$B$2:$B$358,'summary 1'!A51)</f>
        <v>0</v>
      </c>
      <c r="S51" s="5">
        <f>SUMIFS(detail!$H$2:$H$358,detail!$A$2:$A$358,'summary 1'!$S$5,detail!$B$2:$B$358,'summary 1'!A51)</f>
        <v>0</v>
      </c>
      <c r="T51" s="5">
        <f>SUMIFS(detail!$H$2:$H$358,detail!$A$2:$A$358,'summary 1'!$T$5,detail!$B$2:$B$358,'summary 1'!A51)</f>
        <v>0</v>
      </c>
      <c r="U51" s="5">
        <f>SUMIFS(detail!$H$2:$H$358,detail!$A$2:$A$358,'summary 1'!$U$5,detail!$B$2:$B$358,'summary 1'!A51)</f>
        <v>0</v>
      </c>
      <c r="V51" s="5">
        <f t="shared" si="0"/>
        <v>0</v>
      </c>
    </row>
    <row r="52" spans="1:22" x14ac:dyDescent="0.25">
      <c r="A52" s="28" t="s">
        <v>107</v>
      </c>
      <c r="B52" t="str">
        <f>VLOOKUP(A52,detail!$B$2:$C$358,2,FALSE)</f>
        <v>Comms - Postages</v>
      </c>
      <c r="C52" s="5">
        <f>SUMIFS(detail!$H$2:$H$358,detail!$A$2:$A$358,'summary 1'!$C$5,detail!$B$2:$B$358,'summary 1'!A52)</f>
        <v>11</v>
      </c>
      <c r="D52" s="5">
        <f>SUMIFS(detail!$H$2:$H$358,detail!$A$2:$A$358,'summary 1'!$D$5,detail!$B$2:$B$358,'summary 1'!A52)</f>
        <v>0</v>
      </c>
      <c r="E52" s="5">
        <f>SUMIFS(detail!$H$2:$H$358,detail!$A$2:$A$358,'summary 1'!$E$5,detail!$B$2:$B$358,'summary 1'!A52)</f>
        <v>0</v>
      </c>
      <c r="F52" s="5">
        <f>SUMIFS(detail!$H$2:$H$358,detail!$A$2:$A$358,'summary 1'!$F$5,detail!$B$2:$B$358,'summary 1'!A52)</f>
        <v>130</v>
      </c>
      <c r="G52" s="5">
        <f>SUMIFS(detail!$H$2:$H$358,detail!$A$2:$A$358,'summary 1'!$G$5,detail!$B$2:$B$358,'summary 1'!A52)</f>
        <v>0</v>
      </c>
      <c r="H52" s="5">
        <f>SUMIFS(detail!$H$2:$H$358,detail!$A$2:$A$358,'summary 1'!$H$5,detail!$B$2:$B$358,'summary 1'!A52)</f>
        <v>0</v>
      </c>
      <c r="I52" s="5">
        <f>SUMIFS(detail!$H$2:$H$358,detail!$A$2:$A$358,'summary 1'!$I$5,detail!$B$2:$B$358,'summary 1'!A52)</f>
        <v>0</v>
      </c>
      <c r="J52" s="5">
        <f>SUMIFS(detail!$H$2:$H$358,detail!$A$2:$A$358,'summary 1'!$J$5,detail!$B$2:$B$358,'summary 1'!A52)</f>
        <v>0</v>
      </c>
      <c r="K52" s="5">
        <f>SUMIFS(detail!$H$2:$H$358,detail!$A$2:$A$358,'summary 1'!$K$5,detail!$B$2:$B$358,'summary 1'!A52)</f>
        <v>0</v>
      </c>
      <c r="L52" s="5">
        <f>SUMIFS(detail!$H$2:$H$358,detail!$A$2:$A$358,'summary 1'!$L$5,detail!$B$2:$B$358,'summary 1'!A52)</f>
        <v>0</v>
      </c>
      <c r="M52" s="5">
        <f>SUMIFS(detail!$H$2:$H$358,detail!$A$2:$A$358,'summary 1'!$M$5,detail!$B$2:$B$358,'summary 1'!A52)</f>
        <v>0</v>
      </c>
      <c r="N52" s="5">
        <f>SUMIFS(detail!$H$2:$H$358,detail!$A$2:$A$358,'summary 1'!$N$5,detail!$B$2:$B$358,'summary 1'!A52)</f>
        <v>0</v>
      </c>
      <c r="O52" s="5">
        <f>SUMIFS(detail!$H$2:$H$358,detail!$A$2:$A$358,'summary 1'!$O$5,detail!$B$2:$B$358,'summary 1'!A52)</f>
        <v>60</v>
      </c>
      <c r="P52" s="5">
        <f>SUMIFS(detail!$H$2:$H$358,detail!$A$2:$A$358,'summary 1'!$P$5,detail!$B$2:$B$358,'summary 1'!A52)</f>
        <v>0</v>
      </c>
      <c r="Q52" s="5">
        <f>SUMIFS(detail!$H$2:$H$358,detail!$A$2:$A$358,'summary 1'!$Q$5,detail!$B$2:$B$358,'summary 1'!A52)</f>
        <v>0</v>
      </c>
      <c r="R52" s="5">
        <f>SUMIFS(detail!$H$2:$H$358,detail!$A$2:$A$358,'summary 1'!$R$5,detail!$B$2:$B$358,'summary 1'!A52)</f>
        <v>74</v>
      </c>
      <c r="S52" s="5">
        <f>SUMIFS(detail!$H$2:$H$358,detail!$A$2:$A$358,'summary 1'!$S$5,detail!$B$2:$B$358,'summary 1'!A52)</f>
        <v>0</v>
      </c>
      <c r="T52" s="5">
        <f>SUMIFS(detail!$H$2:$H$358,detail!$A$2:$A$358,'summary 1'!$T$5,detail!$B$2:$B$358,'summary 1'!A52)</f>
        <v>10</v>
      </c>
      <c r="U52" s="5">
        <f>SUMIFS(detail!$H$2:$H$358,detail!$A$2:$A$358,'summary 1'!$U$5,detail!$B$2:$B$358,'summary 1'!A52)</f>
        <v>0</v>
      </c>
      <c r="V52" s="5">
        <f t="shared" si="0"/>
        <v>285</v>
      </c>
    </row>
    <row r="53" spans="1:22" x14ac:dyDescent="0.25">
      <c r="A53" s="28" t="s">
        <v>109</v>
      </c>
      <c r="B53" t="str">
        <f>VLOOKUP(A53,detail!$B$2:$C$358,2,FALSE)</f>
        <v>Comms - Telephone</v>
      </c>
      <c r="C53" s="5">
        <f>SUMIFS(detail!$H$2:$H$358,detail!$A$2:$A$358,'summary 1'!$C$5,detail!$B$2:$B$358,'summary 1'!A53)</f>
        <v>141</v>
      </c>
      <c r="D53" s="5">
        <f>SUMIFS(detail!$H$2:$H$358,detail!$A$2:$A$358,'summary 1'!$D$5,detail!$B$2:$B$358,'summary 1'!A53)</f>
        <v>0</v>
      </c>
      <c r="E53" s="5">
        <f>SUMIFS(detail!$H$2:$H$358,detail!$A$2:$A$358,'summary 1'!$E$5,detail!$B$2:$B$358,'summary 1'!A53)</f>
        <v>0</v>
      </c>
      <c r="F53" s="5">
        <f>SUMIFS(detail!$H$2:$H$358,detail!$A$2:$A$358,'summary 1'!$F$5,detail!$B$2:$B$358,'summary 1'!A53)</f>
        <v>0</v>
      </c>
      <c r="G53" s="5">
        <f>SUMIFS(detail!$H$2:$H$358,detail!$A$2:$A$358,'summary 1'!$G$5,detail!$B$2:$B$358,'summary 1'!A53)</f>
        <v>0</v>
      </c>
      <c r="H53" s="5">
        <f>SUMIFS(detail!$H$2:$H$358,detail!$A$2:$A$358,'summary 1'!$H$5,detail!$B$2:$B$358,'summary 1'!A53)</f>
        <v>0</v>
      </c>
      <c r="I53" s="5">
        <f>SUMIFS(detail!$H$2:$H$358,detail!$A$2:$A$358,'summary 1'!$I$5,detail!$B$2:$B$358,'summary 1'!A53)</f>
        <v>0</v>
      </c>
      <c r="J53" s="5">
        <f>SUMIFS(detail!$H$2:$H$358,detail!$A$2:$A$358,'summary 1'!$J$5,detail!$B$2:$B$358,'summary 1'!A53)</f>
        <v>0</v>
      </c>
      <c r="K53" s="5">
        <f>SUMIFS(detail!$H$2:$H$358,detail!$A$2:$A$358,'summary 1'!$K$5,detail!$B$2:$B$358,'summary 1'!A53)</f>
        <v>0</v>
      </c>
      <c r="L53" s="5">
        <f>SUMIFS(detail!$H$2:$H$358,detail!$A$2:$A$358,'summary 1'!$L$5,detail!$B$2:$B$358,'summary 1'!A53)</f>
        <v>0</v>
      </c>
      <c r="M53" s="5">
        <f>SUMIFS(detail!$H$2:$H$358,detail!$A$2:$A$358,'summary 1'!$M$5,detail!$B$2:$B$358,'summary 1'!A53)</f>
        <v>0</v>
      </c>
      <c r="N53" s="5">
        <f>SUMIFS(detail!$H$2:$H$358,detail!$A$2:$A$358,'summary 1'!$N$5,detail!$B$2:$B$358,'summary 1'!A53)</f>
        <v>0</v>
      </c>
      <c r="O53" s="5">
        <f>SUMIFS(detail!$H$2:$H$358,detail!$A$2:$A$358,'summary 1'!$O$5,detail!$B$2:$B$358,'summary 1'!A53)</f>
        <v>0</v>
      </c>
      <c r="P53" s="5">
        <f>SUMIFS(detail!$H$2:$H$358,detail!$A$2:$A$358,'summary 1'!$P$5,detail!$B$2:$B$358,'summary 1'!A53)</f>
        <v>0</v>
      </c>
      <c r="Q53" s="5">
        <f>SUMIFS(detail!$H$2:$H$358,detail!$A$2:$A$358,'summary 1'!$Q$5,detail!$B$2:$B$358,'summary 1'!A53)</f>
        <v>0</v>
      </c>
      <c r="R53" s="5">
        <f>SUMIFS(detail!$H$2:$H$358,detail!$A$2:$A$358,'summary 1'!$R$5,detail!$B$2:$B$358,'summary 1'!A53)</f>
        <v>2904</v>
      </c>
      <c r="S53" s="5">
        <f>SUMIFS(detail!$H$2:$H$358,detail!$A$2:$A$358,'summary 1'!$S$5,detail!$B$2:$B$358,'summary 1'!A53)</f>
        <v>0</v>
      </c>
      <c r="T53" s="5">
        <f>SUMIFS(detail!$H$2:$H$358,detail!$A$2:$A$358,'summary 1'!$T$5,detail!$B$2:$B$358,'summary 1'!A53)</f>
        <v>0</v>
      </c>
      <c r="U53" s="5">
        <f>SUMIFS(detail!$H$2:$H$358,detail!$A$2:$A$358,'summary 1'!$U$5,detail!$B$2:$B$358,'summary 1'!A53)</f>
        <v>0</v>
      </c>
      <c r="V53" s="5">
        <f t="shared" si="0"/>
        <v>3045</v>
      </c>
    </row>
    <row r="54" spans="1:22" x14ac:dyDescent="0.25">
      <c r="A54" s="28" t="s">
        <v>120</v>
      </c>
      <c r="B54" t="str">
        <f>VLOOKUP(A54,detail!$B$2:$C$358,2,FALSE)</f>
        <v>Computing -  Software</v>
      </c>
      <c r="C54" s="5">
        <f>SUMIFS(detail!$H$2:$H$358,detail!$A$2:$A$358,'summary 1'!$C$5,detail!$B$2:$B$358,'summary 1'!A54)</f>
        <v>0</v>
      </c>
      <c r="D54" s="5">
        <f>SUMIFS(detail!$H$2:$H$358,detail!$A$2:$A$358,'summary 1'!$D$5,detail!$B$2:$B$358,'summary 1'!A54)</f>
        <v>0</v>
      </c>
      <c r="E54" s="5">
        <f>SUMIFS(detail!$H$2:$H$358,detail!$A$2:$A$358,'summary 1'!$E$5,detail!$B$2:$B$358,'summary 1'!A54)</f>
        <v>0</v>
      </c>
      <c r="F54" s="5">
        <f>SUMIFS(detail!$H$2:$H$358,detail!$A$2:$A$358,'summary 1'!$F$5,detail!$B$2:$B$358,'summary 1'!A54)</f>
        <v>6600</v>
      </c>
      <c r="G54" s="5">
        <f>SUMIFS(detail!$H$2:$H$358,detail!$A$2:$A$358,'summary 1'!$G$5,detail!$B$2:$B$358,'summary 1'!A54)</f>
        <v>0</v>
      </c>
      <c r="H54" s="5">
        <f>SUMIFS(detail!$H$2:$H$358,detail!$A$2:$A$358,'summary 1'!$H$5,detail!$B$2:$B$358,'summary 1'!A54)</f>
        <v>0</v>
      </c>
      <c r="I54" s="5">
        <f>SUMIFS(detail!$H$2:$H$358,detail!$A$2:$A$358,'summary 1'!$I$5,detail!$B$2:$B$358,'summary 1'!A54)</f>
        <v>0</v>
      </c>
      <c r="J54" s="5">
        <f>SUMIFS(detail!$H$2:$H$358,detail!$A$2:$A$358,'summary 1'!$J$5,detail!$B$2:$B$358,'summary 1'!A54)</f>
        <v>0</v>
      </c>
      <c r="K54" s="5">
        <f>SUMIFS(detail!$H$2:$H$358,detail!$A$2:$A$358,'summary 1'!$K$5,detail!$B$2:$B$358,'summary 1'!A54)</f>
        <v>0</v>
      </c>
      <c r="L54" s="5">
        <f>SUMIFS(detail!$H$2:$H$358,detail!$A$2:$A$358,'summary 1'!$L$5,detail!$B$2:$B$358,'summary 1'!A54)</f>
        <v>0</v>
      </c>
      <c r="M54" s="5">
        <f>SUMIFS(detail!$H$2:$H$358,detail!$A$2:$A$358,'summary 1'!$M$5,detail!$B$2:$B$358,'summary 1'!A54)</f>
        <v>0</v>
      </c>
      <c r="N54" s="5">
        <f>SUMIFS(detail!$H$2:$H$358,detail!$A$2:$A$358,'summary 1'!$N$5,detail!$B$2:$B$358,'summary 1'!A54)</f>
        <v>0</v>
      </c>
      <c r="O54" s="5">
        <f>SUMIFS(detail!$H$2:$H$358,detail!$A$2:$A$358,'summary 1'!$O$5,detail!$B$2:$B$358,'summary 1'!A54)</f>
        <v>0</v>
      </c>
      <c r="P54" s="5">
        <f>SUMIFS(detail!$H$2:$H$358,detail!$A$2:$A$358,'summary 1'!$P$5,detail!$B$2:$B$358,'summary 1'!A54)</f>
        <v>0</v>
      </c>
      <c r="Q54" s="5">
        <f>SUMIFS(detail!$H$2:$H$358,detail!$A$2:$A$358,'summary 1'!$Q$5,detail!$B$2:$B$358,'summary 1'!A54)</f>
        <v>0</v>
      </c>
      <c r="R54" s="5">
        <f>SUMIFS(detail!$H$2:$H$358,detail!$A$2:$A$358,'summary 1'!$R$5,detail!$B$2:$B$358,'summary 1'!A54)</f>
        <v>1585</v>
      </c>
      <c r="S54" s="5">
        <f>SUMIFS(detail!$H$2:$H$358,detail!$A$2:$A$358,'summary 1'!$S$5,detail!$B$2:$B$358,'summary 1'!A54)</f>
        <v>0</v>
      </c>
      <c r="T54" s="5">
        <f>SUMIFS(detail!$H$2:$H$358,detail!$A$2:$A$358,'summary 1'!$T$5,detail!$B$2:$B$358,'summary 1'!A54)</f>
        <v>0</v>
      </c>
      <c r="U54" s="5">
        <f>SUMIFS(detail!$H$2:$H$358,detail!$A$2:$A$358,'summary 1'!$U$5,detail!$B$2:$B$358,'summary 1'!A54)</f>
        <v>0</v>
      </c>
      <c r="V54" s="5">
        <f t="shared" si="0"/>
        <v>8185</v>
      </c>
    </row>
    <row r="55" spans="1:22" x14ac:dyDescent="0.25">
      <c r="A55" s="28" t="s">
        <v>44</v>
      </c>
      <c r="B55" t="str">
        <f>VLOOKUP(A55,detail!$B$2:$C$358,2,FALSE)</f>
        <v>Computing - IT Hardware</v>
      </c>
      <c r="C55" s="5">
        <f>SUMIFS(detail!$H$2:$H$358,detail!$A$2:$A$358,'summary 1'!$C$5,detail!$B$2:$B$358,'summary 1'!A55)</f>
        <v>-48</v>
      </c>
      <c r="D55" s="5">
        <f>SUMIFS(detail!$H$2:$H$358,detail!$A$2:$A$358,'summary 1'!$D$5,detail!$B$2:$B$358,'summary 1'!A55)</f>
        <v>0</v>
      </c>
      <c r="E55" s="5">
        <f>SUMIFS(detail!$H$2:$H$358,detail!$A$2:$A$358,'summary 1'!$E$5,detail!$B$2:$B$358,'summary 1'!A55)</f>
        <v>0</v>
      </c>
      <c r="F55" s="5">
        <f>SUMIFS(detail!$H$2:$H$358,detail!$A$2:$A$358,'summary 1'!$F$5,detail!$B$2:$B$358,'summary 1'!A55)</f>
        <v>3768</v>
      </c>
      <c r="G55" s="5">
        <f>SUMIFS(detail!$H$2:$H$358,detail!$A$2:$A$358,'summary 1'!$G$5,detail!$B$2:$B$358,'summary 1'!A55)</f>
        <v>0</v>
      </c>
      <c r="H55" s="5">
        <f>SUMIFS(detail!$H$2:$H$358,detail!$A$2:$A$358,'summary 1'!$H$5,detail!$B$2:$B$358,'summary 1'!A55)</f>
        <v>0</v>
      </c>
      <c r="I55" s="5">
        <f>SUMIFS(detail!$H$2:$H$358,detail!$A$2:$A$358,'summary 1'!$I$5,detail!$B$2:$B$358,'summary 1'!A55)</f>
        <v>0</v>
      </c>
      <c r="J55" s="5">
        <f>SUMIFS(detail!$H$2:$H$358,detail!$A$2:$A$358,'summary 1'!$J$5,detail!$B$2:$B$358,'summary 1'!A55)</f>
        <v>0</v>
      </c>
      <c r="K55" s="5">
        <f>SUMIFS(detail!$H$2:$H$358,detail!$A$2:$A$358,'summary 1'!$K$5,detail!$B$2:$B$358,'summary 1'!A55)</f>
        <v>0</v>
      </c>
      <c r="L55" s="5">
        <f>SUMIFS(detail!$H$2:$H$358,detail!$A$2:$A$358,'summary 1'!$L$5,detail!$B$2:$B$358,'summary 1'!A55)</f>
        <v>0</v>
      </c>
      <c r="M55" s="5">
        <f>SUMIFS(detail!$H$2:$H$358,detail!$A$2:$A$358,'summary 1'!$M$5,detail!$B$2:$B$358,'summary 1'!A55)</f>
        <v>0</v>
      </c>
      <c r="N55" s="5">
        <f>SUMIFS(detail!$H$2:$H$358,detail!$A$2:$A$358,'summary 1'!$N$5,detail!$B$2:$B$358,'summary 1'!A55)</f>
        <v>0</v>
      </c>
      <c r="O55" s="5">
        <f>SUMIFS(detail!$H$2:$H$358,detail!$A$2:$A$358,'summary 1'!$O$5,detail!$B$2:$B$358,'summary 1'!A55)</f>
        <v>0</v>
      </c>
      <c r="P55" s="5">
        <f>SUMIFS(detail!$H$2:$H$358,detail!$A$2:$A$358,'summary 1'!$P$5,detail!$B$2:$B$358,'summary 1'!A55)</f>
        <v>0</v>
      </c>
      <c r="Q55" s="5">
        <f>SUMIFS(detail!$H$2:$H$358,detail!$A$2:$A$358,'summary 1'!$Q$5,detail!$B$2:$B$358,'summary 1'!A55)</f>
        <v>0</v>
      </c>
      <c r="R55" s="5">
        <f>SUMIFS(detail!$H$2:$H$358,detail!$A$2:$A$358,'summary 1'!$R$5,detail!$B$2:$B$358,'summary 1'!A55)</f>
        <v>306</v>
      </c>
      <c r="S55" s="5">
        <f>SUMIFS(detail!$H$2:$H$358,detail!$A$2:$A$358,'summary 1'!$S$5,detail!$B$2:$B$358,'summary 1'!A55)</f>
        <v>0</v>
      </c>
      <c r="T55" s="5">
        <f>SUMIFS(detail!$H$2:$H$358,detail!$A$2:$A$358,'summary 1'!$T$5,detail!$B$2:$B$358,'summary 1'!A55)</f>
        <v>0</v>
      </c>
      <c r="U55" s="5">
        <f>SUMIFS(detail!$H$2:$H$358,detail!$A$2:$A$358,'summary 1'!$U$5,detail!$B$2:$B$358,'summary 1'!A55)</f>
        <v>0</v>
      </c>
      <c r="V55" s="5">
        <f t="shared" si="0"/>
        <v>4026</v>
      </c>
    </row>
    <row r="56" spans="1:22" x14ac:dyDescent="0.25">
      <c r="A56" s="28" t="s">
        <v>157</v>
      </c>
      <c r="B56" t="str">
        <f>VLOOKUP(A56,detail!$B$2:$C$358,2,FALSE)</f>
        <v>Computing - Infrastructure</v>
      </c>
      <c r="C56" s="5">
        <f>SUMIFS(detail!$H$2:$H$358,detail!$A$2:$A$358,'summary 1'!$C$5,detail!$B$2:$B$358,'summary 1'!A56)</f>
        <v>0</v>
      </c>
      <c r="D56" s="5">
        <f>SUMIFS(detail!$H$2:$H$358,detail!$A$2:$A$358,'summary 1'!$D$5,detail!$B$2:$B$358,'summary 1'!A56)</f>
        <v>0</v>
      </c>
      <c r="E56" s="5">
        <f>SUMIFS(detail!$H$2:$H$358,detail!$A$2:$A$358,'summary 1'!$E$5,detail!$B$2:$B$358,'summary 1'!A56)</f>
        <v>0</v>
      </c>
      <c r="F56" s="5">
        <f>SUMIFS(detail!$H$2:$H$358,detail!$A$2:$A$358,'summary 1'!$F$5,detail!$B$2:$B$358,'summary 1'!A56)</f>
        <v>0</v>
      </c>
      <c r="G56" s="5">
        <f>SUMIFS(detail!$H$2:$H$358,detail!$A$2:$A$358,'summary 1'!$G$5,detail!$B$2:$B$358,'summary 1'!A56)</f>
        <v>0</v>
      </c>
      <c r="H56" s="5">
        <f>SUMIFS(detail!$H$2:$H$358,detail!$A$2:$A$358,'summary 1'!$H$5,detail!$B$2:$B$358,'summary 1'!A56)</f>
        <v>0</v>
      </c>
      <c r="I56" s="5">
        <f>SUMIFS(detail!$H$2:$H$358,detail!$A$2:$A$358,'summary 1'!$I$5,detail!$B$2:$B$358,'summary 1'!A56)</f>
        <v>0</v>
      </c>
      <c r="J56" s="5">
        <f>SUMIFS(detail!$H$2:$H$358,detail!$A$2:$A$358,'summary 1'!$J$5,detail!$B$2:$B$358,'summary 1'!A56)</f>
        <v>0</v>
      </c>
      <c r="K56" s="5">
        <f>SUMIFS(detail!$H$2:$H$358,detail!$A$2:$A$358,'summary 1'!$K$5,detail!$B$2:$B$358,'summary 1'!A56)</f>
        <v>0</v>
      </c>
      <c r="L56" s="5">
        <f>SUMIFS(detail!$H$2:$H$358,detail!$A$2:$A$358,'summary 1'!$L$5,detail!$B$2:$B$358,'summary 1'!A56)</f>
        <v>0</v>
      </c>
      <c r="M56" s="5">
        <f>SUMIFS(detail!$H$2:$H$358,detail!$A$2:$A$358,'summary 1'!$M$5,detail!$B$2:$B$358,'summary 1'!A56)</f>
        <v>0</v>
      </c>
      <c r="N56" s="5">
        <f>SUMIFS(detail!$H$2:$H$358,detail!$A$2:$A$358,'summary 1'!$N$5,detail!$B$2:$B$358,'summary 1'!A56)</f>
        <v>0</v>
      </c>
      <c r="O56" s="5">
        <f>SUMIFS(detail!$H$2:$H$358,detail!$A$2:$A$358,'summary 1'!$O$5,detail!$B$2:$B$358,'summary 1'!A56)</f>
        <v>0</v>
      </c>
      <c r="P56" s="5">
        <f>SUMIFS(detail!$H$2:$H$358,detail!$A$2:$A$358,'summary 1'!$P$5,detail!$B$2:$B$358,'summary 1'!A56)</f>
        <v>0</v>
      </c>
      <c r="Q56" s="5">
        <f>SUMIFS(detail!$H$2:$H$358,detail!$A$2:$A$358,'summary 1'!$Q$5,detail!$B$2:$B$358,'summary 1'!A56)</f>
        <v>0</v>
      </c>
      <c r="R56" s="5">
        <f>SUMIFS(detail!$H$2:$H$358,detail!$A$2:$A$358,'summary 1'!$R$5,detail!$B$2:$B$358,'summary 1'!A56)</f>
        <v>2970</v>
      </c>
      <c r="S56" s="5">
        <f>SUMIFS(detail!$H$2:$H$358,detail!$A$2:$A$358,'summary 1'!$S$5,detail!$B$2:$B$358,'summary 1'!A56)</f>
        <v>0</v>
      </c>
      <c r="T56" s="5">
        <f>SUMIFS(detail!$H$2:$H$358,detail!$A$2:$A$358,'summary 1'!$T$5,detail!$B$2:$B$358,'summary 1'!A56)</f>
        <v>0</v>
      </c>
      <c r="U56" s="5">
        <f>SUMIFS(detail!$H$2:$H$358,detail!$A$2:$A$358,'summary 1'!$U$5,detail!$B$2:$B$358,'summary 1'!A56)</f>
        <v>0</v>
      </c>
      <c r="V56" s="5">
        <f t="shared" si="0"/>
        <v>2970</v>
      </c>
    </row>
    <row r="57" spans="1:22" x14ac:dyDescent="0.25">
      <c r="A57" s="28" t="s">
        <v>91</v>
      </c>
      <c r="B57" t="str">
        <f>VLOOKUP(A57,detail!$B$2:$C$358,2,FALSE)</f>
        <v>Subsistence</v>
      </c>
      <c r="C57" s="5">
        <f>SUMIFS(detail!$H$2:$H$358,detail!$A$2:$A$358,'summary 1'!$C$5,detail!$B$2:$B$358,'summary 1'!A57)</f>
        <v>32</v>
      </c>
      <c r="D57" s="5">
        <f>SUMIFS(detail!$H$2:$H$358,detail!$A$2:$A$358,'summary 1'!$D$5,detail!$B$2:$B$358,'summary 1'!A57)</f>
        <v>0</v>
      </c>
      <c r="E57" s="5">
        <f>SUMIFS(detail!$H$2:$H$358,detail!$A$2:$A$358,'summary 1'!$E$5,detail!$B$2:$B$358,'summary 1'!A57)</f>
        <v>0</v>
      </c>
      <c r="F57" s="5">
        <f>SUMIFS(detail!$H$2:$H$358,detail!$A$2:$A$358,'summary 1'!$F$5,detail!$B$2:$B$358,'summary 1'!A57)</f>
        <v>0</v>
      </c>
      <c r="G57" s="5">
        <f>SUMIFS(detail!$H$2:$H$358,detail!$A$2:$A$358,'summary 1'!$G$5,detail!$B$2:$B$358,'summary 1'!A57)</f>
        <v>0</v>
      </c>
      <c r="H57" s="5">
        <f>SUMIFS(detail!$H$2:$H$358,detail!$A$2:$A$358,'summary 1'!$H$5,detail!$B$2:$B$358,'summary 1'!A57)</f>
        <v>0</v>
      </c>
      <c r="I57" s="5">
        <f>SUMIFS(detail!$H$2:$H$358,detail!$A$2:$A$358,'summary 1'!$I$5,detail!$B$2:$B$358,'summary 1'!A57)</f>
        <v>0</v>
      </c>
      <c r="J57" s="5">
        <f>SUMIFS(detail!$H$2:$H$358,detail!$A$2:$A$358,'summary 1'!$J$5,detail!$B$2:$B$358,'summary 1'!A57)</f>
        <v>0</v>
      </c>
      <c r="K57" s="5">
        <f>SUMIFS(detail!$H$2:$H$358,detail!$A$2:$A$358,'summary 1'!$K$5,detail!$B$2:$B$358,'summary 1'!A57)</f>
        <v>0</v>
      </c>
      <c r="L57" s="5">
        <f>SUMIFS(detail!$H$2:$H$358,detail!$A$2:$A$358,'summary 1'!$L$5,detail!$B$2:$B$358,'summary 1'!A57)</f>
        <v>0</v>
      </c>
      <c r="M57" s="5">
        <f>SUMIFS(detail!$H$2:$H$358,detail!$A$2:$A$358,'summary 1'!$M$5,detail!$B$2:$B$358,'summary 1'!A57)</f>
        <v>0</v>
      </c>
      <c r="N57" s="5">
        <f>SUMIFS(detail!$H$2:$H$358,detail!$A$2:$A$358,'summary 1'!$N$5,detail!$B$2:$B$358,'summary 1'!A57)</f>
        <v>0</v>
      </c>
      <c r="O57" s="5">
        <f>SUMIFS(detail!$H$2:$H$358,detail!$A$2:$A$358,'summary 1'!$O$5,detail!$B$2:$B$358,'summary 1'!A57)</f>
        <v>439</v>
      </c>
      <c r="P57" s="5">
        <f>SUMIFS(detail!$H$2:$H$358,detail!$A$2:$A$358,'summary 1'!$P$5,detail!$B$2:$B$358,'summary 1'!A57)</f>
        <v>0</v>
      </c>
      <c r="Q57" s="5">
        <f>SUMIFS(detail!$H$2:$H$358,detail!$A$2:$A$358,'summary 1'!$Q$5,detail!$B$2:$B$358,'summary 1'!A57)</f>
        <v>0</v>
      </c>
      <c r="R57" s="5">
        <f>SUMIFS(detail!$H$2:$H$358,detail!$A$2:$A$358,'summary 1'!$R$5,detail!$B$2:$B$358,'summary 1'!A57)</f>
        <v>0</v>
      </c>
      <c r="S57" s="5">
        <f>SUMIFS(detail!$H$2:$H$358,detail!$A$2:$A$358,'summary 1'!$S$5,detail!$B$2:$B$358,'summary 1'!A57)</f>
        <v>0</v>
      </c>
      <c r="T57" s="5">
        <f>SUMIFS(detail!$H$2:$H$358,detail!$A$2:$A$358,'summary 1'!$T$5,detail!$B$2:$B$358,'summary 1'!A57)</f>
        <v>14</v>
      </c>
      <c r="U57" s="5">
        <f>SUMIFS(detail!$H$2:$H$358,detail!$A$2:$A$358,'summary 1'!$U$5,detail!$B$2:$B$358,'summary 1'!A57)</f>
        <v>0</v>
      </c>
      <c r="V57" s="5">
        <f t="shared" si="0"/>
        <v>485</v>
      </c>
    </row>
    <row r="58" spans="1:22" x14ac:dyDescent="0.25">
      <c r="A58" s="28" t="s">
        <v>159</v>
      </c>
      <c r="B58" t="str">
        <f>VLOOKUP(A58,detail!$B$2:$C$358,2,FALSE)</f>
        <v>Conference Expenses</v>
      </c>
      <c r="C58" s="5">
        <f>SUMIFS(detail!$H$2:$H$358,detail!$A$2:$A$358,'summary 1'!$C$5,detail!$B$2:$B$358,'summary 1'!A58)</f>
        <v>0</v>
      </c>
      <c r="D58" s="5">
        <f>SUMIFS(detail!$H$2:$H$358,detail!$A$2:$A$358,'summary 1'!$D$5,detail!$B$2:$B$358,'summary 1'!A58)</f>
        <v>0</v>
      </c>
      <c r="E58" s="5">
        <f>SUMIFS(detail!$H$2:$H$358,detail!$A$2:$A$358,'summary 1'!$E$5,detail!$B$2:$B$358,'summary 1'!A58)</f>
        <v>0</v>
      </c>
      <c r="F58" s="5">
        <f>SUMIFS(detail!$H$2:$H$358,detail!$A$2:$A$358,'summary 1'!$F$5,detail!$B$2:$B$358,'summary 1'!A58)</f>
        <v>0</v>
      </c>
      <c r="G58" s="5">
        <f>SUMIFS(detail!$H$2:$H$358,detail!$A$2:$A$358,'summary 1'!$G$5,detail!$B$2:$B$358,'summary 1'!A58)</f>
        <v>0</v>
      </c>
      <c r="H58" s="5">
        <f>SUMIFS(detail!$H$2:$H$358,detail!$A$2:$A$358,'summary 1'!$H$5,detail!$B$2:$B$358,'summary 1'!A58)</f>
        <v>0</v>
      </c>
      <c r="I58" s="5">
        <f>SUMIFS(detail!$H$2:$H$358,detail!$A$2:$A$358,'summary 1'!$I$5,detail!$B$2:$B$358,'summary 1'!A58)</f>
        <v>0</v>
      </c>
      <c r="J58" s="5">
        <f>SUMIFS(detail!$H$2:$H$358,detail!$A$2:$A$358,'summary 1'!$J$5,detail!$B$2:$B$358,'summary 1'!A58)</f>
        <v>0</v>
      </c>
      <c r="K58" s="5">
        <f>SUMIFS(detail!$H$2:$H$358,detail!$A$2:$A$358,'summary 1'!$K$5,detail!$B$2:$B$358,'summary 1'!A58)</f>
        <v>0</v>
      </c>
      <c r="L58" s="5">
        <f>SUMIFS(detail!$H$2:$H$358,detail!$A$2:$A$358,'summary 1'!$L$5,detail!$B$2:$B$358,'summary 1'!A58)</f>
        <v>0</v>
      </c>
      <c r="M58" s="5">
        <f>SUMIFS(detail!$H$2:$H$358,detail!$A$2:$A$358,'summary 1'!$M$5,detail!$B$2:$B$358,'summary 1'!A58)</f>
        <v>0</v>
      </c>
      <c r="N58" s="5">
        <f>SUMIFS(detail!$H$2:$H$358,detail!$A$2:$A$358,'summary 1'!$N$5,detail!$B$2:$B$358,'summary 1'!A58)</f>
        <v>0</v>
      </c>
      <c r="O58" s="5">
        <f>SUMIFS(detail!$H$2:$H$358,detail!$A$2:$A$358,'summary 1'!$O$5,detail!$B$2:$B$358,'summary 1'!A58)</f>
        <v>0</v>
      </c>
      <c r="P58" s="5">
        <f>SUMIFS(detail!$H$2:$H$358,detail!$A$2:$A$358,'summary 1'!$P$5,detail!$B$2:$B$358,'summary 1'!A58)</f>
        <v>0</v>
      </c>
      <c r="Q58" s="5">
        <f>SUMIFS(detail!$H$2:$H$358,detail!$A$2:$A$358,'summary 1'!$Q$5,detail!$B$2:$B$358,'summary 1'!A58)</f>
        <v>0</v>
      </c>
      <c r="R58" s="5">
        <f>SUMIFS(detail!$H$2:$H$358,detail!$A$2:$A$358,'summary 1'!$R$5,detail!$B$2:$B$358,'summary 1'!A58)</f>
        <v>1174</v>
      </c>
      <c r="S58" s="5">
        <f>SUMIFS(detail!$H$2:$H$358,detail!$A$2:$A$358,'summary 1'!$S$5,detail!$B$2:$B$358,'summary 1'!A58)</f>
        <v>0</v>
      </c>
      <c r="T58" s="5">
        <f>SUMIFS(detail!$H$2:$H$358,detail!$A$2:$A$358,'summary 1'!$T$5,detail!$B$2:$B$358,'summary 1'!A58)</f>
        <v>0</v>
      </c>
      <c r="U58" s="5">
        <f>SUMIFS(detail!$H$2:$H$358,detail!$A$2:$A$358,'summary 1'!$U$5,detail!$B$2:$B$358,'summary 1'!A58)</f>
        <v>0</v>
      </c>
      <c r="V58" s="5">
        <f t="shared" si="0"/>
        <v>1174</v>
      </c>
    </row>
    <row r="59" spans="1:22" x14ac:dyDescent="0.25">
      <c r="A59" s="28" t="s">
        <v>184</v>
      </c>
      <c r="B59" t="str">
        <f>VLOOKUP(A59,detail!$B$2:$C$358,2,FALSE)</f>
        <v>Core Funding (Grants) to external bodies</v>
      </c>
      <c r="C59" s="5">
        <f>SUMIFS(detail!$H$2:$H$358,detail!$A$2:$A$358,'summary 1'!$C$5,detail!$B$2:$B$358,'summary 1'!A59)</f>
        <v>0</v>
      </c>
      <c r="D59" s="5">
        <f>SUMIFS(detail!$H$2:$H$358,detail!$A$2:$A$358,'summary 1'!$D$5,detail!$B$2:$B$358,'summary 1'!A59)</f>
        <v>0</v>
      </c>
      <c r="E59" s="5">
        <f>SUMIFS(detail!$H$2:$H$358,detail!$A$2:$A$358,'summary 1'!$E$5,detail!$B$2:$B$358,'summary 1'!A59)</f>
        <v>0</v>
      </c>
      <c r="F59" s="5">
        <f>SUMIFS(detail!$H$2:$H$358,detail!$A$2:$A$358,'summary 1'!$F$5,detail!$B$2:$B$358,'summary 1'!A59)</f>
        <v>0</v>
      </c>
      <c r="G59" s="5">
        <f>SUMIFS(detail!$H$2:$H$358,detail!$A$2:$A$358,'summary 1'!$G$5,detail!$B$2:$B$358,'summary 1'!A59)</f>
        <v>0</v>
      </c>
      <c r="H59" s="5">
        <f>SUMIFS(detail!$H$2:$H$358,detail!$A$2:$A$358,'summary 1'!$H$5,detail!$B$2:$B$358,'summary 1'!A59)</f>
        <v>0</v>
      </c>
      <c r="I59" s="5">
        <f>SUMIFS(detail!$H$2:$H$358,detail!$A$2:$A$358,'summary 1'!$I$5,detail!$B$2:$B$358,'summary 1'!A59)</f>
        <v>0</v>
      </c>
      <c r="J59" s="5">
        <f>SUMIFS(detail!$H$2:$H$358,detail!$A$2:$A$358,'summary 1'!$J$5,detail!$B$2:$B$358,'summary 1'!A59)</f>
        <v>0</v>
      </c>
      <c r="K59" s="5">
        <f>SUMIFS(detail!$H$2:$H$358,detail!$A$2:$A$358,'summary 1'!$K$5,detail!$B$2:$B$358,'summary 1'!A59)</f>
        <v>0</v>
      </c>
      <c r="L59" s="5">
        <f>SUMIFS(detail!$H$2:$H$358,detail!$A$2:$A$358,'summary 1'!$L$5,detail!$B$2:$B$358,'summary 1'!A59)</f>
        <v>0</v>
      </c>
      <c r="M59" s="5">
        <f>SUMIFS(detail!$H$2:$H$358,detail!$A$2:$A$358,'summary 1'!$M$5,detail!$B$2:$B$358,'summary 1'!A59)</f>
        <v>0</v>
      </c>
      <c r="N59" s="5">
        <f>SUMIFS(detail!$H$2:$H$358,detail!$A$2:$A$358,'summary 1'!$N$5,detail!$B$2:$B$358,'summary 1'!A59)</f>
        <v>0</v>
      </c>
      <c r="O59" s="5">
        <f>SUMIFS(detail!$H$2:$H$358,detail!$A$2:$A$358,'summary 1'!$O$5,detail!$B$2:$B$358,'summary 1'!A59)</f>
        <v>0</v>
      </c>
      <c r="P59" s="5">
        <f>SUMIFS(detail!$H$2:$H$358,detail!$A$2:$A$358,'summary 1'!$P$5,detail!$B$2:$B$358,'summary 1'!A59)</f>
        <v>0</v>
      </c>
      <c r="Q59" s="5">
        <f>SUMIFS(detail!$H$2:$H$358,detail!$A$2:$A$358,'summary 1'!$Q$5,detail!$B$2:$B$358,'summary 1'!A59)</f>
        <v>0</v>
      </c>
      <c r="R59" s="5">
        <f>SUMIFS(detail!$H$2:$H$358,detail!$A$2:$A$358,'summary 1'!$R$5,detail!$B$2:$B$358,'summary 1'!A59)</f>
        <v>0</v>
      </c>
      <c r="S59" s="5">
        <f>SUMIFS(detail!$H$2:$H$358,detail!$A$2:$A$358,'summary 1'!$S$5,detail!$B$2:$B$358,'summary 1'!A59)</f>
        <v>0</v>
      </c>
      <c r="T59" s="5">
        <f>SUMIFS(detail!$H$2:$H$358,detail!$A$2:$A$358,'summary 1'!$T$5,detail!$B$2:$B$358,'summary 1'!A59)</f>
        <v>0</v>
      </c>
      <c r="U59" s="5">
        <f>SUMIFS(detail!$H$2:$H$358,detail!$A$2:$A$358,'summary 1'!$U$5,detail!$B$2:$B$358,'summary 1'!A59)</f>
        <v>0</v>
      </c>
      <c r="V59" s="5">
        <f t="shared" si="0"/>
        <v>0</v>
      </c>
    </row>
    <row r="60" spans="1:22" x14ac:dyDescent="0.25">
      <c r="A60" s="28" t="s">
        <v>46</v>
      </c>
      <c r="B60" t="str">
        <f>VLOOKUP(A60,detail!$B$2:$C$358,2,FALSE)</f>
        <v>External Funding (Grants) to external bodies</v>
      </c>
      <c r="C60" s="5">
        <f>SUMIFS(detail!$H$2:$H$358,detail!$A$2:$A$358,'summary 1'!$C$5,detail!$B$2:$B$358,'summary 1'!A60)</f>
        <v>65368</v>
      </c>
      <c r="D60" s="5">
        <f>SUMIFS(detail!$H$2:$H$358,detail!$A$2:$A$358,'summary 1'!$D$5,detail!$B$2:$B$358,'summary 1'!A60)</f>
        <v>0</v>
      </c>
      <c r="E60" s="5">
        <f>SUMIFS(detail!$H$2:$H$358,detail!$A$2:$A$358,'summary 1'!$E$5,detail!$B$2:$B$358,'summary 1'!A60)</f>
        <v>4500</v>
      </c>
      <c r="F60" s="5">
        <f>SUMIFS(detail!$H$2:$H$358,detail!$A$2:$A$358,'summary 1'!$F$5,detail!$B$2:$B$358,'summary 1'!A60)</f>
        <v>85005</v>
      </c>
      <c r="G60" s="5">
        <f>SUMIFS(detail!$H$2:$H$358,detail!$A$2:$A$358,'summary 1'!$G$5,detail!$B$2:$B$358,'summary 1'!A60)</f>
        <v>2500</v>
      </c>
      <c r="H60" s="5">
        <f>SUMIFS(detail!$H$2:$H$358,detail!$A$2:$A$358,'summary 1'!$H$5,detail!$B$2:$B$358,'summary 1'!A60)</f>
        <v>0</v>
      </c>
      <c r="I60" s="5">
        <f>SUMIFS(detail!$H$2:$H$358,detail!$A$2:$A$358,'summary 1'!$I$5,detail!$B$2:$B$358,'summary 1'!A60)</f>
        <v>0</v>
      </c>
      <c r="J60" s="5">
        <f>SUMIFS(detail!$H$2:$H$358,detail!$A$2:$A$358,'summary 1'!$J$5,detail!$B$2:$B$358,'summary 1'!A60)</f>
        <v>0</v>
      </c>
      <c r="K60" s="5">
        <f>SUMIFS(detail!$H$2:$H$358,detail!$A$2:$A$358,'summary 1'!$K$5,detail!$B$2:$B$358,'summary 1'!A60)</f>
        <v>0</v>
      </c>
      <c r="L60" s="5">
        <f>SUMIFS(detail!$H$2:$H$358,detail!$A$2:$A$358,'summary 1'!$L$5,detail!$B$2:$B$358,'summary 1'!A60)</f>
        <v>0</v>
      </c>
      <c r="M60" s="5">
        <f>SUMIFS(detail!$H$2:$H$358,detail!$A$2:$A$358,'summary 1'!$M$5,detail!$B$2:$B$358,'summary 1'!A60)</f>
        <v>0</v>
      </c>
      <c r="N60" s="5">
        <f>SUMIFS(detail!$H$2:$H$358,detail!$A$2:$A$358,'summary 1'!$N$5,detail!$B$2:$B$358,'summary 1'!A60)</f>
        <v>-3500</v>
      </c>
      <c r="O60" s="5">
        <f>SUMIFS(detail!$H$2:$H$358,detail!$A$2:$A$358,'summary 1'!$O$5,detail!$B$2:$B$358,'summary 1'!A60)</f>
        <v>530</v>
      </c>
      <c r="P60" s="5">
        <f>SUMIFS(detail!$H$2:$H$358,detail!$A$2:$A$358,'summary 1'!$P$5,detail!$B$2:$B$358,'summary 1'!A60)</f>
        <v>1800</v>
      </c>
      <c r="Q60" s="5">
        <f>SUMIFS(detail!$H$2:$H$358,detail!$A$2:$A$358,'summary 1'!$Q$5,detail!$B$2:$B$358,'summary 1'!A60)</f>
        <v>0</v>
      </c>
      <c r="R60" s="5">
        <f>SUMIFS(detail!$H$2:$H$358,detail!$A$2:$A$358,'summary 1'!$R$5,detail!$B$2:$B$358,'summary 1'!A60)</f>
        <v>1900</v>
      </c>
      <c r="S60" s="5">
        <f>SUMIFS(detail!$H$2:$H$358,detail!$A$2:$A$358,'summary 1'!$S$5,detail!$B$2:$B$358,'summary 1'!A60)</f>
        <v>0</v>
      </c>
      <c r="T60" s="5">
        <f>SUMIFS(detail!$H$2:$H$358,detail!$A$2:$A$358,'summary 1'!$T$5,detail!$B$2:$B$358,'summary 1'!A60)</f>
        <v>0</v>
      </c>
      <c r="U60" s="5">
        <f>SUMIFS(detail!$H$2:$H$358,detail!$A$2:$A$358,'summary 1'!$U$5,detail!$B$2:$B$358,'summary 1'!A60)</f>
        <v>1000</v>
      </c>
      <c r="V60" s="5">
        <f t="shared" si="0"/>
        <v>159103</v>
      </c>
    </row>
    <row r="61" spans="1:22" x14ac:dyDescent="0.25">
      <c r="A61" s="28" t="s">
        <v>139</v>
      </c>
      <c r="B61" t="str">
        <f>VLOOKUP(A61,detail!$B$2:$C$358,2,FALSE)</f>
        <v>Subscription - Non Employees</v>
      </c>
      <c r="C61" s="5">
        <f>SUMIFS(detail!$H$2:$H$358,detail!$A$2:$A$358,'summary 1'!$C$5,detail!$B$2:$B$358,'summary 1'!A61)</f>
        <v>0</v>
      </c>
      <c r="D61" s="5">
        <f>SUMIFS(detail!$H$2:$H$358,detail!$A$2:$A$358,'summary 1'!$D$5,detail!$B$2:$B$358,'summary 1'!A61)</f>
        <v>0</v>
      </c>
      <c r="E61" s="5">
        <f>SUMIFS(detail!$H$2:$H$358,detail!$A$2:$A$358,'summary 1'!$E$5,detail!$B$2:$B$358,'summary 1'!A61)</f>
        <v>0</v>
      </c>
      <c r="F61" s="5">
        <f>SUMIFS(detail!$H$2:$H$358,detail!$A$2:$A$358,'summary 1'!$F$5,detail!$B$2:$B$358,'summary 1'!A61)</f>
        <v>0</v>
      </c>
      <c r="G61" s="5">
        <f>SUMIFS(detail!$H$2:$H$358,detail!$A$2:$A$358,'summary 1'!$G$5,detail!$B$2:$B$358,'summary 1'!A61)</f>
        <v>0</v>
      </c>
      <c r="H61" s="5">
        <f>SUMIFS(detail!$H$2:$H$358,detail!$A$2:$A$358,'summary 1'!$H$5,detail!$B$2:$B$358,'summary 1'!A61)</f>
        <v>0</v>
      </c>
      <c r="I61" s="5">
        <f>SUMIFS(detail!$H$2:$H$358,detail!$A$2:$A$358,'summary 1'!$I$5,detail!$B$2:$B$358,'summary 1'!A61)</f>
        <v>0</v>
      </c>
      <c r="J61" s="5">
        <f>SUMIFS(detail!$H$2:$H$358,detail!$A$2:$A$358,'summary 1'!$J$5,detail!$B$2:$B$358,'summary 1'!A61)</f>
        <v>0</v>
      </c>
      <c r="K61" s="5">
        <f>SUMIFS(detail!$H$2:$H$358,detail!$A$2:$A$358,'summary 1'!$K$5,detail!$B$2:$B$358,'summary 1'!A61)</f>
        <v>0</v>
      </c>
      <c r="L61" s="5">
        <f>SUMIFS(detail!$H$2:$H$358,detail!$A$2:$A$358,'summary 1'!$L$5,detail!$B$2:$B$358,'summary 1'!A61)</f>
        <v>0</v>
      </c>
      <c r="M61" s="5">
        <f>SUMIFS(detail!$H$2:$H$358,detail!$A$2:$A$358,'summary 1'!$M$5,detail!$B$2:$B$358,'summary 1'!A61)</f>
        <v>0</v>
      </c>
      <c r="N61" s="5">
        <f>SUMIFS(detail!$H$2:$H$358,detail!$A$2:$A$358,'summary 1'!$N$5,detail!$B$2:$B$358,'summary 1'!A61)</f>
        <v>0</v>
      </c>
      <c r="O61" s="5">
        <f>SUMIFS(detail!$H$2:$H$358,detail!$A$2:$A$358,'summary 1'!$O$5,detail!$B$2:$B$358,'summary 1'!A61)</f>
        <v>4</v>
      </c>
      <c r="P61" s="5">
        <f>SUMIFS(detail!$H$2:$H$358,detail!$A$2:$A$358,'summary 1'!$P$5,detail!$B$2:$B$358,'summary 1'!A61)</f>
        <v>0</v>
      </c>
      <c r="Q61" s="5">
        <f>SUMIFS(detail!$H$2:$H$358,detail!$A$2:$A$358,'summary 1'!$Q$5,detail!$B$2:$B$358,'summary 1'!A61)</f>
        <v>0</v>
      </c>
      <c r="R61" s="5">
        <f>SUMIFS(detail!$H$2:$H$358,detail!$A$2:$A$358,'summary 1'!$R$5,detail!$B$2:$B$358,'summary 1'!A61)</f>
        <v>4497</v>
      </c>
      <c r="S61" s="5">
        <f>SUMIFS(detail!$H$2:$H$358,detail!$A$2:$A$358,'summary 1'!$S$5,detail!$B$2:$B$358,'summary 1'!A61)</f>
        <v>0</v>
      </c>
      <c r="T61" s="5">
        <f>SUMIFS(detail!$H$2:$H$358,detail!$A$2:$A$358,'summary 1'!$T$5,detail!$B$2:$B$358,'summary 1'!A61)</f>
        <v>0</v>
      </c>
      <c r="U61" s="5">
        <f>SUMIFS(detail!$H$2:$H$358,detail!$A$2:$A$358,'summary 1'!$U$5,detail!$B$2:$B$358,'summary 1'!A61)</f>
        <v>0</v>
      </c>
      <c r="V61" s="5">
        <f t="shared" si="0"/>
        <v>4501</v>
      </c>
    </row>
    <row r="62" spans="1:22" x14ac:dyDescent="0.25">
      <c r="A62" s="28" t="s">
        <v>111</v>
      </c>
      <c r="B62" t="str">
        <f>VLOOKUP(A62,detail!$B$2:$C$358,2,FALSE)</f>
        <v>Insurances - General</v>
      </c>
      <c r="C62" s="5">
        <f>SUMIFS(detail!$H$2:$H$358,detail!$A$2:$A$358,'summary 1'!$C$5,detail!$B$2:$B$358,'summary 1'!A62)</f>
        <v>17</v>
      </c>
      <c r="D62" s="5">
        <f>SUMIFS(detail!$H$2:$H$358,detail!$A$2:$A$358,'summary 1'!$D$5,detail!$B$2:$B$358,'summary 1'!A62)</f>
        <v>0</v>
      </c>
      <c r="E62" s="5">
        <f>SUMIFS(detail!$H$2:$H$358,detail!$A$2:$A$358,'summary 1'!$E$5,detail!$B$2:$B$358,'summary 1'!A62)</f>
        <v>0</v>
      </c>
      <c r="F62" s="5">
        <f>SUMIFS(detail!$H$2:$H$358,detail!$A$2:$A$358,'summary 1'!$F$5,detail!$B$2:$B$358,'summary 1'!A62)</f>
        <v>0</v>
      </c>
      <c r="G62" s="5">
        <f>SUMIFS(detail!$H$2:$H$358,detail!$A$2:$A$358,'summary 1'!$G$5,detail!$B$2:$B$358,'summary 1'!A62)</f>
        <v>0</v>
      </c>
      <c r="H62" s="5">
        <f>SUMIFS(detail!$H$2:$H$358,detail!$A$2:$A$358,'summary 1'!$H$5,detail!$B$2:$B$358,'summary 1'!A62)</f>
        <v>0</v>
      </c>
      <c r="I62" s="5">
        <f>SUMIFS(detail!$H$2:$H$358,detail!$A$2:$A$358,'summary 1'!$I$5,detail!$B$2:$B$358,'summary 1'!A62)</f>
        <v>0</v>
      </c>
      <c r="J62" s="5">
        <f>SUMIFS(detail!$H$2:$H$358,detail!$A$2:$A$358,'summary 1'!$J$5,detail!$B$2:$B$358,'summary 1'!A62)</f>
        <v>0</v>
      </c>
      <c r="K62" s="5">
        <f>SUMIFS(detail!$H$2:$H$358,detail!$A$2:$A$358,'summary 1'!$K$5,detail!$B$2:$B$358,'summary 1'!A62)</f>
        <v>0</v>
      </c>
      <c r="L62" s="5">
        <f>SUMIFS(detail!$H$2:$H$358,detail!$A$2:$A$358,'summary 1'!$L$5,detail!$B$2:$B$358,'summary 1'!A62)</f>
        <v>0</v>
      </c>
      <c r="M62" s="5">
        <f>SUMIFS(detail!$H$2:$H$358,detail!$A$2:$A$358,'summary 1'!$M$5,detail!$B$2:$B$358,'summary 1'!A62)</f>
        <v>0</v>
      </c>
      <c r="N62" s="5">
        <f>SUMIFS(detail!$H$2:$H$358,detail!$A$2:$A$358,'summary 1'!$N$5,detail!$B$2:$B$358,'summary 1'!A62)</f>
        <v>0</v>
      </c>
      <c r="O62" s="5">
        <f>SUMIFS(detail!$H$2:$H$358,detail!$A$2:$A$358,'summary 1'!$O$5,detail!$B$2:$B$358,'summary 1'!A62)</f>
        <v>0</v>
      </c>
      <c r="P62" s="5">
        <f>SUMIFS(detail!$H$2:$H$358,detail!$A$2:$A$358,'summary 1'!$P$5,detail!$B$2:$B$358,'summary 1'!A62)</f>
        <v>0</v>
      </c>
      <c r="Q62" s="5">
        <f>SUMIFS(detail!$H$2:$H$358,detail!$A$2:$A$358,'summary 1'!$Q$5,detail!$B$2:$B$358,'summary 1'!A62)</f>
        <v>0</v>
      </c>
      <c r="R62" s="5">
        <f>SUMIFS(detail!$H$2:$H$358,detail!$A$2:$A$358,'summary 1'!$R$5,detail!$B$2:$B$358,'summary 1'!A62)</f>
        <v>0</v>
      </c>
      <c r="S62" s="5">
        <f>SUMIFS(detail!$H$2:$H$358,detail!$A$2:$A$358,'summary 1'!$S$5,detail!$B$2:$B$358,'summary 1'!A62)</f>
        <v>0</v>
      </c>
      <c r="T62" s="5">
        <f>SUMIFS(detail!$H$2:$H$358,detail!$A$2:$A$358,'summary 1'!$T$5,detail!$B$2:$B$358,'summary 1'!A62)</f>
        <v>0</v>
      </c>
      <c r="U62" s="5">
        <f>SUMIFS(detail!$H$2:$H$358,detail!$A$2:$A$358,'summary 1'!$U$5,detail!$B$2:$B$358,'summary 1'!A62)</f>
        <v>0</v>
      </c>
      <c r="V62" s="5">
        <f t="shared" si="0"/>
        <v>17</v>
      </c>
    </row>
    <row r="63" spans="1:22" x14ac:dyDescent="0.25">
      <c r="A63" s="28" t="s">
        <v>172</v>
      </c>
      <c r="B63" t="str">
        <f>VLOOKUP(A63,detail!$B$2:$C$358,2,FALSE)</f>
        <v>Voluntary associations</v>
      </c>
      <c r="C63" s="5">
        <f>SUMIFS(detail!$H$2:$H$358,detail!$A$2:$A$358,'summary 1'!$C$5,detail!$B$2:$B$358,'summary 1'!A63)</f>
        <v>0</v>
      </c>
      <c r="D63" s="5">
        <f>SUMIFS(detail!$H$2:$H$358,detail!$A$2:$A$358,'summary 1'!$D$5,detail!$B$2:$B$358,'summary 1'!A63)</f>
        <v>0</v>
      </c>
      <c r="E63" s="5">
        <f>SUMIFS(detail!$H$2:$H$358,detail!$A$2:$A$358,'summary 1'!$E$5,detail!$B$2:$B$358,'summary 1'!A63)</f>
        <v>0</v>
      </c>
      <c r="F63" s="5">
        <f>SUMIFS(detail!$H$2:$H$358,detail!$A$2:$A$358,'summary 1'!$F$5,detail!$B$2:$B$358,'summary 1'!A63)</f>
        <v>0</v>
      </c>
      <c r="G63" s="5">
        <f>SUMIFS(detail!$H$2:$H$358,detail!$A$2:$A$358,'summary 1'!$G$5,detail!$B$2:$B$358,'summary 1'!A63)</f>
        <v>0</v>
      </c>
      <c r="H63" s="5">
        <f>SUMIFS(detail!$H$2:$H$358,detail!$A$2:$A$358,'summary 1'!$H$5,detail!$B$2:$B$358,'summary 1'!A63)</f>
        <v>0</v>
      </c>
      <c r="I63" s="5">
        <f>SUMIFS(detail!$H$2:$H$358,detail!$A$2:$A$358,'summary 1'!$I$5,detail!$B$2:$B$358,'summary 1'!A63)</f>
        <v>0</v>
      </c>
      <c r="J63" s="5">
        <f>SUMIFS(detail!$H$2:$H$358,detail!$A$2:$A$358,'summary 1'!$J$5,detail!$B$2:$B$358,'summary 1'!A63)</f>
        <v>0</v>
      </c>
      <c r="K63" s="5">
        <f>SUMIFS(detail!$H$2:$H$358,detail!$A$2:$A$358,'summary 1'!$K$5,detail!$B$2:$B$358,'summary 1'!A63)</f>
        <v>0</v>
      </c>
      <c r="L63" s="5">
        <f>SUMIFS(detail!$H$2:$H$358,detail!$A$2:$A$358,'summary 1'!$L$5,detail!$B$2:$B$358,'summary 1'!A63)</f>
        <v>0</v>
      </c>
      <c r="M63" s="5">
        <f>SUMIFS(detail!$H$2:$H$358,detail!$A$2:$A$358,'summary 1'!$M$5,detail!$B$2:$B$358,'summary 1'!A63)</f>
        <v>0</v>
      </c>
      <c r="N63" s="5">
        <f>SUMIFS(detail!$H$2:$H$358,detail!$A$2:$A$358,'summary 1'!$N$5,detail!$B$2:$B$358,'summary 1'!A63)</f>
        <v>0</v>
      </c>
      <c r="O63" s="5">
        <f>SUMIFS(detail!$H$2:$H$358,detail!$A$2:$A$358,'summary 1'!$O$5,detail!$B$2:$B$358,'summary 1'!A63)</f>
        <v>0</v>
      </c>
      <c r="P63" s="5">
        <f>SUMIFS(detail!$H$2:$H$358,detail!$A$2:$A$358,'summary 1'!$P$5,detail!$B$2:$B$358,'summary 1'!A63)</f>
        <v>0</v>
      </c>
      <c r="Q63" s="5">
        <f>SUMIFS(detail!$H$2:$H$358,detail!$A$2:$A$358,'summary 1'!$Q$5,detail!$B$2:$B$358,'summary 1'!A63)</f>
        <v>0</v>
      </c>
      <c r="R63" s="5">
        <f>SUMIFS(detail!$H$2:$H$358,detail!$A$2:$A$358,'summary 1'!$R$5,detail!$B$2:$B$358,'summary 1'!A63)</f>
        <v>0</v>
      </c>
      <c r="S63" s="5">
        <f>SUMIFS(detail!$H$2:$H$358,detail!$A$2:$A$358,'summary 1'!$S$5,detail!$B$2:$B$358,'summary 1'!A63)</f>
        <v>0</v>
      </c>
      <c r="T63" s="5">
        <f>SUMIFS(detail!$H$2:$H$358,detail!$A$2:$A$358,'summary 1'!$T$5,detail!$B$2:$B$358,'summary 1'!A63)</f>
        <v>0</v>
      </c>
      <c r="U63" s="5">
        <f>SUMIFS(detail!$H$2:$H$358,detail!$A$2:$A$358,'summary 1'!$U$5,detail!$B$2:$B$358,'summary 1'!A63)</f>
        <v>0</v>
      </c>
      <c r="V63" s="5">
        <f t="shared" si="0"/>
        <v>0</v>
      </c>
    </row>
    <row r="64" spans="1:22" x14ac:dyDescent="0.25">
      <c r="A64" s="28" t="s">
        <v>174</v>
      </c>
      <c r="B64" t="str">
        <f>VLOOKUP(A64,detail!$B$2:$C$358,2,FALSE)</f>
        <v>Other establishments</v>
      </c>
      <c r="C64" s="5">
        <f>SUMIFS(detail!$H$2:$H$358,detail!$A$2:$A$358,'summary 1'!$C$5,detail!$B$2:$B$358,'summary 1'!A64)</f>
        <v>0</v>
      </c>
      <c r="D64" s="5">
        <f>SUMIFS(detail!$H$2:$H$358,detail!$A$2:$A$358,'summary 1'!$D$5,detail!$B$2:$B$358,'summary 1'!A64)</f>
        <v>0</v>
      </c>
      <c r="E64" s="5">
        <f>SUMIFS(detail!$H$2:$H$358,detail!$A$2:$A$358,'summary 1'!$E$5,detail!$B$2:$B$358,'summary 1'!A64)</f>
        <v>0</v>
      </c>
      <c r="F64" s="5">
        <f>SUMIFS(detail!$H$2:$H$358,detail!$A$2:$A$358,'summary 1'!$F$5,detail!$B$2:$B$358,'summary 1'!A64)</f>
        <v>0</v>
      </c>
      <c r="G64" s="5">
        <f>SUMIFS(detail!$H$2:$H$358,detail!$A$2:$A$358,'summary 1'!$G$5,detail!$B$2:$B$358,'summary 1'!A64)</f>
        <v>0</v>
      </c>
      <c r="H64" s="5">
        <f>SUMIFS(detail!$H$2:$H$358,detail!$A$2:$A$358,'summary 1'!$H$5,detail!$B$2:$B$358,'summary 1'!A64)</f>
        <v>0</v>
      </c>
      <c r="I64" s="5">
        <f>SUMIFS(detail!$H$2:$H$358,detail!$A$2:$A$358,'summary 1'!$I$5,detail!$B$2:$B$358,'summary 1'!A64)</f>
        <v>0</v>
      </c>
      <c r="J64" s="5">
        <f>SUMIFS(detail!$H$2:$H$358,detail!$A$2:$A$358,'summary 1'!$J$5,detail!$B$2:$B$358,'summary 1'!A64)</f>
        <v>0</v>
      </c>
      <c r="K64" s="5">
        <f>SUMIFS(detail!$H$2:$H$358,detail!$A$2:$A$358,'summary 1'!$K$5,detail!$B$2:$B$358,'summary 1'!A64)</f>
        <v>0</v>
      </c>
      <c r="L64" s="5">
        <f>SUMIFS(detail!$H$2:$H$358,detail!$A$2:$A$358,'summary 1'!$L$5,detail!$B$2:$B$358,'summary 1'!A64)</f>
        <v>0</v>
      </c>
      <c r="M64" s="5">
        <f>SUMIFS(detail!$H$2:$H$358,detail!$A$2:$A$358,'summary 1'!$M$5,detail!$B$2:$B$358,'summary 1'!A64)</f>
        <v>0</v>
      </c>
      <c r="N64" s="5">
        <f>SUMIFS(detail!$H$2:$H$358,detail!$A$2:$A$358,'summary 1'!$N$5,detail!$B$2:$B$358,'summary 1'!A64)</f>
        <v>0</v>
      </c>
      <c r="O64" s="5">
        <f>SUMIFS(detail!$H$2:$H$358,detail!$A$2:$A$358,'summary 1'!$O$5,detail!$B$2:$B$358,'summary 1'!A64)</f>
        <v>0</v>
      </c>
      <c r="P64" s="5">
        <f>SUMIFS(detail!$H$2:$H$358,detail!$A$2:$A$358,'summary 1'!$P$5,detail!$B$2:$B$358,'summary 1'!A64)</f>
        <v>0</v>
      </c>
      <c r="Q64" s="5">
        <f>SUMIFS(detail!$H$2:$H$358,detail!$A$2:$A$358,'summary 1'!$Q$5,detail!$B$2:$B$358,'summary 1'!A64)</f>
        <v>0</v>
      </c>
      <c r="R64" s="5">
        <f>SUMIFS(detail!$H$2:$H$358,detail!$A$2:$A$358,'summary 1'!$R$5,detail!$B$2:$B$358,'summary 1'!A64)</f>
        <v>0</v>
      </c>
      <c r="S64" s="5">
        <f>SUMIFS(detail!$H$2:$H$358,detail!$A$2:$A$358,'summary 1'!$S$5,detail!$B$2:$B$358,'summary 1'!A64)</f>
        <v>0</v>
      </c>
      <c r="T64" s="5">
        <f>SUMIFS(detail!$H$2:$H$358,detail!$A$2:$A$358,'summary 1'!$T$5,detail!$B$2:$B$358,'summary 1'!A64)</f>
        <v>0</v>
      </c>
      <c r="U64" s="5">
        <f>SUMIFS(detail!$H$2:$H$358,detail!$A$2:$A$358,'summary 1'!$U$5,detail!$B$2:$B$358,'summary 1'!A64)</f>
        <v>0</v>
      </c>
      <c r="V64" s="5">
        <f t="shared" si="0"/>
        <v>0</v>
      </c>
    </row>
    <row r="65" spans="1:24" x14ac:dyDescent="0.25">
      <c r="A65" s="28" t="s">
        <v>178</v>
      </c>
      <c r="B65" t="str">
        <f>VLOOKUP(A65,detail!$B$2:$C$358,2,FALSE)</f>
        <v>Other agencies</v>
      </c>
      <c r="C65" s="5">
        <f>SUMIFS(detail!$H$2:$H$358,detail!$A$2:$A$358,'summary 1'!$C$5,detail!$B$2:$B$358,'summary 1'!A65)</f>
        <v>0</v>
      </c>
      <c r="D65" s="5">
        <f>SUMIFS(detail!$H$2:$H$358,detail!$A$2:$A$358,'summary 1'!$D$5,detail!$B$2:$B$358,'summary 1'!A65)</f>
        <v>0</v>
      </c>
      <c r="E65" s="5">
        <f>SUMIFS(detail!$H$2:$H$358,detail!$A$2:$A$358,'summary 1'!$E$5,detail!$B$2:$B$358,'summary 1'!A65)</f>
        <v>0</v>
      </c>
      <c r="F65" s="5">
        <f>SUMIFS(detail!$H$2:$H$358,detail!$A$2:$A$358,'summary 1'!$F$5,detail!$B$2:$B$358,'summary 1'!A65)</f>
        <v>0</v>
      </c>
      <c r="G65" s="5">
        <f>SUMIFS(detail!$H$2:$H$358,detail!$A$2:$A$358,'summary 1'!$G$5,detail!$B$2:$B$358,'summary 1'!A65)</f>
        <v>0</v>
      </c>
      <c r="H65" s="5">
        <f>SUMIFS(detail!$H$2:$H$358,detail!$A$2:$A$358,'summary 1'!$H$5,detail!$B$2:$B$358,'summary 1'!A65)</f>
        <v>0</v>
      </c>
      <c r="I65" s="5">
        <f>SUMIFS(detail!$H$2:$H$358,detail!$A$2:$A$358,'summary 1'!$I$5,detail!$B$2:$B$358,'summary 1'!A65)</f>
        <v>0</v>
      </c>
      <c r="J65" s="5">
        <f>SUMIFS(detail!$H$2:$H$358,detail!$A$2:$A$358,'summary 1'!$J$5,detail!$B$2:$B$358,'summary 1'!A65)</f>
        <v>0</v>
      </c>
      <c r="K65" s="5">
        <f>SUMIFS(detail!$H$2:$H$358,detail!$A$2:$A$358,'summary 1'!$K$5,detail!$B$2:$B$358,'summary 1'!A65)</f>
        <v>0</v>
      </c>
      <c r="L65" s="5">
        <f>SUMIFS(detail!$H$2:$H$358,detail!$A$2:$A$358,'summary 1'!$L$5,detail!$B$2:$B$358,'summary 1'!A65)</f>
        <v>0</v>
      </c>
      <c r="M65" s="5">
        <f>SUMIFS(detail!$H$2:$H$358,detail!$A$2:$A$358,'summary 1'!$M$5,detail!$B$2:$B$358,'summary 1'!A65)</f>
        <v>0</v>
      </c>
      <c r="N65" s="5">
        <f>SUMIFS(detail!$H$2:$H$358,detail!$A$2:$A$358,'summary 1'!$N$5,detail!$B$2:$B$358,'summary 1'!A65)</f>
        <v>0</v>
      </c>
      <c r="O65" s="5">
        <f>SUMIFS(detail!$H$2:$H$358,detail!$A$2:$A$358,'summary 1'!$O$5,detail!$B$2:$B$358,'summary 1'!A65)</f>
        <v>0</v>
      </c>
      <c r="P65" s="5">
        <f>SUMIFS(detail!$H$2:$H$358,detail!$A$2:$A$358,'summary 1'!$P$5,detail!$B$2:$B$358,'summary 1'!A65)</f>
        <v>0</v>
      </c>
      <c r="Q65" s="5">
        <f>SUMIFS(detail!$H$2:$H$358,detail!$A$2:$A$358,'summary 1'!$Q$5,detail!$B$2:$B$358,'summary 1'!A65)</f>
        <v>0</v>
      </c>
      <c r="R65" s="5">
        <f>SUMIFS(detail!$H$2:$H$358,detail!$A$2:$A$358,'summary 1'!$R$5,detail!$B$2:$B$358,'summary 1'!A65)</f>
        <v>0</v>
      </c>
      <c r="S65" s="5">
        <f>SUMIFS(detail!$H$2:$H$358,detail!$A$2:$A$358,'summary 1'!$S$5,detail!$B$2:$B$358,'summary 1'!A65)</f>
        <v>0</v>
      </c>
      <c r="T65" s="5">
        <f>SUMIFS(detail!$H$2:$H$358,detail!$A$2:$A$358,'summary 1'!$T$5,detail!$B$2:$B$358,'summary 1'!A65)</f>
        <v>0</v>
      </c>
      <c r="U65" s="5">
        <f>SUMIFS(detail!$H$2:$H$358,detail!$A$2:$A$358,'summary 1'!$U$5,detail!$B$2:$B$358,'summary 1'!A65)</f>
        <v>0</v>
      </c>
      <c r="V65" s="5">
        <f t="shared" si="0"/>
        <v>0</v>
      </c>
    </row>
    <row r="66" spans="1:24" x14ac:dyDescent="0.25">
      <c r="A66" s="28" t="s">
        <v>186</v>
      </c>
      <c r="B66" t="str">
        <f>VLOOKUP(A66,detail!$B$2:$C$358,2,FALSE)</f>
        <v>Support Service Recharge - Legal</v>
      </c>
      <c r="C66" s="5">
        <f>SUMIFS(detail!$H$2:$H$358,detail!$A$2:$A$358,'summary 1'!$C$5,detail!$B$2:$B$358,'summary 1'!A66)</f>
        <v>0</v>
      </c>
      <c r="D66" s="5">
        <f>SUMIFS(detail!$H$2:$H$358,detail!$A$2:$A$358,'summary 1'!$D$5,detail!$B$2:$B$358,'summary 1'!A66)</f>
        <v>0</v>
      </c>
      <c r="E66" s="5">
        <f>SUMIFS(detail!$H$2:$H$358,detail!$A$2:$A$358,'summary 1'!$E$5,detail!$B$2:$B$358,'summary 1'!A66)</f>
        <v>0</v>
      </c>
      <c r="F66" s="5">
        <f>SUMIFS(detail!$H$2:$H$358,detail!$A$2:$A$358,'summary 1'!$F$5,detail!$B$2:$B$358,'summary 1'!A66)</f>
        <v>0</v>
      </c>
      <c r="G66" s="5">
        <f>SUMIFS(detail!$H$2:$H$358,detail!$A$2:$A$358,'summary 1'!$G$5,detail!$B$2:$B$358,'summary 1'!A66)</f>
        <v>0</v>
      </c>
      <c r="H66" s="5">
        <f>SUMIFS(detail!$H$2:$H$358,detail!$A$2:$A$358,'summary 1'!$H$5,detail!$B$2:$B$358,'summary 1'!A66)</f>
        <v>0</v>
      </c>
      <c r="I66" s="5">
        <f>SUMIFS(detail!$H$2:$H$358,detail!$A$2:$A$358,'summary 1'!$I$5,detail!$B$2:$B$358,'summary 1'!A66)</f>
        <v>0</v>
      </c>
      <c r="J66" s="5">
        <f>SUMIFS(detail!$H$2:$H$358,detail!$A$2:$A$358,'summary 1'!$J$5,detail!$B$2:$B$358,'summary 1'!A66)</f>
        <v>0</v>
      </c>
      <c r="K66" s="5">
        <f>SUMIFS(detail!$H$2:$H$358,detail!$A$2:$A$358,'summary 1'!$K$5,detail!$B$2:$B$358,'summary 1'!A66)</f>
        <v>0</v>
      </c>
      <c r="L66" s="5">
        <f>SUMIFS(detail!$H$2:$H$358,detail!$A$2:$A$358,'summary 1'!$L$5,detail!$B$2:$B$358,'summary 1'!A66)</f>
        <v>0</v>
      </c>
      <c r="M66" s="5">
        <f>SUMIFS(detail!$H$2:$H$358,detail!$A$2:$A$358,'summary 1'!$M$5,detail!$B$2:$B$358,'summary 1'!A66)</f>
        <v>0</v>
      </c>
      <c r="N66" s="5">
        <f>SUMIFS(detail!$H$2:$H$358,detail!$A$2:$A$358,'summary 1'!$N$5,detail!$B$2:$B$358,'summary 1'!A66)</f>
        <v>0</v>
      </c>
      <c r="O66" s="5">
        <f>SUMIFS(detail!$H$2:$H$358,detail!$A$2:$A$358,'summary 1'!$O$5,detail!$B$2:$B$358,'summary 1'!A66)</f>
        <v>0</v>
      </c>
      <c r="P66" s="5">
        <f>SUMIFS(detail!$H$2:$H$358,detail!$A$2:$A$358,'summary 1'!$P$5,detail!$B$2:$B$358,'summary 1'!A66)</f>
        <v>0</v>
      </c>
      <c r="Q66" s="5">
        <f>SUMIFS(detail!$H$2:$H$358,detail!$A$2:$A$358,'summary 1'!$Q$5,detail!$B$2:$B$358,'summary 1'!A66)</f>
        <v>0</v>
      </c>
      <c r="R66" s="5">
        <f>SUMIFS(detail!$H$2:$H$358,detail!$A$2:$A$358,'summary 1'!$R$5,detail!$B$2:$B$358,'summary 1'!A66)</f>
        <v>0</v>
      </c>
      <c r="S66" s="5">
        <f>SUMIFS(detail!$H$2:$H$358,detail!$A$2:$A$358,'summary 1'!$S$5,detail!$B$2:$B$358,'summary 1'!A66)</f>
        <v>0</v>
      </c>
      <c r="T66" s="5">
        <f>SUMIFS(detail!$H$2:$H$358,detail!$A$2:$A$358,'summary 1'!$T$5,detail!$B$2:$B$358,'summary 1'!A66)</f>
        <v>0</v>
      </c>
      <c r="U66" s="5">
        <f>SUMIFS(detail!$H$2:$H$358,detail!$A$2:$A$358,'summary 1'!$U$5,detail!$B$2:$B$358,'summary 1'!A66)</f>
        <v>0</v>
      </c>
      <c r="V66" s="5">
        <f t="shared" si="0"/>
        <v>0</v>
      </c>
    </row>
    <row r="67" spans="1:24" x14ac:dyDescent="0.25">
      <c r="A67" s="28" t="s">
        <v>188</v>
      </c>
      <c r="B67" t="str">
        <f>VLOOKUP(A67,detail!$B$2:$C$358,2,FALSE)</f>
        <v>Support Service Recharge - Corporate Communication</v>
      </c>
      <c r="C67" s="5">
        <f>SUMIFS(detail!$H$2:$H$358,detail!$A$2:$A$358,'summary 1'!$C$5,detail!$B$2:$B$358,'summary 1'!A67)</f>
        <v>0</v>
      </c>
      <c r="D67" s="5">
        <f>SUMIFS(detail!$H$2:$H$358,detail!$A$2:$A$358,'summary 1'!$D$5,detail!$B$2:$B$358,'summary 1'!A67)</f>
        <v>0</v>
      </c>
      <c r="E67" s="5">
        <f>SUMIFS(detail!$H$2:$H$358,detail!$A$2:$A$358,'summary 1'!$E$5,detail!$B$2:$B$358,'summary 1'!A67)</f>
        <v>0</v>
      </c>
      <c r="F67" s="5">
        <f>SUMIFS(detail!$H$2:$H$358,detail!$A$2:$A$358,'summary 1'!$F$5,detail!$B$2:$B$358,'summary 1'!A67)</f>
        <v>0</v>
      </c>
      <c r="G67" s="5">
        <f>SUMIFS(detail!$H$2:$H$358,detail!$A$2:$A$358,'summary 1'!$G$5,detail!$B$2:$B$358,'summary 1'!A67)</f>
        <v>0</v>
      </c>
      <c r="H67" s="5">
        <f>SUMIFS(detail!$H$2:$H$358,detail!$A$2:$A$358,'summary 1'!$H$5,detail!$B$2:$B$358,'summary 1'!A67)</f>
        <v>0</v>
      </c>
      <c r="I67" s="5">
        <f>SUMIFS(detail!$H$2:$H$358,detail!$A$2:$A$358,'summary 1'!$I$5,detail!$B$2:$B$358,'summary 1'!A67)</f>
        <v>0</v>
      </c>
      <c r="J67" s="5">
        <f>SUMIFS(detail!$H$2:$H$358,detail!$A$2:$A$358,'summary 1'!$J$5,detail!$B$2:$B$358,'summary 1'!A67)</f>
        <v>0</v>
      </c>
      <c r="K67" s="5">
        <f>SUMIFS(detail!$H$2:$H$358,detail!$A$2:$A$358,'summary 1'!$K$5,detail!$B$2:$B$358,'summary 1'!A67)</f>
        <v>0</v>
      </c>
      <c r="L67" s="5">
        <f>SUMIFS(detail!$H$2:$H$358,detail!$A$2:$A$358,'summary 1'!$L$5,detail!$B$2:$B$358,'summary 1'!A67)</f>
        <v>0</v>
      </c>
      <c r="M67" s="5">
        <f>SUMIFS(detail!$H$2:$H$358,detail!$A$2:$A$358,'summary 1'!$M$5,detail!$B$2:$B$358,'summary 1'!A67)</f>
        <v>0</v>
      </c>
      <c r="N67" s="5">
        <f>SUMIFS(detail!$H$2:$H$358,detail!$A$2:$A$358,'summary 1'!$N$5,detail!$B$2:$B$358,'summary 1'!A67)</f>
        <v>0</v>
      </c>
      <c r="O67" s="5">
        <f>SUMIFS(detail!$H$2:$H$358,detail!$A$2:$A$358,'summary 1'!$O$5,detail!$B$2:$B$358,'summary 1'!A67)</f>
        <v>0</v>
      </c>
      <c r="P67" s="5">
        <f>SUMIFS(detail!$H$2:$H$358,detail!$A$2:$A$358,'summary 1'!$P$5,detail!$B$2:$B$358,'summary 1'!A67)</f>
        <v>0</v>
      </c>
      <c r="Q67" s="5">
        <f>SUMIFS(detail!$H$2:$H$358,detail!$A$2:$A$358,'summary 1'!$Q$5,detail!$B$2:$B$358,'summary 1'!A67)</f>
        <v>0</v>
      </c>
      <c r="R67" s="5">
        <f>SUMIFS(detail!$H$2:$H$358,detail!$A$2:$A$358,'summary 1'!$R$5,detail!$B$2:$B$358,'summary 1'!A67)</f>
        <v>0</v>
      </c>
      <c r="S67" s="5">
        <f>SUMIFS(detail!$H$2:$H$358,detail!$A$2:$A$358,'summary 1'!$S$5,detail!$B$2:$B$358,'summary 1'!A67)</f>
        <v>0</v>
      </c>
      <c r="T67" s="5">
        <f>SUMIFS(detail!$H$2:$H$358,detail!$A$2:$A$358,'summary 1'!$T$5,detail!$B$2:$B$358,'summary 1'!A67)</f>
        <v>0</v>
      </c>
      <c r="U67" s="5">
        <f>SUMIFS(detail!$H$2:$H$358,detail!$A$2:$A$358,'summary 1'!$U$5,detail!$B$2:$B$358,'summary 1'!A67)</f>
        <v>0</v>
      </c>
      <c r="V67" s="5">
        <f t="shared" si="0"/>
        <v>0</v>
      </c>
    </row>
    <row r="68" spans="1:24" x14ac:dyDescent="0.25">
      <c r="A68" s="28" t="s">
        <v>93</v>
      </c>
      <c r="B68" t="str">
        <f>VLOOKUP(A68,detail!$B$2:$C$358,2,FALSE)</f>
        <v>Support Service Recharge - Reallocated to Grant/Project</v>
      </c>
      <c r="C68" s="5">
        <f>SUMIFS(detail!$H$2:$H$358,detail!$A$2:$A$358,'summary 1'!$C$5,detail!$B$2:$B$358,'summary 1'!A68)</f>
        <v>0</v>
      </c>
      <c r="D68" s="5">
        <f>SUMIFS(detail!$H$2:$H$358,detail!$A$2:$A$358,'summary 1'!$D$5,detail!$B$2:$B$358,'summary 1'!A68)</f>
        <v>0</v>
      </c>
      <c r="E68" s="5">
        <f>SUMIFS(detail!$H$2:$H$358,detail!$A$2:$A$358,'summary 1'!$E$5,detail!$B$2:$B$358,'summary 1'!A68)</f>
        <v>0</v>
      </c>
      <c r="F68" s="5">
        <f>SUMIFS(detail!$H$2:$H$358,detail!$A$2:$A$358,'summary 1'!$F$5,detail!$B$2:$B$358,'summary 1'!A68)</f>
        <v>9000</v>
      </c>
      <c r="G68" s="5">
        <f>SUMIFS(detail!$H$2:$H$358,detail!$A$2:$A$358,'summary 1'!$G$5,detail!$B$2:$B$358,'summary 1'!A68)</f>
        <v>0</v>
      </c>
      <c r="H68" s="5">
        <f>SUMIFS(detail!$H$2:$H$358,detail!$A$2:$A$358,'summary 1'!$H$5,detail!$B$2:$B$358,'summary 1'!A68)</f>
        <v>0</v>
      </c>
      <c r="I68" s="5">
        <f>SUMIFS(detail!$H$2:$H$358,detail!$A$2:$A$358,'summary 1'!$I$5,detail!$B$2:$B$358,'summary 1'!A68)</f>
        <v>0</v>
      </c>
      <c r="J68" s="5">
        <f>SUMIFS(detail!$H$2:$H$358,detail!$A$2:$A$358,'summary 1'!$J$5,detail!$B$2:$B$358,'summary 1'!A68)</f>
        <v>0</v>
      </c>
      <c r="K68" s="5">
        <f>SUMIFS(detail!$H$2:$H$358,detail!$A$2:$A$358,'summary 1'!$K$5,detail!$B$2:$B$358,'summary 1'!A68)</f>
        <v>0</v>
      </c>
      <c r="L68" s="5">
        <f>SUMIFS(detail!$H$2:$H$358,detail!$A$2:$A$358,'summary 1'!$L$5,detail!$B$2:$B$358,'summary 1'!A68)</f>
        <v>0</v>
      </c>
      <c r="M68" s="5">
        <f>SUMIFS(detail!$H$2:$H$358,detail!$A$2:$A$358,'summary 1'!$M$5,detail!$B$2:$B$358,'summary 1'!A68)</f>
        <v>0</v>
      </c>
      <c r="N68" s="5">
        <f>SUMIFS(detail!$H$2:$H$358,detail!$A$2:$A$358,'summary 1'!$N$5,detail!$B$2:$B$358,'summary 1'!A68)</f>
        <v>0</v>
      </c>
      <c r="O68" s="5">
        <f>SUMIFS(detail!$H$2:$H$358,detail!$A$2:$A$358,'summary 1'!$O$5,detail!$B$2:$B$358,'summary 1'!A68)</f>
        <v>0</v>
      </c>
      <c r="P68" s="5">
        <f>SUMIFS(detail!$H$2:$H$358,detail!$A$2:$A$358,'summary 1'!$P$5,detail!$B$2:$B$358,'summary 1'!A68)</f>
        <v>0</v>
      </c>
      <c r="Q68" s="5">
        <f>SUMIFS(detail!$H$2:$H$358,detail!$A$2:$A$358,'summary 1'!$Q$5,detail!$B$2:$B$358,'summary 1'!A68)</f>
        <v>0</v>
      </c>
      <c r="R68" s="5">
        <f>SUMIFS(detail!$H$2:$H$358,detail!$A$2:$A$358,'summary 1'!$R$5,detail!$B$2:$B$358,'summary 1'!A68)</f>
        <v>18113</v>
      </c>
      <c r="S68" s="5">
        <f>SUMIFS(detail!$H$2:$H$358,detail!$A$2:$A$358,'summary 1'!$S$5,detail!$B$2:$B$358,'summary 1'!A68)</f>
        <v>0</v>
      </c>
      <c r="T68" s="5">
        <f>SUMIFS(detail!$H$2:$H$358,detail!$A$2:$A$358,'summary 1'!$T$5,detail!$B$2:$B$358,'summary 1'!A68)</f>
        <v>0</v>
      </c>
      <c r="U68" s="5">
        <f>SUMIFS(detail!$H$2:$H$358,detail!$A$2:$A$358,'summary 1'!$U$5,detail!$B$2:$B$358,'summary 1'!A68)</f>
        <v>0</v>
      </c>
      <c r="V68" s="5">
        <f t="shared" si="0"/>
        <v>27113</v>
      </c>
    </row>
    <row r="69" spans="1:24" x14ac:dyDescent="0.25">
      <c r="A69" s="28" t="s">
        <v>190</v>
      </c>
      <c r="B69" t="str">
        <f>VLOOKUP(A69,detail!$B$2:$C$358,2,FALSE)</f>
        <v>Support Service Recharge - Insurance</v>
      </c>
      <c r="C69" s="5">
        <f>SUMIFS(detail!$H$2:$H$358,detail!$A$2:$A$358,'summary 1'!$C$5,detail!$B$2:$B$358,'summary 1'!A69)</f>
        <v>0</v>
      </c>
      <c r="D69" s="5">
        <f>SUMIFS(detail!$H$2:$H$358,detail!$A$2:$A$358,'summary 1'!$D$5,detail!$B$2:$B$358,'summary 1'!A69)</f>
        <v>0</v>
      </c>
      <c r="E69" s="5">
        <f>SUMIFS(detail!$H$2:$H$358,detail!$A$2:$A$358,'summary 1'!$E$5,detail!$B$2:$B$358,'summary 1'!A69)</f>
        <v>0</v>
      </c>
      <c r="F69" s="5">
        <f>SUMIFS(detail!$H$2:$H$358,detail!$A$2:$A$358,'summary 1'!$F$5,detail!$B$2:$B$358,'summary 1'!A69)</f>
        <v>0</v>
      </c>
      <c r="G69" s="5">
        <f>SUMIFS(detail!$H$2:$H$358,detail!$A$2:$A$358,'summary 1'!$G$5,detail!$B$2:$B$358,'summary 1'!A69)</f>
        <v>0</v>
      </c>
      <c r="H69" s="5">
        <f>SUMIFS(detail!$H$2:$H$358,detail!$A$2:$A$358,'summary 1'!$H$5,detail!$B$2:$B$358,'summary 1'!A69)</f>
        <v>0</v>
      </c>
      <c r="I69" s="5">
        <f>SUMIFS(detail!$H$2:$H$358,detail!$A$2:$A$358,'summary 1'!$I$5,detail!$B$2:$B$358,'summary 1'!A69)</f>
        <v>0</v>
      </c>
      <c r="J69" s="5">
        <f>SUMIFS(detail!$H$2:$H$358,detail!$A$2:$A$358,'summary 1'!$J$5,detail!$B$2:$B$358,'summary 1'!A69)</f>
        <v>0</v>
      </c>
      <c r="K69" s="5">
        <f>SUMIFS(detail!$H$2:$H$358,detail!$A$2:$A$358,'summary 1'!$K$5,detail!$B$2:$B$358,'summary 1'!A69)</f>
        <v>0</v>
      </c>
      <c r="L69" s="5">
        <f>SUMIFS(detail!$H$2:$H$358,detail!$A$2:$A$358,'summary 1'!$L$5,detail!$B$2:$B$358,'summary 1'!A69)</f>
        <v>0</v>
      </c>
      <c r="M69" s="5">
        <f>SUMIFS(detail!$H$2:$H$358,detail!$A$2:$A$358,'summary 1'!$M$5,detail!$B$2:$B$358,'summary 1'!A69)</f>
        <v>0</v>
      </c>
      <c r="N69" s="5">
        <f>SUMIFS(detail!$H$2:$H$358,detail!$A$2:$A$358,'summary 1'!$N$5,detail!$B$2:$B$358,'summary 1'!A69)</f>
        <v>0</v>
      </c>
      <c r="O69" s="5">
        <f>SUMIFS(detail!$H$2:$H$358,detail!$A$2:$A$358,'summary 1'!$O$5,detail!$B$2:$B$358,'summary 1'!A69)</f>
        <v>0</v>
      </c>
      <c r="P69" s="5">
        <f>SUMIFS(detail!$H$2:$H$358,detail!$A$2:$A$358,'summary 1'!$P$5,detail!$B$2:$B$358,'summary 1'!A69)</f>
        <v>0</v>
      </c>
      <c r="Q69" s="5">
        <f>SUMIFS(detail!$H$2:$H$358,detail!$A$2:$A$358,'summary 1'!$Q$5,detail!$B$2:$B$358,'summary 1'!A69)</f>
        <v>0</v>
      </c>
      <c r="R69" s="5">
        <f>SUMIFS(detail!$H$2:$H$358,detail!$A$2:$A$358,'summary 1'!$R$5,detail!$B$2:$B$358,'summary 1'!A69)</f>
        <v>0</v>
      </c>
      <c r="S69" s="5">
        <f>SUMIFS(detail!$H$2:$H$358,detail!$A$2:$A$358,'summary 1'!$S$5,detail!$B$2:$B$358,'summary 1'!A69)</f>
        <v>0</v>
      </c>
      <c r="T69" s="5">
        <f>SUMIFS(detail!$H$2:$H$358,detail!$A$2:$A$358,'summary 1'!$T$5,detail!$B$2:$B$358,'summary 1'!A69)</f>
        <v>0</v>
      </c>
      <c r="U69" s="5">
        <f>SUMIFS(detail!$H$2:$H$358,detail!$A$2:$A$358,'summary 1'!$U$5,detail!$B$2:$B$358,'summary 1'!A69)</f>
        <v>0</v>
      </c>
      <c r="V69" s="5">
        <f t="shared" si="0"/>
        <v>0</v>
      </c>
    </row>
    <row r="70" spans="1:24" x14ac:dyDescent="0.25">
      <c r="A70" s="28"/>
      <c r="B70" s="23"/>
      <c r="C70" s="5"/>
      <c r="D70" s="5"/>
      <c r="E70" s="5"/>
      <c r="F70" s="5"/>
      <c r="G70" s="5"/>
      <c r="H70" s="5"/>
      <c r="I70" s="5"/>
      <c r="J70" s="5"/>
      <c r="K70" s="5"/>
      <c r="L70" s="5"/>
      <c r="M70" s="5"/>
      <c r="N70" s="5"/>
      <c r="O70" s="5"/>
      <c r="P70" s="5"/>
      <c r="Q70" s="5"/>
      <c r="R70" s="5"/>
      <c r="S70" s="5"/>
      <c r="T70" s="5"/>
      <c r="U70" s="5"/>
      <c r="V70" s="5"/>
    </row>
    <row r="71" spans="1:24" x14ac:dyDescent="0.25">
      <c r="A71" s="28"/>
      <c r="B71" s="24" t="s">
        <v>52</v>
      </c>
      <c r="C71" s="20">
        <f>SUM(C8:C69)</f>
        <v>128823</v>
      </c>
      <c r="D71" s="20">
        <f t="shared" ref="D71:T71" si="1">SUM(D8:D69)</f>
        <v>23176</v>
      </c>
      <c r="E71" s="20">
        <f t="shared" si="1"/>
        <v>4900</v>
      </c>
      <c r="F71" s="20">
        <f t="shared" si="1"/>
        <v>141115</v>
      </c>
      <c r="G71" s="20">
        <f t="shared" si="1"/>
        <v>9040</v>
      </c>
      <c r="H71" s="20">
        <f t="shared" si="1"/>
        <v>489</v>
      </c>
      <c r="I71" s="20">
        <f t="shared" si="1"/>
        <v>31733</v>
      </c>
      <c r="J71" s="20">
        <f t="shared" si="1"/>
        <v>0</v>
      </c>
      <c r="K71" s="20">
        <f t="shared" si="1"/>
        <v>0</v>
      </c>
      <c r="L71" s="20">
        <f t="shared" si="1"/>
        <v>0</v>
      </c>
      <c r="M71" s="20">
        <f t="shared" si="1"/>
        <v>-591</v>
      </c>
      <c r="N71" s="20">
        <f t="shared" si="1"/>
        <v>-3500</v>
      </c>
      <c r="O71" s="20">
        <f t="shared" si="1"/>
        <v>52576</v>
      </c>
      <c r="P71" s="20">
        <f t="shared" si="1"/>
        <v>18569</v>
      </c>
      <c r="Q71" s="20">
        <f t="shared" si="1"/>
        <v>0</v>
      </c>
      <c r="R71" s="20">
        <f t="shared" si="1"/>
        <v>321011</v>
      </c>
      <c r="S71" s="20">
        <f t="shared" si="1"/>
        <v>50883</v>
      </c>
      <c r="T71" s="20">
        <f t="shared" si="1"/>
        <v>42663</v>
      </c>
      <c r="U71" s="20"/>
      <c r="V71" s="20">
        <f>SUM(V8:V69)</f>
        <v>821887</v>
      </c>
      <c r="X71" s="32"/>
    </row>
    <row r="72" spans="1:24" x14ac:dyDescent="0.25">
      <c r="A72" s="28"/>
      <c r="B72" s="24"/>
      <c r="C72" s="20"/>
      <c r="D72" s="20"/>
      <c r="E72" s="20"/>
      <c r="F72" s="20"/>
      <c r="G72" s="20"/>
      <c r="H72" s="20"/>
      <c r="I72" s="20"/>
      <c r="J72" s="20"/>
      <c r="K72" s="20"/>
      <c r="L72" s="20"/>
      <c r="M72" s="20"/>
      <c r="N72" s="20"/>
      <c r="O72" s="20"/>
      <c r="P72" s="20"/>
      <c r="Q72" s="20"/>
      <c r="R72" s="20"/>
      <c r="S72" s="20"/>
      <c r="T72" s="20"/>
      <c r="U72" s="20"/>
      <c r="V72" s="20"/>
    </row>
    <row r="73" spans="1:24" x14ac:dyDescent="0.25">
      <c r="A73" s="28"/>
      <c r="B73" s="24"/>
      <c r="C73" s="20"/>
      <c r="D73" s="20"/>
      <c r="E73" s="20"/>
      <c r="F73" s="20"/>
      <c r="G73" s="20"/>
      <c r="H73" s="20"/>
      <c r="I73" s="20"/>
      <c r="J73" s="20"/>
      <c r="K73" s="20"/>
      <c r="L73" s="20"/>
      <c r="M73" s="20"/>
      <c r="N73" s="20"/>
      <c r="O73" s="20"/>
      <c r="P73" s="20"/>
      <c r="Q73" s="20"/>
      <c r="R73" s="20"/>
      <c r="S73" s="20"/>
      <c r="T73" s="20"/>
      <c r="U73" s="20"/>
      <c r="V73" s="20"/>
    </row>
    <row r="74" spans="1:24" x14ac:dyDescent="0.25">
      <c r="A74" s="28" t="s">
        <v>198</v>
      </c>
      <c r="B74" t="str">
        <f>VLOOKUP(A74,detail!$B$2:$C$358,2,FALSE)</f>
        <v>Loss on Impairment of Assets</v>
      </c>
      <c r="C74" s="5">
        <f>SUMIFS(detail!$H$2:$H$358,detail!$A$2:$A$358,'summary 1'!$C$5,detail!$B$2:$B$358,'summary 1'!A74)</f>
        <v>0</v>
      </c>
      <c r="D74" s="5">
        <f>SUMIFS(detail!$H$2:$H$358,detail!$A$2:$A$358,'summary 1'!$D$5,detail!$B$2:$B$358,'summary 1'!A74)</f>
        <v>0</v>
      </c>
      <c r="E74" s="5">
        <f>SUMIFS(detail!$H$2:$H$358,detail!$A$2:$A$358,'summary 1'!$E$5,detail!$B$2:$B$358,'summary 1'!A74)</f>
        <v>0</v>
      </c>
      <c r="F74" s="5">
        <f>SUMIFS(detail!$H$2:$H$358,detail!$A$2:$A$358,'summary 1'!$F$5,detail!$B$2:$B$358,'summary 1'!A74)</f>
        <v>0</v>
      </c>
      <c r="G74" s="5">
        <f>SUMIFS(detail!$H$2:$H$358,detail!$A$2:$A$358,'summary 1'!$G$5,detail!$B$2:$B$358,'summary 1'!A74)</f>
        <v>0</v>
      </c>
      <c r="H74" s="5">
        <f>SUMIFS(detail!$H$2:$H$358,detail!$A$2:$A$358,'summary 1'!$H$5,detail!$B$2:$B$358,'summary 1'!A74)</f>
        <v>0</v>
      </c>
      <c r="I74" s="5">
        <f>SUMIFS(detail!$H$2:$H$358,detail!$A$2:$A$358,'summary 1'!$I$5,detail!$B$2:$B$358,'summary 1'!A74)</f>
        <v>0</v>
      </c>
      <c r="J74" s="5">
        <f>SUMIFS(detail!$H$2:$H$358,detail!$A$2:$A$358,'summary 1'!$J$5,detail!$B$2:$B$358,'summary 1'!A74)</f>
        <v>0</v>
      </c>
      <c r="K74" s="5">
        <f>SUMIFS(detail!$H$2:$H$358,detail!$A$2:$A$358,'summary 1'!$K$5,detail!$B$2:$B$358,'summary 1'!A74)</f>
        <v>0</v>
      </c>
      <c r="L74" s="5">
        <f>SUMIFS(detail!$H$2:$H$358,detail!$A$2:$A$358,'summary 1'!$L$5,detail!$B$2:$B$358,'summary 1'!A74)</f>
        <v>0</v>
      </c>
      <c r="M74" s="5">
        <f>SUMIFS(detail!$H$2:$H$358,detail!$A$2:$A$358,'summary 1'!$M$5,detail!$B$2:$B$358,'summary 1'!A74)</f>
        <v>0</v>
      </c>
      <c r="N74" s="5">
        <f>SUMIFS(detail!$H$2:$H$358,detail!$A$2:$A$358,'summary 1'!$N$5,detail!$B$2:$B$358,'summary 1'!A74)</f>
        <v>0</v>
      </c>
      <c r="O74" s="5">
        <f>SUMIFS(detail!$H$2:$H$358,detail!$A$2:$A$358,'summary 1'!$O$5,detail!$B$2:$B$358,'summary 1'!A74)</f>
        <v>0</v>
      </c>
      <c r="P74" s="5">
        <f>SUMIFS(detail!$H$2:$H$358,detail!$A$2:$A$358,'summary 1'!$P$5,detail!$B$2:$B$358,'summary 1'!A74)</f>
        <v>0</v>
      </c>
      <c r="Q74" s="5">
        <f>SUMIFS(detail!$H$2:$H$358,detail!$A$2:$A$358,'summary 1'!$Q$5,detail!$B$2:$B$358,'summary 1'!A74)</f>
        <v>0</v>
      </c>
      <c r="R74" s="5">
        <f>SUMIFS(detail!$H$2:$H$358,detail!$A$2:$A$358,'summary 1'!$R$5,detail!$B$2:$B$358,'summary 1'!A74)</f>
        <v>0</v>
      </c>
      <c r="S74" s="5">
        <f>SUMIFS(detail!$H$2:$H$358,detail!$A$2:$A$358,'summary 1'!$S$5,detail!$B$2:$B$358,'summary 1'!A74)</f>
        <v>0</v>
      </c>
      <c r="T74" s="5">
        <f>SUMIFS(detail!$H$2:$H$358,detail!$A$2:$A$358,'summary 1'!$T$5,detail!$B$2:$B$358,'summary 1'!A74)</f>
        <v>0</v>
      </c>
      <c r="U74" s="5">
        <f>SUMIFS(detail!$H$2:$H$358,detail!$A$2:$A$358,'summary 1'!$U$5,detail!$B$2:$B$358,'summary 1'!A74)</f>
        <v>0</v>
      </c>
      <c r="V74" s="5">
        <f t="shared" ref="V74" si="2">SUM(C74:U74)</f>
        <v>0</v>
      </c>
    </row>
    <row r="75" spans="1:24" x14ac:dyDescent="0.25">
      <c r="A75" s="28" t="s">
        <v>200</v>
      </c>
      <c r="B75" t="str">
        <f>VLOOKUP(A75,detail!$B$2:$C$358,2,FALSE)</f>
        <v>(S)/D on Revaluation of Non Current Assets</v>
      </c>
      <c r="C75" s="5">
        <f>SUMIFS(detail!$H$2:$H$358,detail!$A$2:$A$358,'summary 1'!$C$5,detail!$B$2:$B$358,'summary 1'!A75)</f>
        <v>0</v>
      </c>
      <c r="D75" s="5">
        <f>SUMIFS(detail!$H$2:$H$358,detail!$A$2:$A$358,'summary 1'!$D$5,detail!$B$2:$B$358,'summary 1'!A75)</f>
        <v>0</v>
      </c>
      <c r="E75" s="5">
        <f>SUMIFS(detail!$H$2:$H$358,detail!$A$2:$A$358,'summary 1'!$E$5,detail!$B$2:$B$358,'summary 1'!A75)</f>
        <v>0</v>
      </c>
      <c r="F75" s="5">
        <f>SUMIFS(detail!$H$2:$H$358,detail!$A$2:$A$358,'summary 1'!$F$5,detail!$B$2:$B$358,'summary 1'!A75)</f>
        <v>0</v>
      </c>
      <c r="G75" s="5">
        <f>SUMIFS(detail!$H$2:$H$358,detail!$A$2:$A$358,'summary 1'!$G$5,detail!$B$2:$B$358,'summary 1'!A75)</f>
        <v>0</v>
      </c>
      <c r="H75" s="5">
        <f>SUMIFS(detail!$H$2:$H$358,detail!$A$2:$A$358,'summary 1'!$H$5,detail!$B$2:$B$358,'summary 1'!A75)</f>
        <v>0</v>
      </c>
      <c r="I75" s="5">
        <f>SUMIFS(detail!$H$2:$H$358,detail!$A$2:$A$358,'summary 1'!$I$5,detail!$B$2:$B$358,'summary 1'!A75)</f>
        <v>0</v>
      </c>
      <c r="J75" s="5">
        <f>SUMIFS(detail!$H$2:$H$358,detail!$A$2:$A$358,'summary 1'!$J$5,detail!$B$2:$B$358,'summary 1'!A75)</f>
        <v>0</v>
      </c>
      <c r="K75" s="5">
        <f>SUMIFS(detail!$H$2:$H$358,detail!$A$2:$A$358,'summary 1'!$K$5,detail!$B$2:$B$358,'summary 1'!A75)</f>
        <v>0</v>
      </c>
      <c r="L75" s="5">
        <f>SUMIFS(detail!$H$2:$H$358,detail!$A$2:$A$358,'summary 1'!$L$5,detail!$B$2:$B$358,'summary 1'!A75)</f>
        <v>0</v>
      </c>
      <c r="M75" s="5">
        <f>SUMIFS(detail!$H$2:$H$358,detail!$A$2:$A$358,'summary 1'!$M$5,detail!$B$2:$B$358,'summary 1'!A75)</f>
        <v>0</v>
      </c>
      <c r="N75" s="5">
        <f>SUMIFS(detail!$H$2:$H$358,detail!$A$2:$A$358,'summary 1'!$N$5,detail!$B$2:$B$358,'summary 1'!A75)</f>
        <v>0</v>
      </c>
      <c r="O75" s="5">
        <f>SUMIFS(detail!$H$2:$H$358,detail!$A$2:$A$358,'summary 1'!$O$5,detail!$B$2:$B$358,'summary 1'!A75)</f>
        <v>0</v>
      </c>
      <c r="P75" s="5">
        <f>SUMIFS(detail!$H$2:$H$358,detail!$A$2:$A$358,'summary 1'!$P$5,detail!$B$2:$B$358,'summary 1'!A75)</f>
        <v>0</v>
      </c>
      <c r="Q75" s="5">
        <f>SUMIFS(detail!$H$2:$H$358,detail!$A$2:$A$358,'summary 1'!$Q$5,detail!$B$2:$B$358,'summary 1'!A75)</f>
        <v>0</v>
      </c>
      <c r="R75" s="5">
        <f>SUMIFS(detail!$H$2:$H$358,detail!$A$2:$A$358,'summary 1'!$R$5,detail!$B$2:$B$358,'summary 1'!A75)</f>
        <v>0</v>
      </c>
      <c r="S75" s="5">
        <f>SUMIFS(detail!$H$2:$H$358,detail!$A$2:$A$358,'summary 1'!$S$5,detail!$B$2:$B$358,'summary 1'!A75)</f>
        <v>0</v>
      </c>
      <c r="T75" s="5">
        <f>SUMIFS(detail!$H$2:$H$358,detail!$A$2:$A$358,'summary 1'!$T$5,detail!$B$2:$B$358,'summary 1'!A75)</f>
        <v>0</v>
      </c>
      <c r="U75" s="5">
        <f>SUMIFS(detail!$H$2:$H$358,detail!$A$2:$A$358,'summary 1'!$U$5,detail!$B$2:$B$358,'summary 1'!A75)</f>
        <v>0</v>
      </c>
      <c r="V75" s="5">
        <f t="shared" ref="V75:V87" si="3">SUM(C75:U75)</f>
        <v>0</v>
      </c>
    </row>
    <row r="76" spans="1:24" x14ac:dyDescent="0.25">
      <c r="A76" s="28" t="s">
        <v>48</v>
      </c>
      <c r="B76" t="str">
        <f>VLOOKUP(A76,detail!$B$2:$C$358,2,FALSE)</f>
        <v>Contributions to and from Usable Reserves</v>
      </c>
      <c r="C76" s="5">
        <f>SUMIFS(detail!$H$2:$H$358,detail!$A$2:$A$358,'summary 1'!$C$5,detail!$B$2:$B$358,'summary 1'!A76)</f>
        <v>0</v>
      </c>
      <c r="D76" s="5">
        <f>SUMIFS(detail!$H$2:$H$358,detail!$A$2:$A$358,'summary 1'!$D$5,detail!$B$2:$B$358,'summary 1'!A76)</f>
        <v>15878</v>
      </c>
      <c r="E76" s="5">
        <f>SUMIFS(detail!$H$2:$H$358,detail!$A$2:$A$358,'summary 1'!$E$5,detail!$B$2:$B$358,'summary 1'!A76)</f>
        <v>-4900</v>
      </c>
      <c r="F76" s="5">
        <f>SUMIFS(detail!$H$2:$H$358,detail!$A$2:$A$358,'summary 1'!$F$5,detail!$B$2:$B$358,'summary 1'!A76)</f>
        <v>-73083</v>
      </c>
      <c r="G76" s="5">
        <f>SUMIFS(detail!$H$2:$H$358,detail!$A$2:$A$358,'summary 1'!$G$5,detail!$B$2:$B$358,'summary 1'!A76)</f>
        <v>0</v>
      </c>
      <c r="H76" s="5">
        <f>SUMIFS(detail!$H$2:$H$358,detail!$A$2:$A$358,'summary 1'!$H$5,detail!$B$2:$B$358,'summary 1'!A76)</f>
        <v>3511</v>
      </c>
      <c r="I76" s="5">
        <f>SUMIFS(detail!$H$2:$H$358,detail!$A$2:$A$358,'summary 1'!$I$5,detail!$B$2:$B$358,'summary 1'!A76)</f>
        <v>0</v>
      </c>
      <c r="J76" s="5">
        <f>SUMIFS(detail!$H$2:$H$358,detail!$A$2:$A$358,'summary 1'!$J$5,detail!$B$2:$B$358,'summary 1'!A76)</f>
        <v>0</v>
      </c>
      <c r="K76" s="5">
        <f>SUMIFS(detail!$H$2:$H$358,detail!$A$2:$A$358,'summary 1'!$K$5,detail!$B$2:$B$358,'summary 1'!A76)</f>
        <v>0</v>
      </c>
      <c r="L76" s="5">
        <f>SUMIFS(detail!$H$2:$H$358,detail!$A$2:$A$358,'summary 1'!$L$5,detail!$B$2:$B$358,'summary 1'!A76)</f>
        <v>0</v>
      </c>
      <c r="M76" s="5">
        <f>SUMIFS(detail!$H$2:$H$358,detail!$A$2:$A$358,'summary 1'!$M$5,detail!$B$2:$B$358,'summary 1'!A76)</f>
        <v>841</v>
      </c>
      <c r="N76" s="5">
        <f>SUMIFS(detail!$H$2:$H$358,detail!$A$2:$A$358,'summary 1'!$N$5,detail!$B$2:$B$358,'summary 1'!A76)</f>
        <v>3500</v>
      </c>
      <c r="O76" s="5">
        <f>SUMIFS(detail!$H$2:$H$358,detail!$A$2:$A$358,'summary 1'!$O$5,detail!$B$2:$B$358,'summary 1'!A76)</f>
        <v>-3922</v>
      </c>
      <c r="P76" s="5">
        <f>SUMIFS(detail!$H$2:$H$358,detail!$A$2:$A$358,'summary 1'!$P$5,detail!$B$2:$B$358,'summary 1'!A76)</f>
        <v>10374</v>
      </c>
      <c r="Q76" s="5">
        <f>SUMIFS(detail!$H$2:$H$358,detail!$A$2:$A$358,'summary 1'!$Q$5,detail!$B$2:$B$358,'summary 1'!A76)</f>
        <v>0</v>
      </c>
      <c r="R76" s="5">
        <f>SUMIFS(detail!$H$2:$H$358,detail!$A$2:$A$358,'summary 1'!$R$5,detail!$B$2:$B$358,'summary 1'!A76)</f>
        <v>-8319</v>
      </c>
      <c r="S76" s="5">
        <f>SUMIFS(detail!$H$2:$H$358,detail!$A$2:$A$358,'summary 1'!$S$5,detail!$B$2:$B$358,'summary 1'!A76)</f>
        <v>-883</v>
      </c>
      <c r="T76" s="5">
        <f>SUMIFS(detail!$H$2:$H$358,detail!$A$2:$A$358,'summary 1'!$T$5,detail!$B$2:$B$358,'summary 1'!A76)</f>
        <v>-7729</v>
      </c>
      <c r="U76" s="5">
        <f>SUMIFS(detail!$H$2:$H$358,detail!$A$2:$A$358,'summary 1'!$U$5,detail!$B$2:$B$358,'summary 1'!A76)</f>
        <v>-1000</v>
      </c>
      <c r="V76" s="5">
        <f t="shared" si="3"/>
        <v>-65732</v>
      </c>
    </row>
    <row r="77" spans="1:24" x14ac:dyDescent="0.25">
      <c r="A77" s="28" t="s">
        <v>204</v>
      </c>
      <c r="B77" t="str">
        <f>VLOOKUP(A77,detail!$B$2:$C$358,2,FALSE)</f>
        <v>Contributions to and from Unusable Reserves - Depreciation</v>
      </c>
      <c r="C77" s="5">
        <f>SUMIFS(detail!$H$2:$H$358,detail!$A$2:$A$358,'summary 1'!$C$5,detail!$B$2:$B$358,'summary 1'!A77)</f>
        <v>0</v>
      </c>
      <c r="D77" s="5">
        <f>SUMIFS(detail!$H$2:$H$358,detail!$A$2:$A$358,'summary 1'!$D$5,detail!$B$2:$B$358,'summary 1'!A77)</f>
        <v>0</v>
      </c>
      <c r="E77" s="5">
        <f>SUMIFS(detail!$H$2:$H$358,detail!$A$2:$A$358,'summary 1'!$E$5,detail!$B$2:$B$358,'summary 1'!A77)</f>
        <v>0</v>
      </c>
      <c r="F77" s="5">
        <f>SUMIFS(detail!$H$2:$H$358,detail!$A$2:$A$358,'summary 1'!$F$5,detail!$B$2:$B$358,'summary 1'!A77)</f>
        <v>0</v>
      </c>
      <c r="G77" s="5">
        <f>SUMIFS(detail!$H$2:$H$358,detail!$A$2:$A$358,'summary 1'!$G$5,detail!$B$2:$B$358,'summary 1'!A77)</f>
        <v>0</v>
      </c>
      <c r="H77" s="5">
        <f>SUMIFS(detail!$H$2:$H$358,detail!$A$2:$A$358,'summary 1'!$H$5,detail!$B$2:$B$358,'summary 1'!A77)</f>
        <v>0</v>
      </c>
      <c r="I77" s="5">
        <f>SUMIFS(detail!$H$2:$H$358,detail!$A$2:$A$358,'summary 1'!$I$5,detail!$B$2:$B$358,'summary 1'!A77)</f>
        <v>0</v>
      </c>
      <c r="J77" s="5">
        <f>SUMIFS(detail!$H$2:$H$358,detail!$A$2:$A$358,'summary 1'!$J$5,detail!$B$2:$B$358,'summary 1'!A77)</f>
        <v>0</v>
      </c>
      <c r="K77" s="5">
        <f>SUMIFS(detail!$H$2:$H$358,detail!$A$2:$A$358,'summary 1'!$K$5,detail!$B$2:$B$358,'summary 1'!A77)</f>
        <v>0</v>
      </c>
      <c r="L77" s="5">
        <f>SUMIFS(detail!$H$2:$H$358,detail!$A$2:$A$358,'summary 1'!$L$5,detail!$B$2:$B$358,'summary 1'!A77)</f>
        <v>0</v>
      </c>
      <c r="M77" s="5">
        <f>SUMIFS(detail!$H$2:$H$358,detail!$A$2:$A$358,'summary 1'!$M$5,detail!$B$2:$B$358,'summary 1'!A77)</f>
        <v>0</v>
      </c>
      <c r="N77" s="5">
        <f>SUMIFS(detail!$H$2:$H$358,detail!$A$2:$A$358,'summary 1'!$N$5,detail!$B$2:$B$358,'summary 1'!A77)</f>
        <v>0</v>
      </c>
      <c r="O77" s="5">
        <f>SUMIFS(detail!$H$2:$H$358,detail!$A$2:$A$358,'summary 1'!$O$5,detail!$B$2:$B$358,'summary 1'!A77)</f>
        <v>0</v>
      </c>
      <c r="P77" s="5">
        <f>SUMIFS(detail!$H$2:$H$358,detail!$A$2:$A$358,'summary 1'!$P$5,detail!$B$2:$B$358,'summary 1'!A77)</f>
        <v>0</v>
      </c>
      <c r="Q77" s="5">
        <f>SUMIFS(detail!$H$2:$H$358,detail!$A$2:$A$358,'summary 1'!$Q$5,detail!$B$2:$B$358,'summary 1'!A77)</f>
        <v>0</v>
      </c>
      <c r="R77" s="5">
        <f>SUMIFS(detail!$H$2:$H$358,detail!$A$2:$A$358,'summary 1'!$R$5,detail!$B$2:$B$358,'summary 1'!A77)</f>
        <v>0</v>
      </c>
      <c r="S77" s="5">
        <f>SUMIFS(detail!$H$2:$H$358,detail!$A$2:$A$358,'summary 1'!$S$5,detail!$B$2:$B$358,'summary 1'!A77)</f>
        <v>0</v>
      </c>
      <c r="T77" s="5">
        <f>SUMIFS(detail!$H$2:$H$358,detail!$A$2:$A$358,'summary 1'!$T$5,detail!$B$2:$B$358,'summary 1'!A77)</f>
        <v>0</v>
      </c>
      <c r="U77" s="5">
        <f>SUMIFS(detail!$H$2:$H$358,detail!$A$2:$A$358,'summary 1'!$U$5,detail!$B$2:$B$358,'summary 1'!A77)</f>
        <v>0</v>
      </c>
      <c r="V77" s="5">
        <f t="shared" si="3"/>
        <v>0</v>
      </c>
    </row>
    <row r="78" spans="1:24" x14ac:dyDescent="0.25">
      <c r="A78" s="28" t="s">
        <v>206</v>
      </c>
      <c r="B78" t="str">
        <f>VLOOKUP(A78,detail!$B$2:$C$358,2,FALSE)</f>
        <v>Contributions to and from Unusable Reserves - Revaluation</v>
      </c>
      <c r="C78" s="5">
        <f>SUMIFS(detail!$H$2:$H$358,detail!$A$2:$A$358,'summary 1'!$C$5,detail!$B$2:$B$358,'summary 1'!A78)</f>
        <v>0</v>
      </c>
      <c r="D78" s="5">
        <f>SUMIFS(detail!$H$2:$H$358,detail!$A$2:$A$358,'summary 1'!$D$5,detail!$B$2:$B$358,'summary 1'!A78)</f>
        <v>0</v>
      </c>
      <c r="E78" s="5">
        <f>SUMIFS(detail!$H$2:$H$358,detail!$A$2:$A$358,'summary 1'!$E$5,detail!$B$2:$B$358,'summary 1'!A78)</f>
        <v>0</v>
      </c>
      <c r="F78" s="5">
        <f>SUMIFS(detail!$H$2:$H$358,detail!$A$2:$A$358,'summary 1'!$F$5,detail!$B$2:$B$358,'summary 1'!A78)</f>
        <v>0</v>
      </c>
      <c r="G78" s="5">
        <f>SUMIFS(detail!$H$2:$H$358,detail!$A$2:$A$358,'summary 1'!$G$5,detail!$B$2:$B$358,'summary 1'!A78)</f>
        <v>0</v>
      </c>
      <c r="H78" s="5">
        <f>SUMIFS(detail!$H$2:$H$358,detail!$A$2:$A$358,'summary 1'!$H$5,detail!$B$2:$B$358,'summary 1'!A78)</f>
        <v>0</v>
      </c>
      <c r="I78" s="5">
        <f>SUMIFS(detail!$H$2:$H$358,detail!$A$2:$A$358,'summary 1'!$I$5,detail!$B$2:$B$358,'summary 1'!A78)</f>
        <v>0</v>
      </c>
      <c r="J78" s="5">
        <f>SUMIFS(detail!$H$2:$H$358,detail!$A$2:$A$358,'summary 1'!$J$5,detail!$B$2:$B$358,'summary 1'!A78)</f>
        <v>0</v>
      </c>
      <c r="K78" s="5">
        <f>SUMIFS(detail!$H$2:$H$358,detail!$A$2:$A$358,'summary 1'!$K$5,detail!$B$2:$B$358,'summary 1'!A78)</f>
        <v>0</v>
      </c>
      <c r="L78" s="5">
        <f>SUMIFS(detail!$H$2:$H$358,detail!$A$2:$A$358,'summary 1'!$L$5,detail!$B$2:$B$358,'summary 1'!A78)</f>
        <v>0</v>
      </c>
      <c r="M78" s="5">
        <f>SUMIFS(detail!$H$2:$H$358,detail!$A$2:$A$358,'summary 1'!$M$5,detail!$B$2:$B$358,'summary 1'!A78)</f>
        <v>0</v>
      </c>
      <c r="N78" s="5">
        <f>SUMIFS(detail!$H$2:$H$358,detail!$A$2:$A$358,'summary 1'!$N$5,detail!$B$2:$B$358,'summary 1'!A78)</f>
        <v>0</v>
      </c>
      <c r="O78" s="5">
        <f>SUMIFS(detail!$H$2:$H$358,detail!$A$2:$A$358,'summary 1'!$O$5,detail!$B$2:$B$358,'summary 1'!A78)</f>
        <v>0</v>
      </c>
      <c r="P78" s="5">
        <f>SUMIFS(detail!$H$2:$H$358,detail!$A$2:$A$358,'summary 1'!$P$5,detail!$B$2:$B$358,'summary 1'!A78)</f>
        <v>0</v>
      </c>
      <c r="Q78" s="5">
        <f>SUMIFS(detail!$H$2:$H$358,detail!$A$2:$A$358,'summary 1'!$Q$5,detail!$B$2:$B$358,'summary 1'!A78)</f>
        <v>0</v>
      </c>
      <c r="R78" s="5">
        <f>SUMIFS(detail!$H$2:$H$358,detail!$A$2:$A$358,'summary 1'!$R$5,detail!$B$2:$B$358,'summary 1'!A78)</f>
        <v>0</v>
      </c>
      <c r="S78" s="5">
        <f>SUMIFS(detail!$H$2:$H$358,detail!$A$2:$A$358,'summary 1'!$S$5,detail!$B$2:$B$358,'summary 1'!A78)</f>
        <v>0</v>
      </c>
      <c r="T78" s="5">
        <f>SUMIFS(detail!$H$2:$H$358,detail!$A$2:$A$358,'summary 1'!$T$5,detail!$B$2:$B$358,'summary 1'!A78)</f>
        <v>0</v>
      </c>
      <c r="U78" s="5">
        <f>SUMIFS(detail!$H$2:$H$358,detail!$A$2:$A$358,'summary 1'!$U$5,detail!$B$2:$B$358,'summary 1'!A78)</f>
        <v>0</v>
      </c>
      <c r="V78" s="5">
        <f t="shared" si="3"/>
        <v>0</v>
      </c>
    </row>
    <row r="79" spans="1:24" x14ac:dyDescent="0.25">
      <c r="A79" s="28" t="s">
        <v>208</v>
      </c>
      <c r="B79" t="str">
        <f>VLOOKUP(A79,detail!$B$2:$C$358,2,FALSE)</f>
        <v>Contributions to and from Unusable Reserves - Disposal of Assets</v>
      </c>
      <c r="C79" s="5">
        <f>SUMIFS(detail!$H$2:$H$358,detail!$A$2:$A$358,'summary 1'!$C$5,detail!$B$2:$B$358,'summary 1'!A79)</f>
        <v>0</v>
      </c>
      <c r="D79" s="5">
        <f>SUMIFS(detail!$H$2:$H$358,detail!$A$2:$A$358,'summary 1'!$D$5,detail!$B$2:$B$358,'summary 1'!A79)</f>
        <v>0</v>
      </c>
      <c r="E79" s="5">
        <f>SUMIFS(detail!$H$2:$H$358,detail!$A$2:$A$358,'summary 1'!$E$5,detail!$B$2:$B$358,'summary 1'!A79)</f>
        <v>0</v>
      </c>
      <c r="F79" s="5">
        <f>SUMIFS(detail!$H$2:$H$358,detail!$A$2:$A$358,'summary 1'!$F$5,detail!$B$2:$B$358,'summary 1'!A79)</f>
        <v>0</v>
      </c>
      <c r="G79" s="5">
        <f>SUMIFS(detail!$H$2:$H$358,detail!$A$2:$A$358,'summary 1'!$G$5,detail!$B$2:$B$358,'summary 1'!A79)</f>
        <v>0</v>
      </c>
      <c r="H79" s="5">
        <f>SUMIFS(detail!$H$2:$H$358,detail!$A$2:$A$358,'summary 1'!$H$5,detail!$B$2:$B$358,'summary 1'!A79)</f>
        <v>0</v>
      </c>
      <c r="I79" s="5">
        <f>SUMIFS(detail!$H$2:$H$358,detail!$A$2:$A$358,'summary 1'!$I$5,detail!$B$2:$B$358,'summary 1'!A79)</f>
        <v>0</v>
      </c>
      <c r="J79" s="5">
        <f>SUMIFS(detail!$H$2:$H$358,detail!$A$2:$A$358,'summary 1'!$J$5,detail!$B$2:$B$358,'summary 1'!A79)</f>
        <v>0</v>
      </c>
      <c r="K79" s="5">
        <f>SUMIFS(detail!$H$2:$H$358,detail!$A$2:$A$358,'summary 1'!$K$5,detail!$B$2:$B$358,'summary 1'!A79)</f>
        <v>0</v>
      </c>
      <c r="L79" s="5">
        <f>SUMIFS(detail!$H$2:$H$358,detail!$A$2:$A$358,'summary 1'!$L$5,detail!$B$2:$B$358,'summary 1'!A79)</f>
        <v>0</v>
      </c>
      <c r="M79" s="5">
        <f>SUMIFS(detail!$H$2:$H$358,detail!$A$2:$A$358,'summary 1'!$M$5,detail!$B$2:$B$358,'summary 1'!A79)</f>
        <v>0</v>
      </c>
      <c r="N79" s="5">
        <f>SUMIFS(detail!$H$2:$H$358,detail!$A$2:$A$358,'summary 1'!$N$5,detail!$B$2:$B$358,'summary 1'!A79)</f>
        <v>0</v>
      </c>
      <c r="O79" s="5">
        <f>SUMIFS(detail!$H$2:$H$358,detail!$A$2:$A$358,'summary 1'!$O$5,detail!$B$2:$B$358,'summary 1'!A79)</f>
        <v>0</v>
      </c>
      <c r="P79" s="5">
        <f>SUMIFS(detail!$H$2:$H$358,detail!$A$2:$A$358,'summary 1'!$P$5,detail!$B$2:$B$358,'summary 1'!A79)</f>
        <v>0</v>
      </c>
      <c r="Q79" s="5">
        <f>SUMIFS(detail!$H$2:$H$358,detail!$A$2:$A$358,'summary 1'!$Q$5,detail!$B$2:$B$358,'summary 1'!A79)</f>
        <v>0</v>
      </c>
      <c r="R79" s="5">
        <f>SUMIFS(detail!$H$2:$H$358,detail!$A$2:$A$358,'summary 1'!$R$5,detail!$B$2:$B$358,'summary 1'!A79)</f>
        <v>0</v>
      </c>
      <c r="S79" s="5">
        <f>SUMIFS(detail!$H$2:$H$358,detail!$A$2:$A$358,'summary 1'!$S$5,detail!$B$2:$B$358,'summary 1'!A79)</f>
        <v>0</v>
      </c>
      <c r="T79" s="5">
        <f>SUMIFS(detail!$H$2:$H$358,detail!$A$2:$A$358,'summary 1'!$T$5,detail!$B$2:$B$358,'summary 1'!A79)</f>
        <v>0</v>
      </c>
      <c r="U79" s="5">
        <f>SUMIFS(detail!$H$2:$H$358,detail!$A$2:$A$358,'summary 1'!$U$5,detail!$B$2:$B$358,'summary 1'!A79)</f>
        <v>0</v>
      </c>
      <c r="V79" s="5">
        <f t="shared" si="3"/>
        <v>0</v>
      </c>
    </row>
    <row r="80" spans="1:24" x14ac:dyDescent="0.25">
      <c r="A80" s="28" t="s">
        <v>49</v>
      </c>
      <c r="B80" t="str">
        <f>VLOOKUP(A80,detail!$B$2:$C$358,2,FALSE)</f>
        <v>Grant, Contributions and Reimbursements</v>
      </c>
      <c r="C80" s="5">
        <f>SUMIFS(detail!$H$2:$H$358,detail!$A$2:$A$358,'summary 1'!$C$5,detail!$B$2:$B$358,'summary 1'!A80)</f>
        <v>-128821</v>
      </c>
      <c r="D80" s="5">
        <f>SUMIFS(detail!$H$2:$H$358,detail!$A$2:$A$358,'summary 1'!$D$5,detail!$B$2:$B$358,'summary 1'!A80)</f>
        <v>-34231</v>
      </c>
      <c r="E80" s="5">
        <f>SUMIFS(detail!$H$2:$H$358,detail!$A$2:$A$358,'summary 1'!$E$5,detail!$B$2:$B$358,'summary 1'!A80)</f>
        <v>0</v>
      </c>
      <c r="F80" s="5">
        <f>SUMIFS(detail!$H$2:$H$358,detail!$A$2:$A$358,'summary 1'!$F$5,detail!$B$2:$B$358,'summary 1'!A80)</f>
        <v>-68030</v>
      </c>
      <c r="G80" s="5">
        <f>SUMIFS(detail!$H$2:$H$358,detail!$A$2:$A$358,'summary 1'!$G$5,detail!$B$2:$B$358,'summary 1'!A80)</f>
        <v>-9040</v>
      </c>
      <c r="H80" s="5">
        <f>SUMIFS(detail!$H$2:$H$358,detail!$A$2:$A$358,'summary 1'!$H$5,detail!$B$2:$B$358,'summary 1'!A80)</f>
        <v>-4000</v>
      </c>
      <c r="I80" s="5">
        <f>SUMIFS(detail!$H$2:$H$358,detail!$A$2:$A$358,'summary 1'!$I$5,detail!$B$2:$B$358,'summary 1'!A80)</f>
        <v>-31733</v>
      </c>
      <c r="J80" s="5">
        <f>SUMIFS(detail!$H$2:$H$358,detail!$A$2:$A$358,'summary 1'!$J$5,detail!$B$2:$B$358,'summary 1'!A80)</f>
        <v>0</v>
      </c>
      <c r="K80" s="5">
        <f>SUMIFS(detail!$H$2:$H$358,detail!$A$2:$A$358,'summary 1'!$K$5,detail!$B$2:$B$358,'summary 1'!A80)</f>
        <v>0</v>
      </c>
      <c r="L80" s="5">
        <f>SUMIFS(detail!$H$2:$H$358,detail!$A$2:$A$358,'summary 1'!$L$5,detail!$B$2:$B$358,'summary 1'!A80)</f>
        <v>0</v>
      </c>
      <c r="M80" s="5">
        <f>SUMIFS(detail!$H$2:$H$358,detail!$A$2:$A$358,'summary 1'!$M$5,detail!$B$2:$B$358,'summary 1'!A80)</f>
        <v>0</v>
      </c>
      <c r="N80" s="5">
        <f>SUMIFS(detail!$H$2:$H$358,detail!$A$2:$A$358,'summary 1'!$N$5,detail!$B$2:$B$358,'summary 1'!A80)</f>
        <v>0</v>
      </c>
      <c r="O80" s="5">
        <f>SUMIFS(detail!$H$2:$H$358,detail!$A$2:$A$358,'summary 1'!$O$5,detail!$B$2:$B$358,'summary 1'!A80)</f>
        <v>-40035</v>
      </c>
      <c r="P80" s="5">
        <f>SUMIFS(detail!$H$2:$H$358,detail!$A$2:$A$358,'summary 1'!$P$5,detail!$B$2:$B$358,'summary 1'!A80)</f>
        <v>-18568</v>
      </c>
      <c r="Q80" s="5">
        <f>SUMIFS(detail!$H$2:$H$358,detail!$A$2:$A$358,'summary 1'!$Q$5,detail!$B$2:$B$358,'summary 1'!A80)</f>
        <v>0</v>
      </c>
      <c r="R80" s="5">
        <f>SUMIFS(detail!$H$2:$H$358,detail!$A$2:$A$358,'summary 1'!$R$5,detail!$B$2:$B$358,'summary 1'!A80)</f>
        <v>-298717</v>
      </c>
      <c r="S80" s="5">
        <f>SUMIFS(detail!$H$2:$H$358,detail!$A$2:$A$358,'summary 1'!$S$5,detail!$B$2:$B$358,'summary 1'!A80)</f>
        <v>-50000</v>
      </c>
      <c r="T80" s="5">
        <f>SUMIFS(detail!$H$2:$H$358,detail!$A$2:$A$358,'summary 1'!$T$5,detail!$B$2:$B$358,'summary 1'!A80)</f>
        <v>-34934</v>
      </c>
      <c r="U80" s="5">
        <f>SUMIFS(detail!$H$2:$H$358,detail!$A$2:$A$358,'summary 1'!$U$5,detail!$B$2:$B$358,'summary 1'!A80)</f>
        <v>0</v>
      </c>
      <c r="V80" s="5">
        <f t="shared" si="3"/>
        <v>-718109</v>
      </c>
    </row>
    <row r="81" spans="1:22" x14ac:dyDescent="0.25">
      <c r="A81" s="28" t="s">
        <v>97</v>
      </c>
      <c r="B81" t="str">
        <f>VLOOKUP(A81,detail!$B$2:$C$358,2,FALSE)</f>
        <v>Fees - Leisure Activities</v>
      </c>
      <c r="C81" s="5">
        <f>SUMIFS(detail!$H$2:$H$358,detail!$A$2:$A$358,'summary 1'!$C$5,detail!$B$2:$B$358,'summary 1'!A81)</f>
        <v>0</v>
      </c>
      <c r="D81" s="5">
        <f>SUMIFS(detail!$H$2:$H$358,detail!$A$2:$A$358,'summary 1'!$D$5,detail!$B$2:$B$358,'summary 1'!A81)</f>
        <v>-4822</v>
      </c>
      <c r="E81" s="5">
        <f>SUMIFS(detail!$H$2:$H$358,detail!$A$2:$A$358,'summary 1'!$E$5,detail!$B$2:$B$358,'summary 1'!A81)</f>
        <v>0</v>
      </c>
      <c r="F81" s="5">
        <f>SUMIFS(detail!$H$2:$H$358,detail!$A$2:$A$358,'summary 1'!$F$5,detail!$B$2:$B$358,'summary 1'!A81)</f>
        <v>0</v>
      </c>
      <c r="G81" s="5">
        <f>SUMIFS(detail!$H$2:$H$358,detail!$A$2:$A$358,'summary 1'!$G$5,detail!$B$2:$B$358,'summary 1'!A81)</f>
        <v>0</v>
      </c>
      <c r="H81" s="5">
        <f>SUMIFS(detail!$H$2:$H$358,detail!$A$2:$A$358,'summary 1'!$H$5,detail!$B$2:$B$358,'summary 1'!A81)</f>
        <v>0</v>
      </c>
      <c r="I81" s="5">
        <f>SUMIFS(detail!$H$2:$H$358,detail!$A$2:$A$358,'summary 1'!$I$5,detail!$B$2:$B$358,'summary 1'!A81)</f>
        <v>0</v>
      </c>
      <c r="J81" s="5">
        <f>SUMIFS(detail!$H$2:$H$358,detail!$A$2:$A$358,'summary 1'!$J$5,detail!$B$2:$B$358,'summary 1'!A81)</f>
        <v>0</v>
      </c>
      <c r="K81" s="5">
        <f>SUMIFS(detail!$H$2:$H$358,detail!$A$2:$A$358,'summary 1'!$K$5,detail!$B$2:$B$358,'summary 1'!A81)</f>
        <v>0</v>
      </c>
      <c r="L81" s="5">
        <f>SUMIFS(detail!$H$2:$H$358,detail!$A$2:$A$358,'summary 1'!$L$5,detail!$B$2:$B$358,'summary 1'!A81)</f>
        <v>0</v>
      </c>
      <c r="M81" s="5">
        <f>SUMIFS(detail!$H$2:$H$358,detail!$A$2:$A$358,'summary 1'!$M$5,detail!$B$2:$B$358,'summary 1'!A81)</f>
        <v>-250</v>
      </c>
      <c r="N81" s="5">
        <f>SUMIFS(detail!$H$2:$H$358,detail!$A$2:$A$358,'summary 1'!$N$5,detail!$B$2:$B$358,'summary 1'!A81)</f>
        <v>0</v>
      </c>
      <c r="O81" s="5">
        <f>SUMIFS(detail!$H$2:$H$358,detail!$A$2:$A$358,'summary 1'!$O$5,detail!$B$2:$B$358,'summary 1'!A81)</f>
        <v>-8467</v>
      </c>
      <c r="P81" s="5">
        <f>SUMIFS(detail!$H$2:$H$358,detail!$A$2:$A$358,'summary 1'!$P$5,detail!$B$2:$B$358,'summary 1'!A81)</f>
        <v>-6105</v>
      </c>
      <c r="Q81" s="5">
        <f>SUMIFS(detail!$H$2:$H$358,detail!$A$2:$A$358,'summary 1'!$Q$5,detail!$B$2:$B$358,'summary 1'!A81)</f>
        <v>0</v>
      </c>
      <c r="R81" s="5">
        <f>SUMIFS(detail!$H$2:$H$358,detail!$A$2:$A$358,'summary 1'!$R$5,detail!$B$2:$B$358,'summary 1'!A81)</f>
        <v>-13680</v>
      </c>
      <c r="S81" s="5">
        <f>SUMIFS(detail!$H$2:$H$358,detail!$A$2:$A$358,'summary 1'!$S$5,detail!$B$2:$B$358,'summary 1'!A81)</f>
        <v>0</v>
      </c>
      <c r="T81" s="5">
        <f>SUMIFS(detail!$H$2:$H$358,detail!$A$2:$A$358,'summary 1'!$T$5,detail!$B$2:$B$358,'summary 1'!A81)</f>
        <v>0</v>
      </c>
      <c r="U81" s="5">
        <f>SUMIFS(detail!$H$2:$H$358,detail!$A$2:$A$358,'summary 1'!$U$5,detail!$B$2:$B$358,'summary 1'!A81)</f>
        <v>0</v>
      </c>
      <c r="V81" s="5">
        <f t="shared" si="3"/>
        <v>-33324</v>
      </c>
    </row>
    <row r="82" spans="1:22" x14ac:dyDescent="0.25">
      <c r="A82" s="28" t="s">
        <v>141</v>
      </c>
      <c r="B82" t="str">
        <f>VLOOKUP(A82,detail!$B$2:$C$358,2,FALSE)</f>
        <v>Fees - Training</v>
      </c>
      <c r="C82" s="5">
        <f>SUMIFS(detail!$H$2:$H$358,detail!$A$2:$A$358,'summary 1'!$C$5,detail!$B$2:$B$358,'summary 1'!A82)</f>
        <v>0</v>
      </c>
      <c r="D82" s="5">
        <f>SUMIFS(detail!$H$2:$H$358,detail!$A$2:$A$358,'summary 1'!$D$5,detail!$B$2:$B$358,'summary 1'!A82)</f>
        <v>0</v>
      </c>
      <c r="E82" s="5">
        <f>SUMIFS(detail!$H$2:$H$358,detail!$A$2:$A$358,'summary 1'!$E$5,detail!$B$2:$B$358,'summary 1'!A82)</f>
        <v>0</v>
      </c>
      <c r="F82" s="5">
        <f>SUMIFS(detail!$H$2:$H$358,detail!$A$2:$A$358,'summary 1'!$F$5,detail!$B$2:$B$358,'summary 1'!A82)</f>
        <v>0</v>
      </c>
      <c r="G82" s="5">
        <f>SUMIFS(detail!$H$2:$H$358,detail!$A$2:$A$358,'summary 1'!$G$5,detail!$B$2:$B$358,'summary 1'!A82)</f>
        <v>0</v>
      </c>
      <c r="H82" s="5">
        <f>SUMIFS(detail!$H$2:$H$358,detail!$A$2:$A$358,'summary 1'!$H$5,detail!$B$2:$B$358,'summary 1'!A82)</f>
        <v>0</v>
      </c>
      <c r="I82" s="5">
        <f>SUMIFS(detail!$H$2:$H$358,detail!$A$2:$A$358,'summary 1'!$I$5,detail!$B$2:$B$358,'summary 1'!A82)</f>
        <v>0</v>
      </c>
      <c r="J82" s="5">
        <f>SUMIFS(detail!$H$2:$H$358,detail!$A$2:$A$358,'summary 1'!$J$5,detail!$B$2:$B$358,'summary 1'!A82)</f>
        <v>0</v>
      </c>
      <c r="K82" s="5">
        <f>SUMIFS(detail!$H$2:$H$358,detail!$A$2:$A$358,'summary 1'!$K$5,detail!$B$2:$B$358,'summary 1'!A82)</f>
        <v>0</v>
      </c>
      <c r="L82" s="5">
        <f>SUMIFS(detail!$H$2:$H$358,detail!$A$2:$A$358,'summary 1'!$L$5,detail!$B$2:$B$358,'summary 1'!A82)</f>
        <v>0</v>
      </c>
      <c r="M82" s="5">
        <f>SUMIFS(detail!$H$2:$H$358,detail!$A$2:$A$358,'summary 1'!$M$5,detail!$B$2:$B$358,'summary 1'!A82)</f>
        <v>0</v>
      </c>
      <c r="N82" s="5">
        <f>SUMIFS(detail!$H$2:$H$358,detail!$A$2:$A$358,'summary 1'!$N$5,detail!$B$2:$B$358,'summary 1'!A82)</f>
        <v>0</v>
      </c>
      <c r="O82" s="5">
        <f>SUMIFS(detail!$H$2:$H$358,detail!$A$2:$A$358,'summary 1'!$O$5,detail!$B$2:$B$358,'summary 1'!A82)</f>
        <v>-133</v>
      </c>
      <c r="P82" s="5">
        <f>SUMIFS(detail!$H$2:$H$358,detail!$A$2:$A$358,'summary 1'!$P$5,detail!$B$2:$B$358,'summary 1'!A82)</f>
        <v>0</v>
      </c>
      <c r="Q82" s="5">
        <f>SUMIFS(detail!$H$2:$H$358,detail!$A$2:$A$358,'summary 1'!$Q$5,detail!$B$2:$B$358,'summary 1'!A82)</f>
        <v>0</v>
      </c>
      <c r="R82" s="5">
        <f>SUMIFS(detail!$H$2:$H$358,detail!$A$2:$A$358,'summary 1'!$R$5,detail!$B$2:$B$358,'summary 1'!A82)</f>
        <v>0</v>
      </c>
      <c r="S82" s="5">
        <f>SUMIFS(detail!$H$2:$H$358,detail!$A$2:$A$358,'summary 1'!$S$5,detail!$B$2:$B$358,'summary 1'!A82)</f>
        <v>0</v>
      </c>
      <c r="T82" s="5">
        <f>SUMIFS(detail!$H$2:$H$358,detail!$A$2:$A$358,'summary 1'!$T$5,detail!$B$2:$B$358,'summary 1'!A82)</f>
        <v>0</v>
      </c>
      <c r="U82" s="5">
        <f>SUMIFS(detail!$H$2:$H$358,detail!$A$2:$A$358,'summary 1'!$U$5,detail!$B$2:$B$358,'summary 1'!A82)</f>
        <v>0</v>
      </c>
      <c r="V82" s="5">
        <f t="shared" si="3"/>
        <v>-133</v>
      </c>
    </row>
    <row r="83" spans="1:22" x14ac:dyDescent="0.25">
      <c r="A83" s="28" t="s">
        <v>99</v>
      </c>
      <c r="B83" t="str">
        <f>VLOOKUP(A83,detail!$B$2:$C$358,2,FALSE)</f>
        <v>Fees - Other External</v>
      </c>
      <c r="C83" s="5">
        <f>SUMIFS(detail!$H$2:$H$358,detail!$A$2:$A$358,'summary 1'!$C$5,detail!$B$2:$B$358,'summary 1'!A83)</f>
        <v>0</v>
      </c>
      <c r="D83" s="5">
        <f>SUMIFS(detail!$H$2:$H$358,detail!$A$2:$A$358,'summary 1'!$D$5,detail!$B$2:$B$358,'summary 1'!A83)</f>
        <v>0</v>
      </c>
      <c r="E83" s="5">
        <f>SUMIFS(detail!$H$2:$H$358,detail!$A$2:$A$358,'summary 1'!$E$5,detail!$B$2:$B$358,'summary 1'!A83)</f>
        <v>0</v>
      </c>
      <c r="F83" s="5">
        <f>SUMIFS(detail!$H$2:$H$358,detail!$A$2:$A$358,'summary 1'!$F$5,detail!$B$2:$B$358,'summary 1'!A83)</f>
        <v>0</v>
      </c>
      <c r="G83" s="5">
        <f>SUMIFS(detail!$H$2:$H$358,detail!$A$2:$A$358,'summary 1'!$G$5,detail!$B$2:$B$358,'summary 1'!A83)</f>
        <v>0</v>
      </c>
      <c r="H83" s="5">
        <f>SUMIFS(detail!$H$2:$H$358,detail!$A$2:$A$358,'summary 1'!$H$5,detail!$B$2:$B$358,'summary 1'!A83)</f>
        <v>0</v>
      </c>
      <c r="I83" s="5">
        <f>SUMIFS(detail!$H$2:$H$358,detail!$A$2:$A$358,'summary 1'!$I$5,detail!$B$2:$B$358,'summary 1'!A83)</f>
        <v>0</v>
      </c>
      <c r="J83" s="5">
        <f>SUMIFS(detail!$H$2:$H$358,detail!$A$2:$A$358,'summary 1'!$J$5,detail!$B$2:$B$358,'summary 1'!A83)</f>
        <v>0</v>
      </c>
      <c r="K83" s="5">
        <f>SUMIFS(detail!$H$2:$H$358,detail!$A$2:$A$358,'summary 1'!$K$5,detail!$B$2:$B$358,'summary 1'!A83)</f>
        <v>0</v>
      </c>
      <c r="L83" s="5">
        <f>SUMIFS(detail!$H$2:$H$358,detail!$A$2:$A$358,'summary 1'!$L$5,detail!$B$2:$B$358,'summary 1'!A83)</f>
        <v>0</v>
      </c>
      <c r="M83" s="5">
        <f>SUMIFS(detail!$H$2:$H$358,detail!$A$2:$A$358,'summary 1'!$M$5,detail!$B$2:$B$358,'summary 1'!A83)</f>
        <v>0</v>
      </c>
      <c r="N83" s="5">
        <f>SUMIFS(detail!$H$2:$H$358,detail!$A$2:$A$358,'summary 1'!$N$5,detail!$B$2:$B$358,'summary 1'!A83)</f>
        <v>0</v>
      </c>
      <c r="O83" s="5">
        <f>SUMIFS(detail!$H$2:$H$358,detail!$A$2:$A$358,'summary 1'!$O$5,detail!$B$2:$B$358,'summary 1'!A83)</f>
        <v>-20</v>
      </c>
      <c r="P83" s="5">
        <f>SUMIFS(detail!$H$2:$H$358,detail!$A$2:$A$358,'summary 1'!$P$5,detail!$B$2:$B$358,'summary 1'!A83)</f>
        <v>-1069</v>
      </c>
      <c r="Q83" s="5">
        <f>SUMIFS(detail!$H$2:$H$358,detail!$A$2:$A$358,'summary 1'!$Q$5,detail!$B$2:$B$358,'summary 1'!A83)</f>
        <v>0</v>
      </c>
      <c r="R83" s="5">
        <f>SUMIFS(detail!$H$2:$H$358,detail!$A$2:$A$358,'summary 1'!$R$5,detail!$B$2:$B$358,'summary 1'!A83)</f>
        <v>0</v>
      </c>
      <c r="S83" s="5">
        <f>SUMIFS(detail!$H$2:$H$358,detail!$A$2:$A$358,'summary 1'!$S$5,detail!$B$2:$B$358,'summary 1'!A83)</f>
        <v>0</v>
      </c>
      <c r="T83" s="5">
        <f>SUMIFS(detail!$H$2:$H$358,detail!$A$2:$A$358,'summary 1'!$T$5,detail!$B$2:$B$358,'summary 1'!A83)</f>
        <v>0</v>
      </c>
      <c r="U83" s="5">
        <f>SUMIFS(detail!$H$2:$H$358,detail!$A$2:$A$358,'summary 1'!$U$5,detail!$B$2:$B$358,'summary 1'!A83)</f>
        <v>0</v>
      </c>
      <c r="V83" s="5">
        <f t="shared" si="3"/>
        <v>-1089</v>
      </c>
    </row>
    <row r="84" spans="1:22" x14ac:dyDescent="0.25">
      <c r="A84" s="28" t="s">
        <v>192</v>
      </c>
      <c r="B84" t="str">
        <f>VLOOKUP(A84,detail!$B$2:$C$358,2,FALSE)</f>
        <v>Rental Income</v>
      </c>
      <c r="C84" s="5">
        <f>SUMIFS(detail!$H$2:$H$358,detail!$A$2:$A$358,'summary 1'!$C$5,detail!$B$2:$B$358,'summary 1'!A84)</f>
        <v>0</v>
      </c>
      <c r="D84" s="5">
        <f>SUMIFS(detail!$H$2:$H$358,detail!$A$2:$A$358,'summary 1'!$D$5,detail!$B$2:$B$358,'summary 1'!A84)</f>
        <v>0</v>
      </c>
      <c r="E84" s="5">
        <f>SUMIFS(detail!$H$2:$H$358,detail!$A$2:$A$358,'summary 1'!$E$5,detail!$B$2:$B$358,'summary 1'!A84)</f>
        <v>0</v>
      </c>
      <c r="F84" s="5">
        <f>SUMIFS(detail!$H$2:$H$358,detail!$A$2:$A$358,'summary 1'!$F$5,detail!$B$2:$B$358,'summary 1'!A84)</f>
        <v>0</v>
      </c>
      <c r="G84" s="5">
        <f>SUMIFS(detail!$H$2:$H$358,detail!$A$2:$A$358,'summary 1'!$G$5,detail!$B$2:$B$358,'summary 1'!A84)</f>
        <v>0</v>
      </c>
      <c r="H84" s="5">
        <f>SUMIFS(detail!$H$2:$H$358,detail!$A$2:$A$358,'summary 1'!$H$5,detail!$B$2:$B$358,'summary 1'!A84)</f>
        <v>0</v>
      </c>
      <c r="I84" s="5">
        <f>SUMIFS(detail!$H$2:$H$358,detail!$A$2:$A$358,'summary 1'!$I$5,detail!$B$2:$B$358,'summary 1'!A84)</f>
        <v>0</v>
      </c>
      <c r="J84" s="5">
        <f>SUMIFS(detail!$H$2:$H$358,detail!$A$2:$A$358,'summary 1'!$J$5,detail!$B$2:$B$358,'summary 1'!A84)</f>
        <v>0</v>
      </c>
      <c r="K84" s="5">
        <f>SUMIFS(detail!$H$2:$H$358,detail!$A$2:$A$358,'summary 1'!$K$5,detail!$B$2:$B$358,'summary 1'!A84)</f>
        <v>0</v>
      </c>
      <c r="L84" s="5">
        <f>SUMIFS(detail!$H$2:$H$358,detail!$A$2:$A$358,'summary 1'!$L$5,detail!$B$2:$B$358,'summary 1'!A84)</f>
        <v>0</v>
      </c>
      <c r="M84" s="5">
        <f>SUMIFS(detail!$H$2:$H$358,detail!$A$2:$A$358,'summary 1'!$M$5,detail!$B$2:$B$358,'summary 1'!A84)</f>
        <v>0</v>
      </c>
      <c r="N84" s="5">
        <f>SUMIFS(detail!$H$2:$H$358,detail!$A$2:$A$358,'summary 1'!$N$5,detail!$B$2:$B$358,'summary 1'!A84)</f>
        <v>0</v>
      </c>
      <c r="O84" s="5">
        <f>SUMIFS(detail!$H$2:$H$358,detail!$A$2:$A$358,'summary 1'!$O$5,detail!$B$2:$B$358,'summary 1'!A84)</f>
        <v>0</v>
      </c>
      <c r="P84" s="5">
        <f>SUMIFS(detail!$H$2:$H$358,detail!$A$2:$A$358,'summary 1'!$P$5,detail!$B$2:$B$358,'summary 1'!A84)</f>
        <v>0</v>
      </c>
      <c r="Q84" s="5">
        <f>SUMIFS(detail!$H$2:$H$358,detail!$A$2:$A$358,'summary 1'!$Q$5,detail!$B$2:$B$358,'summary 1'!A84)</f>
        <v>0</v>
      </c>
      <c r="R84" s="5">
        <f>SUMIFS(detail!$H$2:$H$358,detail!$A$2:$A$358,'summary 1'!$R$5,detail!$B$2:$B$358,'summary 1'!A84)</f>
        <v>0</v>
      </c>
      <c r="S84" s="5">
        <f>SUMIFS(detail!$H$2:$H$358,detail!$A$2:$A$358,'summary 1'!$S$5,detail!$B$2:$B$358,'summary 1'!A84)</f>
        <v>0</v>
      </c>
      <c r="T84" s="5">
        <f>SUMIFS(detail!$H$2:$H$358,detail!$A$2:$A$358,'summary 1'!$T$5,detail!$B$2:$B$358,'summary 1'!A84)</f>
        <v>0</v>
      </c>
      <c r="U84" s="5">
        <f>SUMIFS(detail!$H$2:$H$358,detail!$A$2:$A$358,'summary 1'!$U$5,detail!$B$2:$B$358,'summary 1'!A84)</f>
        <v>0</v>
      </c>
      <c r="V84" s="5">
        <f t="shared" si="3"/>
        <v>0</v>
      </c>
    </row>
    <row r="85" spans="1:22" x14ac:dyDescent="0.25">
      <c r="A85" s="28" t="s">
        <v>194</v>
      </c>
      <c r="B85" t="str">
        <f>VLOOKUP(A85,detail!$B$2:$C$358,2,FALSE)</f>
        <v>Internal Recharge</v>
      </c>
      <c r="C85" s="5">
        <f>SUMIFS(detail!$H$2:$H$358,detail!$A$2:$A$358,'summary 1'!$C$5,detail!$B$2:$B$358,'summary 1'!A85)</f>
        <v>0</v>
      </c>
      <c r="D85" s="5">
        <f>SUMIFS(detail!$H$2:$H$358,detail!$A$2:$A$358,'summary 1'!$D$5,detail!$B$2:$B$358,'summary 1'!A85)</f>
        <v>0</v>
      </c>
      <c r="E85" s="5">
        <f>SUMIFS(detail!$H$2:$H$358,detail!$A$2:$A$358,'summary 1'!$E$5,detail!$B$2:$B$358,'summary 1'!A85)</f>
        <v>0</v>
      </c>
      <c r="F85" s="5">
        <f>SUMIFS(detail!$H$2:$H$358,detail!$A$2:$A$358,'summary 1'!$F$5,detail!$B$2:$B$358,'summary 1'!A85)</f>
        <v>0</v>
      </c>
      <c r="G85" s="5">
        <f>SUMIFS(detail!$H$2:$H$358,detail!$A$2:$A$358,'summary 1'!$G$5,detail!$B$2:$B$358,'summary 1'!A85)</f>
        <v>0</v>
      </c>
      <c r="H85" s="5">
        <f>SUMIFS(detail!$H$2:$H$358,detail!$A$2:$A$358,'summary 1'!$H$5,detail!$B$2:$B$358,'summary 1'!A85)</f>
        <v>0</v>
      </c>
      <c r="I85" s="5">
        <f>SUMIFS(detail!$H$2:$H$358,detail!$A$2:$A$358,'summary 1'!$I$5,detail!$B$2:$B$358,'summary 1'!A85)</f>
        <v>0</v>
      </c>
      <c r="J85" s="5">
        <f>SUMIFS(detail!$H$2:$H$358,detail!$A$2:$A$358,'summary 1'!$J$5,detail!$B$2:$B$358,'summary 1'!A85)</f>
        <v>0</v>
      </c>
      <c r="K85" s="5">
        <f>SUMIFS(detail!$H$2:$H$358,detail!$A$2:$A$358,'summary 1'!$K$5,detail!$B$2:$B$358,'summary 1'!A85)</f>
        <v>0</v>
      </c>
      <c r="L85" s="5">
        <f>SUMIFS(detail!$H$2:$H$358,detail!$A$2:$A$358,'summary 1'!$L$5,detail!$B$2:$B$358,'summary 1'!A85)</f>
        <v>0</v>
      </c>
      <c r="M85" s="5">
        <f>SUMIFS(detail!$H$2:$H$358,detail!$A$2:$A$358,'summary 1'!$M$5,detail!$B$2:$B$358,'summary 1'!A85)</f>
        <v>0</v>
      </c>
      <c r="N85" s="5">
        <f>SUMIFS(detail!$H$2:$H$358,detail!$A$2:$A$358,'summary 1'!$N$5,detail!$B$2:$B$358,'summary 1'!A85)</f>
        <v>0</v>
      </c>
      <c r="O85" s="5">
        <f>SUMIFS(detail!$H$2:$H$358,detail!$A$2:$A$358,'summary 1'!$O$5,detail!$B$2:$B$358,'summary 1'!A85)</f>
        <v>0</v>
      </c>
      <c r="P85" s="5">
        <f>SUMIFS(detail!$H$2:$H$358,detail!$A$2:$A$358,'summary 1'!$P$5,detail!$B$2:$B$358,'summary 1'!A85)</f>
        <v>0</v>
      </c>
      <c r="Q85" s="5">
        <f>SUMIFS(detail!$H$2:$H$358,detail!$A$2:$A$358,'summary 1'!$Q$5,detail!$B$2:$B$358,'summary 1'!A85)</f>
        <v>0</v>
      </c>
      <c r="R85" s="5">
        <f>SUMIFS(detail!$H$2:$H$358,detail!$A$2:$A$358,'summary 1'!$R$5,detail!$B$2:$B$358,'summary 1'!A85)</f>
        <v>0</v>
      </c>
      <c r="S85" s="5">
        <f>SUMIFS(detail!$H$2:$H$358,detail!$A$2:$A$358,'summary 1'!$S$5,detail!$B$2:$B$358,'summary 1'!A85)</f>
        <v>0</v>
      </c>
      <c r="T85" s="5">
        <f>SUMIFS(detail!$H$2:$H$358,detail!$A$2:$A$358,'summary 1'!$T$5,detail!$B$2:$B$358,'summary 1'!A85)</f>
        <v>0</v>
      </c>
      <c r="U85" s="5">
        <f>SUMIFS(detail!$H$2:$H$358,detail!$A$2:$A$358,'summary 1'!$U$5,detail!$B$2:$B$358,'summary 1'!A85)</f>
        <v>0</v>
      </c>
      <c r="V85" s="5">
        <f t="shared" si="3"/>
        <v>0</v>
      </c>
    </row>
    <row r="86" spans="1:22" x14ac:dyDescent="0.25">
      <c r="A86" s="28" t="s">
        <v>212</v>
      </c>
      <c r="B86" t="str">
        <f>VLOOKUP(A86,detail!$B$2:$C$358,2,FALSE)</f>
        <v>Support Service Recharge</v>
      </c>
      <c r="C86" s="5">
        <f>SUMIFS(detail!$H$2:$H$358,detail!$A$2:$A$358,'summary 1'!$C$5,detail!$B$2:$B$358,'summary 1'!A86)</f>
        <v>0</v>
      </c>
      <c r="D86" s="5">
        <f>SUMIFS(detail!$H$2:$H$358,detail!$A$2:$A$358,'summary 1'!$D$5,detail!$B$2:$B$358,'summary 1'!A86)</f>
        <v>0</v>
      </c>
      <c r="E86" s="5">
        <f>SUMIFS(detail!$H$2:$H$358,detail!$A$2:$A$358,'summary 1'!$E$5,detail!$B$2:$B$358,'summary 1'!A86)</f>
        <v>0</v>
      </c>
      <c r="F86" s="5">
        <f>SUMIFS(detail!$H$2:$H$358,detail!$A$2:$A$358,'summary 1'!$F$5,detail!$B$2:$B$358,'summary 1'!A86)</f>
        <v>0</v>
      </c>
      <c r="G86" s="5">
        <f>SUMIFS(detail!$H$2:$H$358,detail!$A$2:$A$358,'summary 1'!$G$5,detail!$B$2:$B$358,'summary 1'!A86)</f>
        <v>0</v>
      </c>
      <c r="H86" s="5">
        <f>SUMIFS(detail!$H$2:$H$358,detail!$A$2:$A$358,'summary 1'!$H$5,detail!$B$2:$B$358,'summary 1'!A86)</f>
        <v>0</v>
      </c>
      <c r="I86" s="5">
        <f>SUMIFS(detail!$H$2:$H$358,detail!$A$2:$A$358,'summary 1'!$I$5,detail!$B$2:$B$358,'summary 1'!A86)</f>
        <v>0</v>
      </c>
      <c r="J86" s="5">
        <f>SUMIFS(detail!$H$2:$H$358,detail!$A$2:$A$358,'summary 1'!$J$5,detail!$B$2:$B$358,'summary 1'!A86)</f>
        <v>0</v>
      </c>
      <c r="K86" s="5">
        <f>SUMIFS(detail!$H$2:$H$358,detail!$A$2:$A$358,'summary 1'!$K$5,detail!$B$2:$B$358,'summary 1'!A86)</f>
        <v>0</v>
      </c>
      <c r="L86" s="5">
        <f>SUMIFS(detail!$H$2:$H$358,detail!$A$2:$A$358,'summary 1'!$L$5,detail!$B$2:$B$358,'summary 1'!A86)</f>
        <v>0</v>
      </c>
      <c r="M86" s="5">
        <f>SUMIFS(detail!$H$2:$H$358,detail!$A$2:$A$358,'summary 1'!$M$5,detail!$B$2:$B$358,'summary 1'!A86)</f>
        <v>0</v>
      </c>
      <c r="N86" s="5">
        <f>SUMIFS(detail!$H$2:$H$358,detail!$A$2:$A$358,'summary 1'!$N$5,detail!$B$2:$B$358,'summary 1'!A86)</f>
        <v>0</v>
      </c>
      <c r="O86" s="5">
        <f>SUMIFS(detail!$H$2:$H$358,detail!$A$2:$A$358,'summary 1'!$O$5,detail!$B$2:$B$358,'summary 1'!A86)</f>
        <v>0</v>
      </c>
      <c r="P86" s="5">
        <f>SUMIFS(detail!$H$2:$H$358,detail!$A$2:$A$358,'summary 1'!$P$5,detail!$B$2:$B$358,'summary 1'!A86)</f>
        <v>0</v>
      </c>
      <c r="Q86" s="5">
        <f>SUMIFS(detail!$H$2:$H$358,detail!$A$2:$A$358,'summary 1'!$Q$5,detail!$B$2:$B$358,'summary 1'!A86)</f>
        <v>0</v>
      </c>
      <c r="R86" s="5">
        <f>SUMIFS(detail!$H$2:$H$358,detail!$A$2:$A$358,'summary 1'!$R$5,detail!$B$2:$B$358,'summary 1'!A86)</f>
        <v>0</v>
      </c>
      <c r="S86" s="5">
        <f>SUMIFS(detail!$H$2:$H$358,detail!$A$2:$A$358,'summary 1'!$S$5,detail!$B$2:$B$358,'summary 1'!A86)</f>
        <v>0</v>
      </c>
      <c r="T86" s="5">
        <f>SUMIFS(detail!$H$2:$H$358,detail!$A$2:$A$358,'summary 1'!$T$5,detail!$B$2:$B$358,'summary 1'!A86)</f>
        <v>0</v>
      </c>
      <c r="U86" s="5">
        <f>SUMIFS(detail!$H$2:$H$358,detail!$A$2:$A$358,'summary 1'!$U$5,detail!$B$2:$B$358,'summary 1'!A86)</f>
        <v>0</v>
      </c>
      <c r="V86" s="5">
        <f t="shared" si="3"/>
        <v>0</v>
      </c>
    </row>
    <row r="87" spans="1:22" x14ac:dyDescent="0.25">
      <c r="A87" s="28" t="s">
        <v>144</v>
      </c>
      <c r="B87" t="str">
        <f>VLOOKUP(A87,detail!$B$2:$C$358,2,FALSE)</f>
        <v>Income from LEA Schools</v>
      </c>
      <c r="C87" s="5">
        <f>SUMIFS(detail!$H$2:$H$358,detail!$A$2:$A$358,'summary 1'!$C$5,detail!$B$2:$B$358,'summary 1'!A87)</f>
        <v>0</v>
      </c>
      <c r="D87" s="5">
        <f>SUMIFS(detail!$H$2:$H$358,detail!$A$2:$A$358,'summary 1'!$D$5,detail!$B$2:$B$358,'summary 1'!A87)</f>
        <v>0</v>
      </c>
      <c r="E87" s="5">
        <f>SUMIFS(detail!$H$2:$H$358,detail!$A$2:$A$358,'summary 1'!$E$5,detail!$B$2:$B$358,'summary 1'!A87)</f>
        <v>0</v>
      </c>
      <c r="F87" s="5">
        <f>SUMIFS(detail!$H$2:$H$358,detail!$A$2:$A$358,'summary 1'!$F$5,detail!$B$2:$B$358,'summary 1'!A87)</f>
        <v>0</v>
      </c>
      <c r="G87" s="5">
        <f>SUMIFS(detail!$H$2:$H$358,detail!$A$2:$A$358,'summary 1'!$G$5,detail!$B$2:$B$358,'summary 1'!A87)</f>
        <v>0</v>
      </c>
      <c r="H87" s="5">
        <f>SUMIFS(detail!$H$2:$H$358,detail!$A$2:$A$358,'summary 1'!$H$5,detail!$B$2:$B$358,'summary 1'!A87)</f>
        <v>0</v>
      </c>
      <c r="I87" s="5">
        <f>SUMIFS(detail!$H$2:$H$358,detail!$A$2:$A$358,'summary 1'!$I$5,detail!$B$2:$B$358,'summary 1'!A87)</f>
        <v>0</v>
      </c>
      <c r="J87" s="5">
        <f>SUMIFS(detail!$H$2:$H$358,detail!$A$2:$A$358,'summary 1'!$J$5,detail!$B$2:$B$358,'summary 1'!A87)</f>
        <v>0</v>
      </c>
      <c r="K87" s="5">
        <f>SUMIFS(detail!$H$2:$H$358,detail!$A$2:$A$358,'summary 1'!$K$5,detail!$B$2:$B$358,'summary 1'!A87)</f>
        <v>0</v>
      </c>
      <c r="L87" s="5">
        <f>SUMIFS(detail!$H$2:$H$358,detail!$A$2:$A$358,'summary 1'!$L$5,detail!$B$2:$B$358,'summary 1'!A87)</f>
        <v>0</v>
      </c>
      <c r="M87" s="5">
        <f>SUMIFS(detail!$H$2:$H$358,detail!$A$2:$A$358,'summary 1'!$M$5,detail!$B$2:$B$358,'summary 1'!A87)</f>
        <v>0</v>
      </c>
      <c r="N87" s="5">
        <f>SUMIFS(detail!$H$2:$H$358,detail!$A$2:$A$358,'summary 1'!$N$5,detail!$B$2:$B$358,'summary 1'!A87)</f>
        <v>0</v>
      </c>
      <c r="O87" s="5">
        <f>SUMIFS(detail!$H$2:$H$358,detail!$A$2:$A$358,'summary 1'!$O$5,detail!$B$2:$B$358,'summary 1'!A87)</f>
        <v>0</v>
      </c>
      <c r="P87" s="5">
        <f>SUMIFS(detail!$H$2:$H$358,detail!$A$2:$A$358,'summary 1'!$P$5,detail!$B$2:$B$358,'summary 1'!A87)</f>
        <v>-3200</v>
      </c>
      <c r="Q87" s="5">
        <f>SUMIFS(detail!$H$2:$H$358,detail!$A$2:$A$358,'summary 1'!$Q$5,detail!$B$2:$B$358,'summary 1'!A87)</f>
        <v>0</v>
      </c>
      <c r="R87" s="5">
        <f>SUMIFS(detail!$H$2:$H$358,detail!$A$2:$A$358,'summary 1'!$R$5,detail!$B$2:$B$358,'summary 1'!A87)</f>
        <v>-295</v>
      </c>
      <c r="S87" s="5">
        <f>SUMIFS(detail!$H$2:$H$358,detail!$A$2:$A$358,'summary 1'!$S$5,detail!$B$2:$B$358,'summary 1'!A87)</f>
        <v>0</v>
      </c>
      <c r="T87" s="5">
        <f>SUMIFS(detail!$H$2:$H$358,detail!$A$2:$A$358,'summary 1'!$T$5,detail!$B$2:$B$358,'summary 1'!A87)</f>
        <v>0</v>
      </c>
      <c r="U87" s="5">
        <f>SUMIFS(detail!$H$2:$H$358,detail!$A$2:$A$358,'summary 1'!$U$5,detail!$B$2:$B$358,'summary 1'!A87)</f>
        <v>0</v>
      </c>
      <c r="V87" s="5">
        <f t="shared" si="3"/>
        <v>-3495</v>
      </c>
    </row>
    <row r="88" spans="1:22" x14ac:dyDescent="0.25">
      <c r="A88" s="5"/>
      <c r="B88" s="23"/>
      <c r="C88" s="15"/>
      <c r="D88" s="15"/>
      <c r="E88" s="15"/>
      <c r="F88" s="15"/>
      <c r="G88" s="15"/>
      <c r="H88" s="15"/>
      <c r="I88" s="15"/>
      <c r="J88" s="15"/>
      <c r="K88" s="15"/>
      <c r="L88" s="15"/>
      <c r="M88" s="15"/>
      <c r="N88" s="15"/>
      <c r="O88" s="15"/>
      <c r="P88" s="15"/>
      <c r="Q88" s="5"/>
      <c r="R88" s="15"/>
      <c r="S88" s="15"/>
      <c r="T88" s="15"/>
      <c r="U88" s="15"/>
      <c r="V88" s="15"/>
    </row>
    <row r="89" spans="1:22" x14ac:dyDescent="0.25">
      <c r="A89" s="5"/>
      <c r="B89" s="24" t="s">
        <v>51</v>
      </c>
      <c r="C89" s="21">
        <f>SUM(C74:C88)</f>
        <v>-128821</v>
      </c>
      <c r="D89" s="21">
        <f t="shared" ref="D89:V89" si="4">SUM(D74:D88)</f>
        <v>-23175</v>
      </c>
      <c r="E89" s="21">
        <f t="shared" si="4"/>
        <v>-4900</v>
      </c>
      <c r="F89" s="21">
        <f t="shared" si="4"/>
        <v>-141113</v>
      </c>
      <c r="G89" s="21">
        <f t="shared" si="4"/>
        <v>-9040</v>
      </c>
      <c r="H89" s="21">
        <f t="shared" si="4"/>
        <v>-489</v>
      </c>
      <c r="I89" s="21">
        <f t="shared" si="4"/>
        <v>-31733</v>
      </c>
      <c r="J89" s="21">
        <f t="shared" si="4"/>
        <v>0</v>
      </c>
      <c r="K89" s="21">
        <f t="shared" si="4"/>
        <v>0</v>
      </c>
      <c r="L89" s="21">
        <f t="shared" si="4"/>
        <v>0</v>
      </c>
      <c r="M89" s="21">
        <f t="shared" si="4"/>
        <v>591</v>
      </c>
      <c r="N89" s="21">
        <f t="shared" si="4"/>
        <v>3500</v>
      </c>
      <c r="O89" s="21">
        <f t="shared" si="4"/>
        <v>-52577</v>
      </c>
      <c r="P89" s="21">
        <f t="shared" si="4"/>
        <v>-18568</v>
      </c>
      <c r="Q89" s="21">
        <f t="shared" si="4"/>
        <v>0</v>
      </c>
      <c r="R89" s="21">
        <f t="shared" si="4"/>
        <v>-321011</v>
      </c>
      <c r="S89" s="21">
        <f t="shared" si="4"/>
        <v>-50883</v>
      </c>
      <c r="T89" s="21">
        <f t="shared" si="4"/>
        <v>-42663</v>
      </c>
      <c r="U89" s="21"/>
      <c r="V89" s="21">
        <f t="shared" si="4"/>
        <v>-821882</v>
      </c>
    </row>
    <row r="90" spans="1:22" x14ac:dyDescent="0.25">
      <c r="A90" s="5"/>
      <c r="B90" s="23"/>
      <c r="C90" s="15"/>
      <c r="D90" s="15"/>
      <c r="E90" s="15"/>
      <c r="F90" s="15"/>
      <c r="G90" s="15"/>
      <c r="H90" s="15"/>
      <c r="I90" s="15"/>
      <c r="J90" s="15"/>
      <c r="K90" s="15"/>
      <c r="L90" s="15"/>
      <c r="M90" s="15"/>
      <c r="N90" s="15"/>
      <c r="O90" s="15"/>
      <c r="P90" s="15"/>
      <c r="Q90" s="15"/>
      <c r="R90" s="15"/>
      <c r="S90" s="15"/>
      <c r="T90" s="15"/>
      <c r="U90" s="15"/>
      <c r="V90" s="15"/>
    </row>
    <row r="91" spans="1:22" x14ac:dyDescent="0.25">
      <c r="A91" s="5"/>
      <c r="B91" s="23"/>
      <c r="C91" s="5"/>
      <c r="D91" s="5"/>
      <c r="E91" s="5"/>
      <c r="F91" s="5"/>
      <c r="G91" s="5"/>
      <c r="H91" s="5"/>
      <c r="I91" s="5"/>
      <c r="J91" s="5"/>
      <c r="K91" s="5"/>
      <c r="L91" s="5"/>
      <c r="M91" s="5"/>
      <c r="N91" s="5"/>
      <c r="O91" s="5"/>
      <c r="P91" s="5"/>
      <c r="Q91" s="5"/>
      <c r="R91" s="5"/>
      <c r="S91" s="5"/>
      <c r="T91" s="5"/>
      <c r="U91" s="5"/>
      <c r="V91" s="5"/>
    </row>
    <row r="92" spans="1:22" x14ac:dyDescent="0.25">
      <c r="A92" s="5"/>
      <c r="B92" s="25" t="s">
        <v>53</v>
      </c>
      <c r="C92" s="6">
        <f>C89+C71</f>
        <v>2</v>
      </c>
      <c r="D92" s="6">
        <f>D89+D71</f>
        <v>1</v>
      </c>
      <c r="E92" s="6">
        <f t="shared" ref="E92:T92" si="5">E89+E71</f>
        <v>0</v>
      </c>
      <c r="F92" s="6">
        <f t="shared" si="5"/>
        <v>2</v>
      </c>
      <c r="G92" s="6">
        <f t="shared" si="5"/>
        <v>0</v>
      </c>
      <c r="H92" s="6"/>
      <c r="I92" s="6">
        <f t="shared" si="5"/>
        <v>0</v>
      </c>
      <c r="J92" s="6">
        <f t="shared" si="5"/>
        <v>0</v>
      </c>
      <c r="K92" s="6"/>
      <c r="L92" s="6"/>
      <c r="M92" s="6">
        <f t="shared" si="5"/>
        <v>0</v>
      </c>
      <c r="N92" s="6"/>
      <c r="O92" s="6">
        <f t="shared" si="5"/>
        <v>-1</v>
      </c>
      <c r="P92" s="6">
        <f t="shared" si="5"/>
        <v>1</v>
      </c>
      <c r="Q92" s="6">
        <f t="shared" si="5"/>
        <v>0</v>
      </c>
      <c r="R92" s="6">
        <f t="shared" si="5"/>
        <v>0</v>
      </c>
      <c r="S92" s="6">
        <f t="shared" si="5"/>
        <v>0</v>
      </c>
      <c r="T92" s="6">
        <f t="shared" si="5"/>
        <v>0</v>
      </c>
      <c r="U92" s="6"/>
      <c r="V92" s="6">
        <f>V89+V71</f>
        <v>5</v>
      </c>
    </row>
    <row r="93" spans="1:22" x14ac:dyDescent="0.25">
      <c r="A93" s="7"/>
      <c r="B93" s="26"/>
      <c r="C93" s="7"/>
      <c r="D93" s="7"/>
      <c r="E93" s="7"/>
      <c r="F93" s="7"/>
      <c r="G93" s="7"/>
      <c r="H93" s="7"/>
      <c r="I93" s="7"/>
      <c r="J93" s="7"/>
      <c r="K93" s="7"/>
      <c r="L93" s="7"/>
      <c r="M93" s="7"/>
      <c r="N93" s="7"/>
      <c r="O93" s="7"/>
      <c r="P93" s="7"/>
      <c r="Q93" s="7"/>
      <c r="R93" s="7"/>
      <c r="S93" s="7"/>
      <c r="T93" s="7"/>
      <c r="U93" s="7"/>
      <c r="V93" s="8"/>
    </row>
    <row r="95" spans="1:22" x14ac:dyDescent="0.25">
      <c r="B95" s="16"/>
      <c r="C95" s="17"/>
      <c r="D95" s="17"/>
      <c r="E95" s="17"/>
      <c r="F95" s="17"/>
      <c r="G95" s="17"/>
      <c r="H95" s="17"/>
      <c r="I95" s="18"/>
      <c r="J95" s="18"/>
      <c r="K95" s="18"/>
      <c r="L95" s="18"/>
      <c r="M95" s="17"/>
      <c r="N95" s="17"/>
      <c r="O95" s="17"/>
      <c r="P95" s="18"/>
      <c r="Q95" s="18"/>
      <c r="S95" s="9"/>
      <c r="V95" s="31">
        <f>V92-detail!H324</f>
        <v>5</v>
      </c>
    </row>
    <row r="96" spans="1:22" x14ac:dyDescent="0.25">
      <c r="B96" s="54" t="s">
        <v>215</v>
      </c>
      <c r="C96" s="54"/>
      <c r="D96" s="54"/>
      <c r="E96" s="54"/>
      <c r="F96" s="54"/>
      <c r="G96" s="54"/>
      <c r="H96" s="54"/>
      <c r="I96" s="54"/>
      <c r="J96" s="54"/>
      <c r="K96" s="54"/>
      <c r="L96" s="54"/>
      <c r="M96" s="54"/>
      <c r="N96" s="54"/>
      <c r="O96" s="54"/>
      <c r="P96" s="54"/>
      <c r="Q96" s="54"/>
      <c r="R96" s="54"/>
      <c r="S96" s="54"/>
      <c r="T96" s="54"/>
      <c r="U96" s="22"/>
      <c r="V96" s="10"/>
    </row>
    <row r="97" spans="1:22" x14ac:dyDescent="0.25">
      <c r="B97" s="54"/>
      <c r="C97" s="54"/>
      <c r="D97" s="54"/>
      <c r="E97" s="54"/>
      <c r="F97" s="54"/>
      <c r="G97" s="54"/>
      <c r="H97" s="54"/>
      <c r="I97" s="54"/>
      <c r="J97" s="54"/>
      <c r="K97" s="54"/>
      <c r="L97" s="54"/>
      <c r="M97" s="54"/>
      <c r="N97" s="54"/>
      <c r="O97" s="54"/>
      <c r="P97" s="54"/>
      <c r="Q97" s="54"/>
      <c r="R97" s="54"/>
      <c r="S97" s="54"/>
      <c r="T97" s="54"/>
      <c r="U97" s="22"/>
      <c r="V97" s="11"/>
    </row>
    <row r="98" spans="1:22" x14ac:dyDescent="0.25">
      <c r="A98" s="13"/>
      <c r="B98" s="54"/>
      <c r="C98" s="54"/>
      <c r="D98" s="54"/>
      <c r="E98" s="54"/>
      <c r="F98" s="54"/>
      <c r="G98" s="54"/>
      <c r="H98" s="54"/>
      <c r="I98" s="54"/>
      <c r="J98" s="54"/>
      <c r="K98" s="54"/>
      <c r="L98" s="54"/>
      <c r="M98" s="54"/>
      <c r="N98" s="54"/>
      <c r="O98" s="54"/>
      <c r="P98" s="54"/>
      <c r="Q98" s="54"/>
      <c r="R98" s="54"/>
      <c r="S98" s="54"/>
      <c r="T98" s="54"/>
      <c r="U98" s="22"/>
      <c r="V98" s="12"/>
    </row>
    <row r="99" spans="1:22" x14ac:dyDescent="0.25">
      <c r="A99" s="13"/>
      <c r="B99" s="54"/>
      <c r="C99" s="54"/>
      <c r="D99" s="54"/>
      <c r="E99" s="54"/>
      <c r="F99" s="54"/>
      <c r="G99" s="54"/>
      <c r="H99" s="54"/>
      <c r="I99" s="54"/>
      <c r="J99" s="54"/>
      <c r="K99" s="54"/>
      <c r="L99" s="54"/>
      <c r="M99" s="54"/>
      <c r="N99" s="54"/>
      <c r="O99" s="54"/>
      <c r="P99" s="54"/>
      <c r="Q99" s="54"/>
      <c r="R99" s="54"/>
      <c r="S99" s="54"/>
      <c r="T99" s="54"/>
      <c r="U99" s="22"/>
      <c r="V99" s="14"/>
    </row>
  </sheetData>
  <mergeCells count="1">
    <mergeCell ref="B96:T9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9"/>
  <sheetViews>
    <sheetView topLeftCell="A338" workbookViewId="0">
      <selection activeCell="B358" sqref="B358:C358"/>
    </sheetView>
  </sheetViews>
  <sheetFormatPr defaultRowHeight="15" x14ac:dyDescent="0.25"/>
  <cols>
    <col min="2" max="2" width="11.7109375" bestFit="1" customWidth="1"/>
    <col min="3" max="3" width="62.42578125" bestFit="1" customWidth="1"/>
    <col min="4" max="4" width="17.85546875" hidden="1" customWidth="1"/>
    <col min="5" max="5" width="17.85546875" bestFit="1" customWidth="1"/>
    <col min="6" max="6" width="19.7109375" hidden="1" customWidth="1"/>
    <col min="7" max="7" width="26.28515625" hidden="1" customWidth="1"/>
    <col min="8" max="8" width="25.7109375" bestFit="1" customWidth="1"/>
    <col min="9" max="9" width="22.5703125" hidden="1" customWidth="1"/>
    <col min="10" max="10" width="14.5703125" hidden="1" customWidth="1"/>
    <col min="11" max="11" width="16.5703125" bestFit="1" customWidth="1"/>
    <col min="12" max="12" width="4.5703125" hidden="1" customWidth="1"/>
  </cols>
  <sheetData>
    <row r="1" spans="1:12" x14ac:dyDescent="0.25">
      <c r="B1" t="s">
        <v>54</v>
      </c>
      <c r="C1" t="s">
        <v>55</v>
      </c>
      <c r="D1" t="s">
        <v>56</v>
      </c>
      <c r="E1" t="s">
        <v>57</v>
      </c>
      <c r="F1" t="s">
        <v>58</v>
      </c>
      <c r="G1" t="s">
        <v>59</v>
      </c>
      <c r="H1" t="s">
        <v>60</v>
      </c>
      <c r="I1" t="s">
        <v>61</v>
      </c>
      <c r="J1" t="s">
        <v>62</v>
      </c>
      <c r="K1" t="s">
        <v>63</v>
      </c>
      <c r="L1" t="s">
        <v>64</v>
      </c>
    </row>
    <row r="2" spans="1:12" x14ac:dyDescent="0.25">
      <c r="A2">
        <f t="shared" ref="A2:A27" si="0">A3</f>
        <v>10133</v>
      </c>
      <c r="B2" t="s">
        <v>14</v>
      </c>
      <c r="C2" t="s">
        <v>15</v>
      </c>
      <c r="D2">
        <v>0</v>
      </c>
      <c r="E2" s="32">
        <v>55225</v>
      </c>
      <c r="F2" s="32">
        <v>0</v>
      </c>
      <c r="G2" s="32">
        <v>0</v>
      </c>
      <c r="H2" s="32">
        <v>0</v>
      </c>
      <c r="I2" s="32">
        <v>0</v>
      </c>
      <c r="J2" s="32">
        <v>-55225</v>
      </c>
      <c r="K2" s="32">
        <v>-55225</v>
      </c>
      <c r="L2">
        <v>1</v>
      </c>
    </row>
    <row r="3" spans="1:12" x14ac:dyDescent="0.25">
      <c r="A3">
        <f t="shared" si="0"/>
        <v>10133</v>
      </c>
      <c r="B3" t="s">
        <v>18</v>
      </c>
      <c r="C3" t="s">
        <v>19</v>
      </c>
      <c r="D3">
        <v>58493</v>
      </c>
      <c r="E3" s="32">
        <v>0</v>
      </c>
      <c r="F3" s="32">
        <v>0</v>
      </c>
      <c r="G3" s="32">
        <v>0</v>
      </c>
      <c r="H3" s="32">
        <v>55225</v>
      </c>
      <c r="I3" s="32">
        <v>0</v>
      </c>
      <c r="J3" s="32">
        <v>55225</v>
      </c>
      <c r="K3" s="32">
        <v>55225</v>
      </c>
      <c r="L3">
        <v>1</v>
      </c>
    </row>
    <row r="4" spans="1:12" x14ac:dyDescent="0.25">
      <c r="A4">
        <f t="shared" si="0"/>
        <v>10133</v>
      </c>
      <c r="B4" t="s">
        <v>105</v>
      </c>
      <c r="C4" t="s">
        <v>106</v>
      </c>
      <c r="D4">
        <v>275</v>
      </c>
      <c r="E4" s="32">
        <v>0</v>
      </c>
      <c r="F4" s="32">
        <v>0</v>
      </c>
      <c r="G4" s="32">
        <v>0</v>
      </c>
      <c r="H4" s="32">
        <v>138</v>
      </c>
      <c r="I4" s="32">
        <v>0</v>
      </c>
      <c r="J4" s="32">
        <v>138</v>
      </c>
      <c r="K4" s="32">
        <v>138</v>
      </c>
      <c r="L4">
        <v>1</v>
      </c>
    </row>
    <row r="5" spans="1:12" x14ac:dyDescent="0.25">
      <c r="A5">
        <f t="shared" si="0"/>
        <v>10133</v>
      </c>
      <c r="B5" t="s">
        <v>32</v>
      </c>
      <c r="C5" t="s">
        <v>33</v>
      </c>
      <c r="D5">
        <v>-643</v>
      </c>
      <c r="E5" s="32">
        <v>0</v>
      </c>
      <c r="F5" s="32">
        <v>0</v>
      </c>
      <c r="G5" s="32">
        <v>0</v>
      </c>
      <c r="H5" s="32">
        <v>900</v>
      </c>
      <c r="I5" s="32">
        <v>0</v>
      </c>
      <c r="J5" s="32">
        <v>900</v>
      </c>
      <c r="K5" s="32">
        <v>900</v>
      </c>
      <c r="L5">
        <v>1</v>
      </c>
    </row>
    <row r="6" spans="1:12" x14ac:dyDescent="0.25">
      <c r="A6">
        <f t="shared" si="0"/>
        <v>10133</v>
      </c>
      <c r="B6" t="s">
        <v>71</v>
      </c>
      <c r="C6" t="s">
        <v>72</v>
      </c>
      <c r="D6">
        <v>175</v>
      </c>
      <c r="E6" s="32">
        <v>0</v>
      </c>
      <c r="F6" s="32">
        <v>0</v>
      </c>
      <c r="G6" s="32">
        <v>0</v>
      </c>
      <c r="H6" s="32">
        <v>0</v>
      </c>
      <c r="I6" s="32">
        <v>0</v>
      </c>
      <c r="J6" s="32">
        <v>0</v>
      </c>
      <c r="K6" s="32">
        <v>0</v>
      </c>
      <c r="L6">
        <v>1</v>
      </c>
    </row>
    <row r="7" spans="1:12" x14ac:dyDescent="0.25">
      <c r="A7">
        <f t="shared" si="0"/>
        <v>10133</v>
      </c>
      <c r="B7" t="s">
        <v>34</v>
      </c>
      <c r="C7" t="s">
        <v>35</v>
      </c>
      <c r="D7">
        <v>361</v>
      </c>
      <c r="E7" s="32">
        <v>1250</v>
      </c>
      <c r="F7" s="32">
        <v>0</v>
      </c>
      <c r="G7" s="32">
        <v>0</v>
      </c>
      <c r="H7" s="32">
        <v>636</v>
      </c>
      <c r="I7" s="32">
        <v>0</v>
      </c>
      <c r="J7" s="32">
        <v>-614</v>
      </c>
      <c r="K7" s="32">
        <v>-614</v>
      </c>
      <c r="L7">
        <v>1</v>
      </c>
    </row>
    <row r="8" spans="1:12" x14ac:dyDescent="0.25">
      <c r="A8">
        <f t="shared" si="0"/>
        <v>10133</v>
      </c>
      <c r="B8" t="s">
        <v>73</v>
      </c>
      <c r="C8" t="s">
        <v>74</v>
      </c>
      <c r="D8">
        <v>16</v>
      </c>
      <c r="E8" s="32">
        <v>0</v>
      </c>
      <c r="F8" s="32">
        <v>0</v>
      </c>
      <c r="G8" s="32">
        <v>0</v>
      </c>
      <c r="H8" s="32">
        <v>114</v>
      </c>
      <c r="I8" s="32">
        <v>0</v>
      </c>
      <c r="J8" s="32">
        <v>114</v>
      </c>
      <c r="K8" s="32">
        <v>114</v>
      </c>
      <c r="L8">
        <v>1</v>
      </c>
    </row>
    <row r="9" spans="1:12" x14ac:dyDescent="0.25">
      <c r="A9">
        <f t="shared" si="0"/>
        <v>10133</v>
      </c>
      <c r="B9" t="s">
        <v>36</v>
      </c>
      <c r="C9" t="s">
        <v>37</v>
      </c>
      <c r="D9">
        <v>99</v>
      </c>
      <c r="E9" s="32">
        <v>1200</v>
      </c>
      <c r="F9" s="32">
        <v>0</v>
      </c>
      <c r="G9" s="32">
        <v>0</v>
      </c>
      <c r="H9" s="32">
        <v>317</v>
      </c>
      <c r="I9" s="32">
        <v>0</v>
      </c>
      <c r="J9" s="32">
        <v>-883</v>
      </c>
      <c r="K9" s="32">
        <v>-883</v>
      </c>
      <c r="L9">
        <v>1</v>
      </c>
    </row>
    <row r="10" spans="1:12" x14ac:dyDescent="0.25">
      <c r="A10">
        <f t="shared" si="0"/>
        <v>10133</v>
      </c>
      <c r="B10" t="s">
        <v>79</v>
      </c>
      <c r="C10" t="s">
        <v>80</v>
      </c>
      <c r="D10">
        <v>233</v>
      </c>
      <c r="E10" s="32">
        <v>0</v>
      </c>
      <c r="F10" s="32">
        <v>0</v>
      </c>
      <c r="G10" s="32">
        <v>0</v>
      </c>
      <c r="H10" s="32">
        <v>90</v>
      </c>
      <c r="I10" s="32">
        <v>0</v>
      </c>
      <c r="J10" s="32">
        <v>90</v>
      </c>
      <c r="K10" s="32">
        <v>90</v>
      </c>
    </row>
    <row r="11" spans="1:12" x14ac:dyDescent="0.25">
      <c r="A11">
        <f t="shared" si="0"/>
        <v>10133</v>
      </c>
      <c r="B11" t="s">
        <v>81</v>
      </c>
      <c r="C11" t="s">
        <v>82</v>
      </c>
      <c r="D11">
        <v>185</v>
      </c>
      <c r="E11" s="32">
        <v>0</v>
      </c>
      <c r="F11" s="32">
        <v>0</v>
      </c>
      <c r="G11" s="32">
        <v>0</v>
      </c>
      <c r="H11" s="32">
        <v>40</v>
      </c>
      <c r="I11" s="32">
        <v>0</v>
      </c>
      <c r="J11" s="32">
        <v>40</v>
      </c>
      <c r="K11" s="32">
        <v>40</v>
      </c>
      <c r="L11">
        <v>1</v>
      </c>
    </row>
    <row r="12" spans="1:12" x14ac:dyDescent="0.25">
      <c r="A12">
        <f t="shared" si="0"/>
        <v>10133</v>
      </c>
      <c r="B12" t="s">
        <v>38</v>
      </c>
      <c r="C12" t="s">
        <v>39</v>
      </c>
      <c r="D12">
        <v>0</v>
      </c>
      <c r="E12" s="32">
        <v>2000</v>
      </c>
      <c r="F12" s="32">
        <v>0</v>
      </c>
      <c r="G12" s="32">
        <v>0</v>
      </c>
      <c r="H12" s="32">
        <v>1133</v>
      </c>
      <c r="I12" s="32">
        <v>0</v>
      </c>
      <c r="J12" s="32">
        <v>-867</v>
      </c>
      <c r="K12" s="32">
        <v>-867</v>
      </c>
      <c r="L12">
        <v>1</v>
      </c>
    </row>
    <row r="13" spans="1:12" x14ac:dyDescent="0.25">
      <c r="A13">
        <f t="shared" si="0"/>
        <v>10133</v>
      </c>
      <c r="B13" t="s">
        <v>40</v>
      </c>
      <c r="C13" t="s">
        <v>41</v>
      </c>
      <c r="D13">
        <v>292</v>
      </c>
      <c r="E13" s="32">
        <v>0</v>
      </c>
      <c r="F13" s="32">
        <v>0</v>
      </c>
      <c r="G13" s="32">
        <v>0</v>
      </c>
      <c r="H13" s="32">
        <v>925</v>
      </c>
      <c r="I13" s="32">
        <v>0</v>
      </c>
      <c r="J13" s="32">
        <v>925</v>
      </c>
      <c r="K13" s="32">
        <v>925</v>
      </c>
    </row>
    <row r="14" spans="1:12" x14ac:dyDescent="0.25">
      <c r="A14">
        <f t="shared" si="0"/>
        <v>10133</v>
      </c>
      <c r="B14" t="s">
        <v>83</v>
      </c>
      <c r="C14" t="s">
        <v>84</v>
      </c>
      <c r="D14">
        <v>1640</v>
      </c>
      <c r="E14" s="32">
        <v>3500</v>
      </c>
      <c r="F14" s="32">
        <v>0</v>
      </c>
      <c r="G14" s="32">
        <v>0</v>
      </c>
      <c r="H14" s="32">
        <v>1434</v>
      </c>
      <c r="I14" s="32">
        <v>0</v>
      </c>
      <c r="J14" s="32">
        <v>-2066</v>
      </c>
      <c r="K14" s="32">
        <v>-2066</v>
      </c>
      <c r="L14">
        <v>2</v>
      </c>
    </row>
    <row r="15" spans="1:12" x14ac:dyDescent="0.25">
      <c r="A15">
        <f t="shared" si="0"/>
        <v>10133</v>
      </c>
      <c r="B15" t="s">
        <v>42</v>
      </c>
      <c r="C15" t="s">
        <v>43</v>
      </c>
      <c r="D15">
        <v>5794</v>
      </c>
      <c r="E15" s="32">
        <v>2000</v>
      </c>
      <c r="F15" s="32">
        <v>0</v>
      </c>
      <c r="G15" s="32">
        <v>0</v>
      </c>
      <c r="H15" s="32">
        <v>2350</v>
      </c>
      <c r="I15" s="32">
        <v>0</v>
      </c>
      <c r="J15" s="32">
        <v>350</v>
      </c>
      <c r="K15" s="32">
        <v>350</v>
      </c>
    </row>
    <row r="16" spans="1:12" x14ac:dyDescent="0.25">
      <c r="A16">
        <f t="shared" si="0"/>
        <v>10133</v>
      </c>
      <c r="B16" t="s">
        <v>87</v>
      </c>
      <c r="C16" t="s">
        <v>88</v>
      </c>
      <c r="D16">
        <v>0</v>
      </c>
      <c r="E16" s="32">
        <v>3000</v>
      </c>
      <c r="F16" s="32">
        <v>0</v>
      </c>
      <c r="G16" s="32">
        <v>0</v>
      </c>
      <c r="H16" s="32">
        <v>0</v>
      </c>
      <c r="I16" s="32">
        <v>0</v>
      </c>
      <c r="J16" s="32">
        <v>-3000</v>
      </c>
      <c r="K16" s="32">
        <v>-3000</v>
      </c>
    </row>
    <row r="17" spans="1:18" x14ac:dyDescent="0.25">
      <c r="A17">
        <f t="shared" si="0"/>
        <v>10133</v>
      </c>
      <c r="B17" t="s">
        <v>107</v>
      </c>
      <c r="C17" t="s">
        <v>108</v>
      </c>
      <c r="D17">
        <v>0</v>
      </c>
      <c r="E17" s="32">
        <v>0</v>
      </c>
      <c r="F17" s="32">
        <v>0</v>
      </c>
      <c r="G17" s="32">
        <v>0</v>
      </c>
      <c r="H17" s="32">
        <v>11</v>
      </c>
      <c r="I17" s="32">
        <v>0</v>
      </c>
      <c r="J17" s="32">
        <v>11</v>
      </c>
      <c r="K17" s="32">
        <v>11</v>
      </c>
      <c r="L17">
        <v>1</v>
      </c>
    </row>
    <row r="18" spans="1:18" x14ac:dyDescent="0.25">
      <c r="A18">
        <f t="shared" si="0"/>
        <v>10133</v>
      </c>
      <c r="B18" t="s">
        <v>109</v>
      </c>
      <c r="C18" t="s">
        <v>110</v>
      </c>
      <c r="D18">
        <v>137</v>
      </c>
      <c r="E18" s="32">
        <v>0</v>
      </c>
      <c r="F18" s="32">
        <v>0</v>
      </c>
      <c r="G18" s="32">
        <v>0</v>
      </c>
      <c r="H18" s="32">
        <v>141</v>
      </c>
      <c r="I18" s="32">
        <v>0</v>
      </c>
      <c r="J18" s="32">
        <v>141</v>
      </c>
      <c r="K18" s="32">
        <v>141</v>
      </c>
      <c r="L18">
        <v>1</v>
      </c>
    </row>
    <row r="19" spans="1:18" x14ac:dyDescent="0.25">
      <c r="A19">
        <f t="shared" si="0"/>
        <v>10133</v>
      </c>
      <c r="B19" t="s">
        <v>44</v>
      </c>
      <c r="C19" t="s">
        <v>45</v>
      </c>
      <c r="D19">
        <v>759</v>
      </c>
      <c r="E19" s="32">
        <v>1000</v>
      </c>
      <c r="F19" s="32">
        <v>0</v>
      </c>
      <c r="G19" s="32">
        <v>0</v>
      </c>
      <c r="H19" s="32">
        <v>-48</v>
      </c>
      <c r="I19" s="32">
        <v>0</v>
      </c>
      <c r="J19" s="32">
        <v>-1048</v>
      </c>
      <c r="K19" s="32">
        <v>-1048</v>
      </c>
      <c r="L19">
        <v>1</v>
      </c>
    </row>
    <row r="20" spans="1:18" x14ac:dyDescent="0.25">
      <c r="A20">
        <f t="shared" si="0"/>
        <v>10133</v>
      </c>
      <c r="B20" t="s">
        <v>91</v>
      </c>
      <c r="C20" t="s">
        <v>92</v>
      </c>
      <c r="D20">
        <v>76</v>
      </c>
      <c r="E20" s="32">
        <v>0</v>
      </c>
      <c r="F20" s="32">
        <v>0</v>
      </c>
      <c r="G20" s="32">
        <v>0</v>
      </c>
      <c r="H20" s="32">
        <v>32</v>
      </c>
      <c r="I20" s="32">
        <v>0</v>
      </c>
      <c r="J20" s="32">
        <v>32</v>
      </c>
      <c r="K20" s="32">
        <v>32</v>
      </c>
      <c r="Q20" t="s">
        <v>14</v>
      </c>
      <c r="R20" t="s">
        <v>15</v>
      </c>
    </row>
    <row r="21" spans="1:18" x14ac:dyDescent="0.25">
      <c r="A21">
        <f t="shared" si="0"/>
        <v>10133</v>
      </c>
      <c r="B21" t="s">
        <v>46</v>
      </c>
      <c r="C21" t="s">
        <v>47</v>
      </c>
      <c r="D21">
        <v>135013</v>
      </c>
      <c r="E21" s="32">
        <v>114910</v>
      </c>
      <c r="F21" s="32">
        <v>0</v>
      </c>
      <c r="G21" s="32">
        <v>0</v>
      </c>
      <c r="H21" s="32">
        <v>65368</v>
      </c>
      <c r="I21" s="32">
        <v>0</v>
      </c>
      <c r="J21" s="32">
        <v>-49542</v>
      </c>
      <c r="K21" s="32">
        <v>-49542</v>
      </c>
      <c r="L21">
        <v>1</v>
      </c>
      <c r="Q21" t="s">
        <v>65</v>
      </c>
      <c r="R21" t="s">
        <v>66</v>
      </c>
    </row>
    <row r="22" spans="1:18" x14ac:dyDescent="0.25">
      <c r="A22">
        <f t="shared" si="0"/>
        <v>10133</v>
      </c>
      <c r="B22" t="s">
        <v>111</v>
      </c>
      <c r="C22" t="s">
        <v>112</v>
      </c>
      <c r="D22">
        <v>0</v>
      </c>
      <c r="E22" s="32">
        <v>0</v>
      </c>
      <c r="F22" s="32">
        <v>0</v>
      </c>
      <c r="G22" s="32">
        <v>0</v>
      </c>
      <c r="H22" s="32">
        <v>17</v>
      </c>
      <c r="I22" s="32">
        <v>0</v>
      </c>
      <c r="J22" s="32">
        <v>17</v>
      </c>
      <c r="K22" s="32">
        <v>17</v>
      </c>
      <c r="Q22" t="s">
        <v>147</v>
      </c>
      <c r="R22" t="s">
        <v>148</v>
      </c>
    </row>
    <row r="23" spans="1:18" x14ac:dyDescent="0.25">
      <c r="A23">
        <f t="shared" si="0"/>
        <v>10133</v>
      </c>
      <c r="B23" t="s">
        <v>93</v>
      </c>
      <c r="C23" t="s">
        <v>94</v>
      </c>
      <c r="D23">
        <v>5000</v>
      </c>
      <c r="E23" s="32">
        <v>0</v>
      </c>
      <c r="F23" s="32">
        <v>0</v>
      </c>
      <c r="G23" s="32">
        <v>0</v>
      </c>
      <c r="H23" s="32">
        <v>0</v>
      </c>
      <c r="I23" s="32">
        <v>0</v>
      </c>
      <c r="J23" s="32">
        <v>0</v>
      </c>
      <c r="K23" s="32">
        <v>0</v>
      </c>
      <c r="Q23" t="s">
        <v>127</v>
      </c>
      <c r="R23" t="s">
        <v>128</v>
      </c>
    </row>
    <row r="24" spans="1:18" x14ac:dyDescent="0.25">
      <c r="A24">
        <f t="shared" si="0"/>
        <v>10133</v>
      </c>
      <c r="B24" t="s">
        <v>95</v>
      </c>
      <c r="C24" t="s">
        <v>96</v>
      </c>
      <c r="D24">
        <v>207903</v>
      </c>
      <c r="E24" s="32">
        <v>184085</v>
      </c>
      <c r="F24" s="32">
        <v>0</v>
      </c>
      <c r="G24" s="32">
        <v>0</v>
      </c>
      <c r="H24" s="32">
        <v>128821</v>
      </c>
      <c r="I24" s="32">
        <v>0</v>
      </c>
      <c r="J24" s="32">
        <v>-55264</v>
      </c>
      <c r="K24" s="32">
        <v>-55264</v>
      </c>
      <c r="L24">
        <v>1</v>
      </c>
      <c r="Q24" t="s">
        <v>149</v>
      </c>
      <c r="R24" t="s">
        <v>150</v>
      </c>
    </row>
    <row r="25" spans="1:18" x14ac:dyDescent="0.25">
      <c r="A25">
        <f t="shared" si="0"/>
        <v>10133</v>
      </c>
      <c r="B25" t="s">
        <v>49</v>
      </c>
      <c r="C25" t="s">
        <v>50</v>
      </c>
      <c r="D25">
        <v>-209182</v>
      </c>
      <c r="E25" s="32">
        <v>-184085</v>
      </c>
      <c r="F25" s="32">
        <v>0</v>
      </c>
      <c r="G25" s="32">
        <v>0</v>
      </c>
      <c r="H25" s="32">
        <v>-128821</v>
      </c>
      <c r="I25" s="32">
        <v>0</v>
      </c>
      <c r="J25" s="32">
        <v>55264</v>
      </c>
      <c r="K25" s="32">
        <v>55264</v>
      </c>
      <c r="L25">
        <v>1</v>
      </c>
      <c r="Q25" t="s">
        <v>16</v>
      </c>
      <c r="R25" t="s">
        <v>17</v>
      </c>
    </row>
    <row r="26" spans="1:18" x14ac:dyDescent="0.25">
      <c r="A26">
        <f t="shared" si="0"/>
        <v>10133</v>
      </c>
      <c r="B26" t="s">
        <v>97</v>
      </c>
      <c r="C26" t="s">
        <v>98</v>
      </c>
      <c r="D26">
        <v>1326</v>
      </c>
      <c r="E26" s="32">
        <v>0</v>
      </c>
      <c r="F26" s="32">
        <v>0</v>
      </c>
      <c r="G26" s="32">
        <v>0</v>
      </c>
      <c r="H26" s="32">
        <v>0</v>
      </c>
      <c r="I26" s="32">
        <v>0</v>
      </c>
      <c r="J26" s="32">
        <v>0</v>
      </c>
      <c r="K26" s="32">
        <v>0</v>
      </c>
      <c r="L26">
        <v>1</v>
      </c>
      <c r="Q26" t="s">
        <v>18</v>
      </c>
      <c r="R26" t="s">
        <v>19</v>
      </c>
    </row>
    <row r="27" spans="1:18" x14ac:dyDescent="0.25">
      <c r="A27">
        <f t="shared" si="0"/>
        <v>10133</v>
      </c>
      <c r="B27" t="s">
        <v>99</v>
      </c>
      <c r="C27" t="s">
        <v>100</v>
      </c>
      <c r="D27">
        <v>-49</v>
      </c>
      <c r="E27" s="32">
        <v>0</v>
      </c>
      <c r="F27" s="32">
        <v>0</v>
      </c>
      <c r="G27" s="32">
        <v>0</v>
      </c>
      <c r="H27" s="32">
        <v>0</v>
      </c>
      <c r="I27" s="32">
        <v>0</v>
      </c>
      <c r="J27" s="32">
        <v>0</v>
      </c>
      <c r="K27" s="32">
        <v>0</v>
      </c>
      <c r="L27">
        <v>1</v>
      </c>
      <c r="Q27" t="s">
        <v>20</v>
      </c>
      <c r="R27" t="s">
        <v>21</v>
      </c>
    </row>
    <row r="28" spans="1:18" x14ac:dyDescent="0.25">
      <c r="A28">
        <f>A29</f>
        <v>10133</v>
      </c>
      <c r="B28" t="s">
        <v>101</v>
      </c>
      <c r="C28" t="s">
        <v>102</v>
      </c>
      <c r="D28">
        <v>-207905</v>
      </c>
      <c r="E28" s="32">
        <v>-184085</v>
      </c>
      <c r="F28" s="32">
        <v>0</v>
      </c>
      <c r="G28" s="32">
        <v>0</v>
      </c>
      <c r="H28" s="32">
        <v>-128821</v>
      </c>
      <c r="I28" s="32">
        <v>0</v>
      </c>
      <c r="J28" s="32">
        <v>55264</v>
      </c>
      <c r="K28" s="32">
        <v>55264</v>
      </c>
      <c r="L28">
        <v>1</v>
      </c>
      <c r="Q28" t="s">
        <v>22</v>
      </c>
      <c r="R28" t="s">
        <v>23</v>
      </c>
    </row>
    <row r="29" spans="1:18" x14ac:dyDescent="0.25">
      <c r="A29">
        <f>B29</f>
        <v>10133</v>
      </c>
      <c r="B29">
        <v>10133</v>
      </c>
      <c r="C29" t="s">
        <v>114</v>
      </c>
      <c r="D29">
        <v>-1</v>
      </c>
      <c r="E29" s="32">
        <v>0</v>
      </c>
      <c r="F29" s="32">
        <v>0</v>
      </c>
      <c r="G29" s="32">
        <v>0</v>
      </c>
      <c r="H29" s="32">
        <v>0</v>
      </c>
      <c r="I29" s="32">
        <v>0</v>
      </c>
      <c r="J29" s="32">
        <v>0</v>
      </c>
      <c r="K29" s="32">
        <v>0</v>
      </c>
      <c r="L29">
        <v>1</v>
      </c>
      <c r="Q29" t="s">
        <v>24</v>
      </c>
      <c r="R29" t="s">
        <v>25</v>
      </c>
    </row>
    <row r="30" spans="1:18" x14ac:dyDescent="0.25">
      <c r="A30">
        <f t="shared" ref="A30:A42" si="1">A31</f>
        <v>10266</v>
      </c>
      <c r="B30" t="s">
        <v>18</v>
      </c>
      <c r="C30" t="s">
        <v>19</v>
      </c>
      <c r="D30">
        <v>0</v>
      </c>
      <c r="E30" s="32">
        <v>10000</v>
      </c>
      <c r="F30" s="32">
        <v>0</v>
      </c>
      <c r="G30" s="32">
        <v>0</v>
      </c>
      <c r="H30" s="32">
        <v>0</v>
      </c>
      <c r="I30" s="32">
        <v>0</v>
      </c>
      <c r="J30" s="32">
        <v>-10000</v>
      </c>
      <c r="K30" s="32">
        <v>-10000</v>
      </c>
      <c r="L30">
        <v>1</v>
      </c>
      <c r="Q30" t="s">
        <v>151</v>
      </c>
      <c r="R30" t="s">
        <v>152</v>
      </c>
    </row>
    <row r="31" spans="1:18" x14ac:dyDescent="0.25">
      <c r="A31">
        <f t="shared" si="1"/>
        <v>10266</v>
      </c>
      <c r="B31" t="s">
        <v>32</v>
      </c>
      <c r="C31" t="s">
        <v>33</v>
      </c>
      <c r="D31">
        <v>0</v>
      </c>
      <c r="E31" s="32">
        <v>3000</v>
      </c>
      <c r="F31" s="32">
        <v>0</v>
      </c>
      <c r="G31" s="32">
        <v>0</v>
      </c>
      <c r="H31" s="32">
        <v>0</v>
      </c>
      <c r="I31" s="32">
        <v>0</v>
      </c>
      <c r="J31" s="32">
        <v>-3000</v>
      </c>
      <c r="K31" s="32">
        <v>-3000</v>
      </c>
      <c r="L31">
        <v>1</v>
      </c>
      <c r="Q31" t="s">
        <v>134</v>
      </c>
      <c r="R31" t="s">
        <v>135</v>
      </c>
    </row>
    <row r="32" spans="1:18" x14ac:dyDescent="0.25">
      <c r="A32">
        <f t="shared" si="1"/>
        <v>10266</v>
      </c>
      <c r="B32" t="s">
        <v>34</v>
      </c>
      <c r="C32" t="s">
        <v>35</v>
      </c>
      <c r="D32">
        <v>0</v>
      </c>
      <c r="E32" s="32">
        <v>500</v>
      </c>
      <c r="F32" s="32">
        <v>0</v>
      </c>
      <c r="G32" s="32">
        <v>0</v>
      </c>
      <c r="H32" s="32">
        <v>0</v>
      </c>
      <c r="I32" s="32">
        <v>0</v>
      </c>
      <c r="J32" s="32">
        <v>-500</v>
      </c>
      <c r="K32" s="32">
        <v>-500</v>
      </c>
      <c r="L32">
        <v>1</v>
      </c>
      <c r="Q32" t="s">
        <v>26</v>
      </c>
      <c r="R32" t="s">
        <v>27</v>
      </c>
    </row>
    <row r="33" spans="1:18" x14ac:dyDescent="0.25">
      <c r="A33">
        <f t="shared" si="1"/>
        <v>10266</v>
      </c>
      <c r="B33" t="s">
        <v>73</v>
      </c>
      <c r="C33" t="s">
        <v>74</v>
      </c>
      <c r="D33">
        <v>0</v>
      </c>
      <c r="E33" s="32">
        <v>250</v>
      </c>
      <c r="F33" s="32">
        <v>0</v>
      </c>
      <c r="G33" s="32">
        <v>0</v>
      </c>
      <c r="H33" s="32">
        <v>0</v>
      </c>
      <c r="I33" s="32">
        <v>0</v>
      </c>
      <c r="J33" s="32">
        <v>-250</v>
      </c>
      <c r="K33" s="32">
        <v>-250</v>
      </c>
      <c r="L33">
        <v>1</v>
      </c>
      <c r="Q33" t="s">
        <v>105</v>
      </c>
      <c r="R33" t="s">
        <v>106</v>
      </c>
    </row>
    <row r="34" spans="1:18" x14ac:dyDescent="0.25">
      <c r="A34">
        <f t="shared" si="1"/>
        <v>10266</v>
      </c>
      <c r="B34" t="s">
        <v>79</v>
      </c>
      <c r="C34" t="s">
        <v>80</v>
      </c>
      <c r="D34">
        <v>0</v>
      </c>
      <c r="E34" s="32">
        <v>2000</v>
      </c>
      <c r="F34" s="32">
        <v>0</v>
      </c>
      <c r="G34" s="32">
        <v>0</v>
      </c>
      <c r="H34" s="32">
        <v>0</v>
      </c>
      <c r="I34" s="32">
        <v>0</v>
      </c>
      <c r="J34" s="32">
        <v>-2000</v>
      </c>
      <c r="K34" s="32">
        <v>-2000</v>
      </c>
      <c r="Q34" t="s">
        <v>28</v>
      </c>
      <c r="R34" t="s">
        <v>29</v>
      </c>
    </row>
    <row r="35" spans="1:18" x14ac:dyDescent="0.25">
      <c r="A35">
        <f t="shared" si="1"/>
        <v>10266</v>
      </c>
      <c r="B35" t="s">
        <v>38</v>
      </c>
      <c r="C35" t="s">
        <v>39</v>
      </c>
      <c r="D35">
        <v>0</v>
      </c>
      <c r="E35" s="32">
        <v>1000</v>
      </c>
      <c r="F35" s="32">
        <v>0</v>
      </c>
      <c r="G35" s="32">
        <v>0</v>
      </c>
      <c r="H35" s="32">
        <v>0</v>
      </c>
      <c r="I35" s="32">
        <v>0</v>
      </c>
      <c r="J35" s="32">
        <v>-1000</v>
      </c>
      <c r="K35" s="32">
        <v>-1000</v>
      </c>
      <c r="L35">
        <v>1</v>
      </c>
      <c r="Q35" t="s">
        <v>30</v>
      </c>
      <c r="R35" t="s">
        <v>31</v>
      </c>
    </row>
    <row r="36" spans="1:18" x14ac:dyDescent="0.25">
      <c r="A36">
        <f t="shared" si="1"/>
        <v>10266</v>
      </c>
      <c r="B36" t="s">
        <v>40</v>
      </c>
      <c r="C36" t="s">
        <v>41</v>
      </c>
      <c r="D36">
        <v>0</v>
      </c>
      <c r="E36" s="32">
        <v>0</v>
      </c>
      <c r="F36" s="32">
        <v>0</v>
      </c>
      <c r="G36" s="32">
        <v>0</v>
      </c>
      <c r="H36" s="32">
        <v>44</v>
      </c>
      <c r="I36" s="32">
        <v>0</v>
      </c>
      <c r="J36" s="32">
        <v>44</v>
      </c>
      <c r="K36" s="32">
        <v>44</v>
      </c>
      <c r="L36">
        <v>1</v>
      </c>
      <c r="Q36" t="s">
        <v>32</v>
      </c>
      <c r="R36" t="s">
        <v>33</v>
      </c>
    </row>
    <row r="37" spans="1:18" x14ac:dyDescent="0.25">
      <c r="A37">
        <f t="shared" si="1"/>
        <v>10266</v>
      </c>
      <c r="B37" t="s">
        <v>42</v>
      </c>
      <c r="C37" t="s">
        <v>43</v>
      </c>
      <c r="D37">
        <v>3215</v>
      </c>
      <c r="E37" s="32">
        <v>37109</v>
      </c>
      <c r="F37" s="32">
        <v>0</v>
      </c>
      <c r="G37" s="32">
        <v>0</v>
      </c>
      <c r="H37" s="32">
        <v>23132</v>
      </c>
      <c r="I37" s="32">
        <v>0</v>
      </c>
      <c r="J37" s="32">
        <v>-13977</v>
      </c>
      <c r="K37" s="32">
        <v>-13977</v>
      </c>
      <c r="Q37" t="s">
        <v>153</v>
      </c>
      <c r="R37" t="s">
        <v>154</v>
      </c>
    </row>
    <row r="38" spans="1:18" x14ac:dyDescent="0.25">
      <c r="A38">
        <f t="shared" si="1"/>
        <v>10266</v>
      </c>
      <c r="B38" t="s">
        <v>95</v>
      </c>
      <c r="C38" t="s">
        <v>96</v>
      </c>
      <c r="D38">
        <v>3215</v>
      </c>
      <c r="E38" s="32">
        <v>53859</v>
      </c>
      <c r="F38" s="32">
        <v>0</v>
      </c>
      <c r="G38" s="32">
        <v>0</v>
      </c>
      <c r="H38" s="32">
        <v>23176</v>
      </c>
      <c r="I38" s="32">
        <v>0</v>
      </c>
      <c r="J38" s="32">
        <v>-30683</v>
      </c>
      <c r="K38" s="32">
        <v>-30683</v>
      </c>
      <c r="L38">
        <v>1</v>
      </c>
      <c r="Q38" t="s">
        <v>155</v>
      </c>
      <c r="R38" t="s">
        <v>156</v>
      </c>
    </row>
    <row r="39" spans="1:18" x14ac:dyDescent="0.25">
      <c r="A39">
        <f t="shared" si="1"/>
        <v>10266</v>
      </c>
      <c r="B39" t="s">
        <v>49</v>
      </c>
      <c r="C39" t="s">
        <v>50</v>
      </c>
      <c r="D39">
        <v>-3215</v>
      </c>
      <c r="E39" s="32">
        <v>-12859</v>
      </c>
      <c r="F39" s="32">
        <v>0</v>
      </c>
      <c r="G39" s="32">
        <v>0</v>
      </c>
      <c r="H39" s="32">
        <v>-34231</v>
      </c>
      <c r="I39" s="32">
        <v>0</v>
      </c>
      <c r="J39" s="32">
        <v>-21372</v>
      </c>
      <c r="K39" s="32">
        <v>-21372</v>
      </c>
      <c r="Q39" t="s">
        <v>67</v>
      </c>
      <c r="R39" t="s">
        <v>68</v>
      </c>
    </row>
    <row r="40" spans="1:18" x14ac:dyDescent="0.25">
      <c r="A40">
        <f t="shared" si="1"/>
        <v>10266</v>
      </c>
      <c r="B40" t="s">
        <v>97</v>
      </c>
      <c r="C40" t="s">
        <v>98</v>
      </c>
      <c r="D40">
        <v>0</v>
      </c>
      <c r="E40" s="32">
        <v>0</v>
      </c>
      <c r="F40" s="32">
        <v>0</v>
      </c>
      <c r="G40" s="32">
        <v>0</v>
      </c>
      <c r="H40" s="32">
        <v>-4822</v>
      </c>
      <c r="I40" s="32">
        <v>0</v>
      </c>
      <c r="J40" s="32">
        <v>-4822</v>
      </c>
      <c r="K40" s="32">
        <v>-4822</v>
      </c>
      <c r="Q40" t="s">
        <v>69</v>
      </c>
      <c r="R40" t="s">
        <v>70</v>
      </c>
    </row>
    <row r="41" spans="1:18" x14ac:dyDescent="0.25">
      <c r="A41">
        <f t="shared" si="1"/>
        <v>10266</v>
      </c>
      <c r="B41" t="s">
        <v>101</v>
      </c>
      <c r="C41" t="s">
        <v>102</v>
      </c>
      <c r="D41">
        <v>-3215</v>
      </c>
      <c r="E41" s="32">
        <v>-12859</v>
      </c>
      <c r="F41" s="32">
        <v>0</v>
      </c>
      <c r="G41" s="32">
        <v>0</v>
      </c>
      <c r="H41" s="32">
        <v>-39054</v>
      </c>
      <c r="I41" s="32">
        <v>0</v>
      </c>
      <c r="J41" s="32">
        <v>-26195</v>
      </c>
      <c r="K41" s="32">
        <v>-26195</v>
      </c>
      <c r="L41">
        <v>1</v>
      </c>
      <c r="Q41" t="s">
        <v>71</v>
      </c>
      <c r="R41" t="s">
        <v>72</v>
      </c>
    </row>
    <row r="42" spans="1:18" x14ac:dyDescent="0.25">
      <c r="A42">
        <f t="shared" si="1"/>
        <v>10266</v>
      </c>
      <c r="B42" t="s">
        <v>48</v>
      </c>
      <c r="C42" t="s">
        <v>113</v>
      </c>
      <c r="D42">
        <v>0</v>
      </c>
      <c r="E42" s="32">
        <v>-41000</v>
      </c>
      <c r="F42" s="32">
        <v>0</v>
      </c>
      <c r="G42" s="32">
        <v>0</v>
      </c>
      <c r="H42" s="32">
        <v>15878</v>
      </c>
      <c r="I42" s="32">
        <v>0</v>
      </c>
      <c r="J42" s="32">
        <v>56878</v>
      </c>
      <c r="K42" s="32">
        <v>56878</v>
      </c>
      <c r="L42">
        <v>1</v>
      </c>
      <c r="Q42" t="s">
        <v>34</v>
      </c>
      <c r="R42" t="s">
        <v>35</v>
      </c>
    </row>
    <row r="43" spans="1:18" x14ac:dyDescent="0.25">
      <c r="A43">
        <f>A44</f>
        <v>10266</v>
      </c>
      <c r="B43" t="s">
        <v>103</v>
      </c>
      <c r="C43" t="s">
        <v>104</v>
      </c>
      <c r="D43">
        <v>0</v>
      </c>
      <c r="E43" s="32">
        <v>-41000</v>
      </c>
      <c r="F43" s="32">
        <v>0</v>
      </c>
      <c r="G43" s="32">
        <v>0</v>
      </c>
      <c r="H43" s="32">
        <v>15878</v>
      </c>
      <c r="I43" s="32">
        <v>0</v>
      </c>
      <c r="J43" s="32">
        <v>56878</v>
      </c>
      <c r="K43" s="32">
        <v>56878</v>
      </c>
      <c r="L43">
        <v>1</v>
      </c>
      <c r="Q43" t="s">
        <v>73</v>
      </c>
      <c r="R43" t="s">
        <v>74</v>
      </c>
    </row>
    <row r="44" spans="1:18" x14ac:dyDescent="0.25">
      <c r="A44">
        <f>B44</f>
        <v>10266</v>
      </c>
      <c r="B44">
        <v>10266</v>
      </c>
      <c r="C44" t="s">
        <v>115</v>
      </c>
      <c r="D44">
        <v>0</v>
      </c>
      <c r="E44" s="32">
        <v>0</v>
      </c>
      <c r="F44" s="32">
        <v>0</v>
      </c>
      <c r="G44" s="32">
        <v>0</v>
      </c>
      <c r="H44" s="32">
        <v>0</v>
      </c>
      <c r="I44" s="32">
        <v>0</v>
      </c>
      <c r="J44" s="32">
        <v>0</v>
      </c>
      <c r="K44" s="32">
        <v>0</v>
      </c>
      <c r="L44">
        <v>1</v>
      </c>
      <c r="Q44" t="s">
        <v>130</v>
      </c>
      <c r="R44" t="s">
        <v>131</v>
      </c>
    </row>
    <row r="45" spans="1:18" x14ac:dyDescent="0.25">
      <c r="A45">
        <f t="shared" ref="A45:A49" si="2">A46</f>
        <v>10308</v>
      </c>
      <c r="B45" t="s">
        <v>170</v>
      </c>
      <c r="C45" t="s">
        <v>171</v>
      </c>
      <c r="D45">
        <v>0</v>
      </c>
      <c r="E45" s="32">
        <v>0</v>
      </c>
      <c r="F45" s="32">
        <v>0</v>
      </c>
      <c r="G45" s="32">
        <v>0</v>
      </c>
      <c r="H45" s="32">
        <v>-40</v>
      </c>
      <c r="I45" s="32">
        <v>0</v>
      </c>
      <c r="J45" s="32">
        <v>-40</v>
      </c>
      <c r="K45" s="32">
        <v>-40</v>
      </c>
      <c r="L45">
        <v>1</v>
      </c>
      <c r="Q45" t="s">
        <v>36</v>
      </c>
      <c r="R45" t="s">
        <v>37</v>
      </c>
    </row>
    <row r="46" spans="1:18" x14ac:dyDescent="0.25">
      <c r="A46">
        <f t="shared" si="2"/>
        <v>10308</v>
      </c>
      <c r="B46" t="s">
        <v>87</v>
      </c>
      <c r="C46" t="s">
        <v>88</v>
      </c>
      <c r="D46">
        <v>0</v>
      </c>
      <c r="E46" s="32">
        <v>0</v>
      </c>
      <c r="F46" s="32">
        <v>0</v>
      </c>
      <c r="G46" s="32">
        <v>0</v>
      </c>
      <c r="H46" s="32">
        <v>1846</v>
      </c>
      <c r="I46" s="32">
        <v>0</v>
      </c>
      <c r="J46" s="32">
        <v>1846</v>
      </c>
      <c r="K46" s="32">
        <v>1846</v>
      </c>
      <c r="L46">
        <v>1</v>
      </c>
      <c r="Q46" t="s">
        <v>75</v>
      </c>
      <c r="R46" t="s">
        <v>76</v>
      </c>
    </row>
    <row r="47" spans="1:18" x14ac:dyDescent="0.25">
      <c r="A47">
        <f t="shared" si="2"/>
        <v>10308</v>
      </c>
      <c r="B47" t="s">
        <v>46</v>
      </c>
      <c r="C47" t="s">
        <v>47</v>
      </c>
      <c r="D47">
        <v>0</v>
      </c>
      <c r="E47" s="32">
        <v>99452</v>
      </c>
      <c r="F47" s="32">
        <v>0</v>
      </c>
      <c r="G47" s="32">
        <v>0</v>
      </c>
      <c r="H47" s="32">
        <v>96702</v>
      </c>
      <c r="I47" s="32">
        <v>0</v>
      </c>
      <c r="J47" s="32">
        <v>-2750</v>
      </c>
      <c r="K47" s="32">
        <v>-2750</v>
      </c>
      <c r="L47">
        <v>1</v>
      </c>
      <c r="Q47" t="s">
        <v>118</v>
      </c>
      <c r="R47" t="s">
        <v>119</v>
      </c>
    </row>
    <row r="48" spans="1:18" x14ac:dyDescent="0.25">
      <c r="A48">
        <f t="shared" si="2"/>
        <v>10308</v>
      </c>
      <c r="C48" t="s">
        <v>96</v>
      </c>
      <c r="D48">
        <v>0</v>
      </c>
      <c r="E48" s="32">
        <v>99452</v>
      </c>
      <c r="F48" s="32">
        <v>0</v>
      </c>
      <c r="G48" s="32">
        <v>0</v>
      </c>
      <c r="H48" s="32">
        <v>98508</v>
      </c>
      <c r="I48" s="32">
        <v>0</v>
      </c>
      <c r="J48" s="32">
        <v>-944</v>
      </c>
      <c r="K48" s="32">
        <v>-944</v>
      </c>
      <c r="L48">
        <v>1</v>
      </c>
      <c r="Q48" t="s">
        <v>77</v>
      </c>
      <c r="R48" t="s">
        <v>78</v>
      </c>
    </row>
    <row r="49" spans="1:18" x14ac:dyDescent="0.25">
      <c r="A49">
        <f t="shared" si="2"/>
        <v>10308</v>
      </c>
      <c r="B49" t="s">
        <v>49</v>
      </c>
      <c r="C49" t="s">
        <v>50</v>
      </c>
      <c r="D49">
        <v>0</v>
      </c>
      <c r="E49" s="32">
        <v>-99452</v>
      </c>
      <c r="F49" s="32">
        <v>0</v>
      </c>
      <c r="G49" s="32">
        <v>0</v>
      </c>
      <c r="H49" s="32">
        <v>-99452</v>
      </c>
      <c r="I49" s="32">
        <v>0</v>
      </c>
      <c r="J49" s="32">
        <v>0</v>
      </c>
      <c r="K49" s="32">
        <v>0</v>
      </c>
      <c r="L49">
        <v>1</v>
      </c>
      <c r="Q49" t="s">
        <v>79</v>
      </c>
      <c r="R49" t="s">
        <v>80</v>
      </c>
    </row>
    <row r="50" spans="1:18" x14ac:dyDescent="0.25">
      <c r="A50">
        <f>A51</f>
        <v>10308</v>
      </c>
      <c r="C50" t="s">
        <v>102</v>
      </c>
      <c r="D50">
        <v>0</v>
      </c>
      <c r="E50" s="32">
        <v>-99452</v>
      </c>
      <c r="F50" s="32">
        <v>0</v>
      </c>
      <c r="G50" s="32">
        <v>0</v>
      </c>
      <c r="H50" s="32">
        <v>-99452</v>
      </c>
      <c r="I50" s="32">
        <v>0</v>
      </c>
      <c r="J50" s="32">
        <v>0</v>
      </c>
      <c r="K50" s="32">
        <v>0</v>
      </c>
      <c r="L50">
        <v>1</v>
      </c>
      <c r="Q50" t="s">
        <v>81</v>
      </c>
      <c r="R50" t="s">
        <v>82</v>
      </c>
    </row>
    <row r="51" spans="1:18" x14ac:dyDescent="0.25">
      <c r="A51">
        <f>B51</f>
        <v>10308</v>
      </c>
      <c r="B51">
        <v>10308</v>
      </c>
      <c r="C51" t="s">
        <v>116</v>
      </c>
      <c r="D51">
        <v>0</v>
      </c>
      <c r="E51" s="32">
        <v>0</v>
      </c>
      <c r="F51" s="32">
        <v>0</v>
      </c>
      <c r="G51" s="32">
        <v>0</v>
      </c>
      <c r="H51" s="32">
        <v>-944</v>
      </c>
      <c r="I51" s="32">
        <v>0</v>
      </c>
      <c r="J51" s="32">
        <v>-944</v>
      </c>
      <c r="K51" s="32">
        <v>-944</v>
      </c>
      <c r="L51">
        <v>1</v>
      </c>
      <c r="Q51" t="s">
        <v>38</v>
      </c>
      <c r="R51" t="s">
        <v>39</v>
      </c>
    </row>
    <row r="52" spans="1:18" x14ac:dyDescent="0.25">
      <c r="A52">
        <f t="shared" ref="A52:A66" si="3">A53</f>
        <v>10376</v>
      </c>
      <c r="B52" t="s">
        <v>32</v>
      </c>
      <c r="C52" t="s">
        <v>33</v>
      </c>
      <c r="D52">
        <v>1053</v>
      </c>
      <c r="E52" s="32">
        <v>0</v>
      </c>
      <c r="F52" s="32">
        <v>0</v>
      </c>
      <c r="G52" s="32">
        <v>0</v>
      </c>
      <c r="H52" s="32">
        <v>0</v>
      </c>
      <c r="I52" s="32">
        <v>0</v>
      </c>
      <c r="J52" s="32">
        <v>0</v>
      </c>
      <c r="K52" s="32">
        <v>0</v>
      </c>
      <c r="L52">
        <v>1</v>
      </c>
      <c r="Q52" t="s">
        <v>40</v>
      </c>
      <c r="R52" t="s">
        <v>41</v>
      </c>
    </row>
    <row r="53" spans="1:18" x14ac:dyDescent="0.25">
      <c r="A53">
        <f t="shared" si="3"/>
        <v>10376</v>
      </c>
      <c r="B53" t="s">
        <v>36</v>
      </c>
      <c r="C53" t="s">
        <v>37</v>
      </c>
      <c r="D53">
        <v>2239</v>
      </c>
      <c r="E53" s="32">
        <v>0</v>
      </c>
      <c r="F53" s="32">
        <v>0</v>
      </c>
      <c r="G53" s="32">
        <v>0</v>
      </c>
      <c r="H53" s="32">
        <v>0</v>
      </c>
      <c r="I53" s="32">
        <v>0</v>
      </c>
      <c r="J53" s="32">
        <v>0</v>
      </c>
      <c r="K53" s="32">
        <v>0</v>
      </c>
      <c r="L53">
        <v>1</v>
      </c>
      <c r="Q53" t="s">
        <v>83</v>
      </c>
      <c r="R53" t="s">
        <v>84</v>
      </c>
    </row>
    <row r="54" spans="1:18" x14ac:dyDescent="0.25">
      <c r="A54">
        <f t="shared" si="3"/>
        <v>10376</v>
      </c>
      <c r="B54" t="s">
        <v>81</v>
      </c>
      <c r="C54" t="s">
        <v>82</v>
      </c>
      <c r="D54">
        <v>81</v>
      </c>
      <c r="E54" s="32">
        <v>0</v>
      </c>
      <c r="F54" s="32">
        <v>0</v>
      </c>
      <c r="G54" s="32">
        <v>0</v>
      </c>
      <c r="H54" s="32">
        <v>0</v>
      </c>
      <c r="I54" s="32">
        <v>0</v>
      </c>
      <c r="J54" s="32">
        <v>0</v>
      </c>
      <c r="K54" s="32">
        <v>0</v>
      </c>
      <c r="L54">
        <v>2</v>
      </c>
      <c r="Q54" t="s">
        <v>85</v>
      </c>
      <c r="R54" t="s">
        <v>86</v>
      </c>
    </row>
    <row r="55" spans="1:18" x14ac:dyDescent="0.25">
      <c r="A55">
        <f t="shared" si="3"/>
        <v>10376</v>
      </c>
      <c r="B55" t="s">
        <v>40</v>
      </c>
      <c r="C55" t="s">
        <v>41</v>
      </c>
      <c r="D55">
        <v>99</v>
      </c>
      <c r="E55" s="32">
        <v>0</v>
      </c>
      <c r="F55" s="32">
        <v>0</v>
      </c>
      <c r="G55" s="32">
        <v>0</v>
      </c>
      <c r="H55" s="32">
        <v>0</v>
      </c>
      <c r="I55" s="32">
        <v>0</v>
      </c>
      <c r="J55" s="32">
        <v>0</v>
      </c>
      <c r="K55" s="32">
        <v>0</v>
      </c>
      <c r="L55">
        <v>1</v>
      </c>
      <c r="Q55" t="s">
        <v>42</v>
      </c>
      <c r="R55" t="s">
        <v>43</v>
      </c>
    </row>
    <row r="56" spans="1:18" x14ac:dyDescent="0.25">
      <c r="A56">
        <f t="shared" si="3"/>
        <v>10376</v>
      </c>
      <c r="B56" t="s">
        <v>83</v>
      </c>
      <c r="C56" t="s">
        <v>84</v>
      </c>
      <c r="D56">
        <v>3032</v>
      </c>
      <c r="E56" s="32">
        <v>0</v>
      </c>
      <c r="F56" s="32">
        <v>0</v>
      </c>
      <c r="G56" s="32">
        <v>0</v>
      </c>
      <c r="H56" s="32">
        <v>0</v>
      </c>
      <c r="I56" s="32">
        <v>0</v>
      </c>
      <c r="J56" s="32">
        <v>0</v>
      </c>
      <c r="K56" s="32">
        <v>0</v>
      </c>
      <c r="Q56" t="s">
        <v>87</v>
      </c>
      <c r="R56" t="s">
        <v>88</v>
      </c>
    </row>
    <row r="57" spans="1:18" x14ac:dyDescent="0.25">
      <c r="A57">
        <f t="shared" si="3"/>
        <v>10376</v>
      </c>
      <c r="B57" t="s">
        <v>42</v>
      </c>
      <c r="C57" t="s">
        <v>43</v>
      </c>
      <c r="D57">
        <v>16644</v>
      </c>
      <c r="E57" s="32">
        <v>0</v>
      </c>
      <c r="F57" s="32">
        <v>0</v>
      </c>
      <c r="G57" s="32">
        <v>0</v>
      </c>
      <c r="H57" s="32">
        <v>400</v>
      </c>
      <c r="I57" s="32">
        <v>0</v>
      </c>
      <c r="J57" s="32">
        <v>400</v>
      </c>
      <c r="K57" s="32">
        <v>400</v>
      </c>
      <c r="L57">
        <v>3</v>
      </c>
      <c r="Q57" t="s">
        <v>89</v>
      </c>
      <c r="R57" t="s">
        <v>90</v>
      </c>
    </row>
    <row r="58" spans="1:18" x14ac:dyDescent="0.25">
      <c r="A58">
        <f t="shared" si="3"/>
        <v>10376</v>
      </c>
      <c r="B58" t="s">
        <v>107</v>
      </c>
      <c r="C58" t="s">
        <v>108</v>
      </c>
      <c r="D58">
        <v>63</v>
      </c>
      <c r="E58" s="32">
        <v>0</v>
      </c>
      <c r="F58" s="32">
        <v>0</v>
      </c>
      <c r="G58" s="32">
        <v>0</v>
      </c>
      <c r="H58" s="32">
        <v>0</v>
      </c>
      <c r="I58" s="32">
        <v>0</v>
      </c>
      <c r="J58" s="32">
        <v>0</v>
      </c>
      <c r="K58" s="32">
        <v>0</v>
      </c>
      <c r="Q58" t="s">
        <v>136</v>
      </c>
      <c r="R58" t="s">
        <v>137</v>
      </c>
    </row>
    <row r="59" spans="1:18" x14ac:dyDescent="0.25">
      <c r="A59">
        <f t="shared" si="3"/>
        <v>10376</v>
      </c>
      <c r="B59" t="s">
        <v>46</v>
      </c>
      <c r="C59" t="s">
        <v>47</v>
      </c>
      <c r="D59">
        <v>2895</v>
      </c>
      <c r="E59" s="32">
        <v>0</v>
      </c>
      <c r="F59" s="32">
        <v>0</v>
      </c>
      <c r="G59" s="32">
        <v>0</v>
      </c>
      <c r="H59" s="32">
        <v>4500</v>
      </c>
      <c r="I59" s="32">
        <v>0</v>
      </c>
      <c r="J59" s="32">
        <v>4500</v>
      </c>
      <c r="K59" s="32">
        <v>4500</v>
      </c>
      <c r="L59">
        <v>2</v>
      </c>
      <c r="Q59" t="s">
        <v>125</v>
      </c>
      <c r="R59" t="s">
        <v>126</v>
      </c>
    </row>
    <row r="60" spans="1:18" x14ac:dyDescent="0.25">
      <c r="A60">
        <f t="shared" si="3"/>
        <v>10376</v>
      </c>
      <c r="B60" t="s">
        <v>172</v>
      </c>
      <c r="C60" t="s">
        <v>173</v>
      </c>
      <c r="D60">
        <v>0</v>
      </c>
      <c r="E60" s="32">
        <v>5000</v>
      </c>
      <c r="F60" s="32">
        <v>0</v>
      </c>
      <c r="G60" s="32">
        <v>0</v>
      </c>
      <c r="H60" s="32">
        <v>0</v>
      </c>
      <c r="I60" s="32">
        <v>0</v>
      </c>
      <c r="J60" s="32">
        <v>-5000</v>
      </c>
      <c r="K60" s="32">
        <v>-5000</v>
      </c>
      <c r="Q60" t="s">
        <v>107</v>
      </c>
      <c r="R60" t="s">
        <v>108</v>
      </c>
    </row>
    <row r="61" spans="1:18" x14ac:dyDescent="0.25">
      <c r="A61">
        <f t="shared" si="3"/>
        <v>10376</v>
      </c>
      <c r="B61" t="s">
        <v>174</v>
      </c>
      <c r="C61" t="s">
        <v>175</v>
      </c>
      <c r="D61">
        <v>0</v>
      </c>
      <c r="E61" s="32">
        <v>5000</v>
      </c>
      <c r="F61" s="32">
        <v>0</v>
      </c>
      <c r="G61" s="32">
        <v>0</v>
      </c>
      <c r="H61" s="32">
        <v>0</v>
      </c>
      <c r="I61" s="32">
        <v>0</v>
      </c>
      <c r="J61" s="32">
        <v>-5000</v>
      </c>
      <c r="K61" s="32">
        <v>-5000</v>
      </c>
      <c r="Q61" t="s">
        <v>109</v>
      </c>
      <c r="R61" t="s">
        <v>110</v>
      </c>
    </row>
    <row r="62" spans="1:18" x14ac:dyDescent="0.25">
      <c r="A62">
        <f t="shared" si="3"/>
        <v>10376</v>
      </c>
      <c r="B62" t="s">
        <v>95</v>
      </c>
      <c r="C62" t="s">
        <v>96</v>
      </c>
      <c r="D62">
        <v>26106</v>
      </c>
      <c r="E62" s="32">
        <v>10000</v>
      </c>
      <c r="F62" s="32">
        <v>0</v>
      </c>
      <c r="G62" s="32">
        <v>0</v>
      </c>
      <c r="H62" s="32">
        <v>4900</v>
      </c>
      <c r="I62" s="32">
        <v>0</v>
      </c>
      <c r="J62" s="32">
        <v>-5100</v>
      </c>
      <c r="K62" s="32">
        <v>-5100</v>
      </c>
      <c r="L62">
        <v>1</v>
      </c>
      <c r="Q62" t="s">
        <v>120</v>
      </c>
      <c r="R62" t="s">
        <v>121</v>
      </c>
    </row>
    <row r="63" spans="1:18" x14ac:dyDescent="0.25">
      <c r="A63">
        <f t="shared" si="3"/>
        <v>10376</v>
      </c>
      <c r="B63" t="s">
        <v>49</v>
      </c>
      <c r="C63" t="s">
        <v>50</v>
      </c>
      <c r="D63">
        <v>-29286</v>
      </c>
      <c r="E63" s="32">
        <v>0</v>
      </c>
      <c r="F63" s="32">
        <v>0</v>
      </c>
      <c r="G63" s="32">
        <v>0</v>
      </c>
      <c r="H63" s="32">
        <v>0</v>
      </c>
      <c r="I63" s="32">
        <v>0</v>
      </c>
      <c r="J63" s="32">
        <v>0</v>
      </c>
      <c r="K63" s="32">
        <v>0</v>
      </c>
      <c r="L63">
        <v>1</v>
      </c>
      <c r="Q63" t="s">
        <v>44</v>
      </c>
      <c r="R63" t="s">
        <v>45</v>
      </c>
    </row>
    <row r="64" spans="1:18" x14ac:dyDescent="0.25">
      <c r="A64">
        <f t="shared" si="3"/>
        <v>10376</v>
      </c>
      <c r="B64" t="s">
        <v>99</v>
      </c>
      <c r="C64" t="s">
        <v>100</v>
      </c>
      <c r="D64">
        <v>-94</v>
      </c>
      <c r="E64" s="32">
        <v>0</v>
      </c>
      <c r="F64" s="32">
        <v>0</v>
      </c>
      <c r="G64" s="32">
        <v>0</v>
      </c>
      <c r="H64" s="32">
        <v>0</v>
      </c>
      <c r="I64" s="32">
        <v>0</v>
      </c>
      <c r="J64" s="32">
        <v>0</v>
      </c>
      <c r="K64" s="32">
        <v>0</v>
      </c>
      <c r="L64">
        <v>1</v>
      </c>
      <c r="Q64" t="s">
        <v>157</v>
      </c>
      <c r="R64" t="s">
        <v>158</v>
      </c>
    </row>
    <row r="65" spans="1:18" x14ac:dyDescent="0.25">
      <c r="A65">
        <f t="shared" si="3"/>
        <v>10376</v>
      </c>
      <c r="B65" t="s">
        <v>101</v>
      </c>
      <c r="C65" t="s">
        <v>102</v>
      </c>
      <c r="D65">
        <v>-29380</v>
      </c>
      <c r="E65" s="32">
        <v>0</v>
      </c>
      <c r="F65" s="32">
        <v>0</v>
      </c>
      <c r="G65" s="32">
        <v>0</v>
      </c>
      <c r="H65" s="32">
        <v>0</v>
      </c>
      <c r="I65" s="32">
        <v>0</v>
      </c>
      <c r="J65" s="32">
        <v>0</v>
      </c>
      <c r="K65" s="32">
        <v>0</v>
      </c>
      <c r="L65">
        <v>1</v>
      </c>
      <c r="Q65" t="s">
        <v>91</v>
      </c>
      <c r="R65" t="s">
        <v>92</v>
      </c>
    </row>
    <row r="66" spans="1:18" x14ac:dyDescent="0.25">
      <c r="A66">
        <f t="shared" si="3"/>
        <v>10376</v>
      </c>
      <c r="B66" t="s">
        <v>48</v>
      </c>
      <c r="C66" t="s">
        <v>113</v>
      </c>
      <c r="D66">
        <v>3274</v>
      </c>
      <c r="E66" s="32">
        <v>-10000</v>
      </c>
      <c r="F66" s="32">
        <v>0</v>
      </c>
      <c r="G66" s="32">
        <v>0</v>
      </c>
      <c r="H66" s="32">
        <v>-4900</v>
      </c>
      <c r="I66" s="32">
        <v>0</v>
      </c>
      <c r="J66" s="32">
        <v>5100</v>
      </c>
      <c r="K66" s="32">
        <v>5100</v>
      </c>
      <c r="L66">
        <v>1</v>
      </c>
      <c r="Q66" t="s">
        <v>159</v>
      </c>
      <c r="R66" t="s">
        <v>160</v>
      </c>
    </row>
    <row r="67" spans="1:18" x14ac:dyDescent="0.25">
      <c r="A67">
        <f>A68</f>
        <v>10376</v>
      </c>
      <c r="B67" t="s">
        <v>103</v>
      </c>
      <c r="C67" t="s">
        <v>104</v>
      </c>
      <c r="D67">
        <v>3274</v>
      </c>
      <c r="E67" s="32">
        <v>-10000</v>
      </c>
      <c r="F67" s="32">
        <v>0</v>
      </c>
      <c r="G67" s="32">
        <v>0</v>
      </c>
      <c r="H67" s="32">
        <v>-4900</v>
      </c>
      <c r="I67" s="32">
        <v>0</v>
      </c>
      <c r="J67" s="32">
        <v>5100</v>
      </c>
      <c r="K67" s="32">
        <v>5100</v>
      </c>
      <c r="Q67" t="s">
        <v>46</v>
      </c>
      <c r="R67" t="s">
        <v>47</v>
      </c>
    </row>
    <row r="68" spans="1:18" x14ac:dyDescent="0.25">
      <c r="A68">
        <f>B68</f>
        <v>10376</v>
      </c>
      <c r="B68">
        <v>10376</v>
      </c>
      <c r="C68" t="s">
        <v>117</v>
      </c>
      <c r="D68">
        <v>-1</v>
      </c>
      <c r="E68" s="32">
        <v>0</v>
      </c>
      <c r="F68" s="32">
        <v>0</v>
      </c>
      <c r="G68" s="32">
        <v>0</v>
      </c>
      <c r="H68" s="32">
        <v>0</v>
      </c>
      <c r="I68" s="32">
        <v>0</v>
      </c>
      <c r="J68" s="32">
        <v>0</v>
      </c>
      <c r="K68" s="32">
        <v>0</v>
      </c>
      <c r="L68">
        <v>1</v>
      </c>
      <c r="Q68" t="s">
        <v>139</v>
      </c>
      <c r="R68" t="s">
        <v>140</v>
      </c>
    </row>
    <row r="69" spans="1:18" x14ac:dyDescent="0.25">
      <c r="A69">
        <f t="shared" ref="A69:A87" si="4">A70</f>
        <v>10441</v>
      </c>
      <c r="B69" t="s">
        <v>18</v>
      </c>
      <c r="C69" t="s">
        <v>19</v>
      </c>
      <c r="D69">
        <v>0</v>
      </c>
      <c r="E69" s="32">
        <v>0</v>
      </c>
      <c r="F69" s="32">
        <v>0</v>
      </c>
      <c r="G69" s="32">
        <v>0</v>
      </c>
      <c r="H69" s="32">
        <v>3000</v>
      </c>
      <c r="I69" s="32">
        <v>0</v>
      </c>
      <c r="J69" s="32">
        <v>3000</v>
      </c>
      <c r="K69" s="32">
        <v>3000</v>
      </c>
      <c r="Q69" t="s">
        <v>111</v>
      </c>
      <c r="R69" t="s">
        <v>112</v>
      </c>
    </row>
    <row r="70" spans="1:18" x14ac:dyDescent="0.25">
      <c r="A70">
        <f t="shared" si="4"/>
        <v>10441</v>
      </c>
      <c r="B70" t="s">
        <v>32</v>
      </c>
      <c r="C70" t="s">
        <v>33</v>
      </c>
      <c r="D70">
        <v>75</v>
      </c>
      <c r="E70" s="32">
        <v>0</v>
      </c>
      <c r="F70" s="32">
        <v>0</v>
      </c>
      <c r="G70" s="32">
        <v>0</v>
      </c>
      <c r="H70" s="32">
        <v>23</v>
      </c>
      <c r="I70" s="32">
        <v>0</v>
      </c>
      <c r="J70" s="32">
        <v>23</v>
      </c>
      <c r="K70" s="32">
        <v>23</v>
      </c>
      <c r="L70">
        <v>1</v>
      </c>
      <c r="Q70" t="s">
        <v>93</v>
      </c>
      <c r="R70" t="s">
        <v>94</v>
      </c>
    </row>
    <row r="71" spans="1:18" x14ac:dyDescent="0.25">
      <c r="A71">
        <f t="shared" si="4"/>
        <v>10441</v>
      </c>
      <c r="B71" t="s">
        <v>36</v>
      </c>
      <c r="C71" t="s">
        <v>37</v>
      </c>
      <c r="D71">
        <v>0</v>
      </c>
      <c r="E71" s="32">
        <v>0</v>
      </c>
      <c r="F71" s="32">
        <v>0</v>
      </c>
      <c r="G71" s="32">
        <v>0</v>
      </c>
      <c r="H71" s="32">
        <v>4083</v>
      </c>
      <c r="I71" s="32">
        <v>0</v>
      </c>
      <c r="J71" s="32">
        <v>4083</v>
      </c>
      <c r="K71" s="32">
        <v>4083</v>
      </c>
      <c r="Q71" t="s">
        <v>48</v>
      </c>
      <c r="R71" t="s">
        <v>113</v>
      </c>
    </row>
    <row r="72" spans="1:18" x14ac:dyDescent="0.25">
      <c r="A72">
        <f t="shared" si="4"/>
        <v>10441</v>
      </c>
      <c r="B72" t="s">
        <v>77</v>
      </c>
      <c r="C72" t="s">
        <v>78</v>
      </c>
      <c r="D72">
        <v>0</v>
      </c>
      <c r="E72" s="32">
        <v>7500</v>
      </c>
      <c r="F72" s="32">
        <v>0</v>
      </c>
      <c r="G72" s="32">
        <v>0</v>
      </c>
      <c r="H72" s="32">
        <v>0</v>
      </c>
      <c r="I72" s="32">
        <v>0</v>
      </c>
      <c r="J72" s="32">
        <v>-7500</v>
      </c>
      <c r="K72" s="32">
        <v>-7500</v>
      </c>
      <c r="Q72" t="s">
        <v>49</v>
      </c>
      <c r="R72" t="s">
        <v>50</v>
      </c>
    </row>
    <row r="73" spans="1:18" x14ac:dyDescent="0.25">
      <c r="A73">
        <f t="shared" si="4"/>
        <v>10441</v>
      </c>
      <c r="B73" t="s">
        <v>79</v>
      </c>
      <c r="C73" t="s">
        <v>80</v>
      </c>
      <c r="D73">
        <v>0</v>
      </c>
      <c r="E73" s="32">
        <v>500</v>
      </c>
      <c r="F73" s="32">
        <v>0</v>
      </c>
      <c r="G73" s="32">
        <v>0</v>
      </c>
      <c r="H73" s="32">
        <v>0</v>
      </c>
      <c r="I73" s="32">
        <v>0</v>
      </c>
      <c r="J73" s="32">
        <v>-500</v>
      </c>
      <c r="K73" s="32">
        <v>-500</v>
      </c>
      <c r="L73">
        <v>1</v>
      </c>
      <c r="Q73" t="s">
        <v>97</v>
      </c>
      <c r="R73" t="s">
        <v>98</v>
      </c>
    </row>
    <row r="74" spans="1:18" x14ac:dyDescent="0.25">
      <c r="A74">
        <f t="shared" si="4"/>
        <v>10441</v>
      </c>
      <c r="B74" t="s">
        <v>81</v>
      </c>
      <c r="C74" t="s">
        <v>82</v>
      </c>
      <c r="D74">
        <v>175</v>
      </c>
      <c r="E74" s="32">
        <v>0</v>
      </c>
      <c r="F74" s="32">
        <v>0</v>
      </c>
      <c r="G74" s="32">
        <v>0</v>
      </c>
      <c r="H74" s="32">
        <v>0</v>
      </c>
      <c r="I74" s="32">
        <v>0</v>
      </c>
      <c r="J74" s="32">
        <v>0</v>
      </c>
      <c r="K74" s="32">
        <v>0</v>
      </c>
      <c r="L74">
        <v>1</v>
      </c>
      <c r="Q74" t="s">
        <v>141</v>
      </c>
      <c r="R74" t="s">
        <v>142</v>
      </c>
    </row>
    <row r="75" spans="1:18" x14ac:dyDescent="0.25">
      <c r="A75">
        <f t="shared" si="4"/>
        <v>10441</v>
      </c>
      <c r="B75" t="s">
        <v>38</v>
      </c>
      <c r="C75" t="s">
        <v>39</v>
      </c>
      <c r="D75">
        <v>0</v>
      </c>
      <c r="E75" s="32">
        <v>0</v>
      </c>
      <c r="F75" s="32">
        <v>0</v>
      </c>
      <c r="G75" s="32">
        <v>0</v>
      </c>
      <c r="H75" s="32">
        <v>10766</v>
      </c>
      <c r="I75" s="32">
        <v>0</v>
      </c>
      <c r="J75" s="32">
        <v>10766</v>
      </c>
      <c r="K75" s="32">
        <v>10766</v>
      </c>
      <c r="L75">
        <v>1</v>
      </c>
      <c r="Q75" t="s">
        <v>99</v>
      </c>
      <c r="R75" t="s">
        <v>100</v>
      </c>
    </row>
    <row r="76" spans="1:18" x14ac:dyDescent="0.25">
      <c r="A76">
        <f t="shared" si="4"/>
        <v>10441</v>
      </c>
      <c r="B76" t="s">
        <v>40</v>
      </c>
      <c r="C76" t="s">
        <v>41</v>
      </c>
      <c r="D76">
        <v>0</v>
      </c>
      <c r="E76" s="32">
        <v>0</v>
      </c>
      <c r="F76" s="32">
        <v>0</v>
      </c>
      <c r="G76" s="32">
        <v>0</v>
      </c>
      <c r="H76" s="32">
        <v>920</v>
      </c>
      <c r="I76" s="32">
        <v>0</v>
      </c>
      <c r="J76" s="32">
        <v>920</v>
      </c>
      <c r="K76" s="32">
        <v>920</v>
      </c>
      <c r="L76">
        <v>1</v>
      </c>
      <c r="Q76" t="s">
        <v>144</v>
      </c>
      <c r="R76" t="s">
        <v>145</v>
      </c>
    </row>
    <row r="77" spans="1:18" x14ac:dyDescent="0.25">
      <c r="A77">
        <f t="shared" si="4"/>
        <v>10441</v>
      </c>
      <c r="B77" t="s">
        <v>83</v>
      </c>
      <c r="C77" t="s">
        <v>84</v>
      </c>
      <c r="D77">
        <v>1020</v>
      </c>
      <c r="E77" s="32">
        <v>10000</v>
      </c>
      <c r="F77" s="32">
        <v>0</v>
      </c>
      <c r="G77" s="32">
        <v>0</v>
      </c>
      <c r="H77" s="32">
        <v>0</v>
      </c>
      <c r="I77" s="32">
        <v>0</v>
      </c>
      <c r="J77" s="32">
        <v>-10000</v>
      </c>
      <c r="K77" s="32">
        <v>-10000</v>
      </c>
      <c r="L77">
        <v>1</v>
      </c>
    </row>
    <row r="78" spans="1:18" x14ac:dyDescent="0.25">
      <c r="A78">
        <f t="shared" si="4"/>
        <v>10441</v>
      </c>
      <c r="B78" t="s">
        <v>42</v>
      </c>
      <c r="C78" t="s">
        <v>43</v>
      </c>
      <c r="D78">
        <v>0</v>
      </c>
      <c r="E78" s="32">
        <v>26500</v>
      </c>
      <c r="F78" s="32">
        <v>0</v>
      </c>
      <c r="G78" s="32">
        <v>0</v>
      </c>
      <c r="H78" s="32">
        <v>17820</v>
      </c>
      <c r="I78" s="32">
        <v>0</v>
      </c>
      <c r="J78" s="32">
        <v>-8680</v>
      </c>
      <c r="K78" s="32">
        <v>-8680</v>
      </c>
    </row>
    <row r="79" spans="1:18" x14ac:dyDescent="0.25">
      <c r="A79">
        <f t="shared" si="4"/>
        <v>10441</v>
      </c>
      <c r="B79" t="s">
        <v>107</v>
      </c>
      <c r="C79" t="s">
        <v>108</v>
      </c>
      <c r="D79">
        <v>0</v>
      </c>
      <c r="E79" s="32">
        <v>0</v>
      </c>
      <c r="F79" s="32">
        <v>0</v>
      </c>
      <c r="G79" s="32">
        <v>0</v>
      </c>
      <c r="H79" s="32">
        <v>130</v>
      </c>
      <c r="I79" s="32">
        <v>0</v>
      </c>
      <c r="J79" s="32">
        <v>130</v>
      </c>
      <c r="K79" s="32">
        <v>130</v>
      </c>
      <c r="L79">
        <v>1</v>
      </c>
    </row>
    <row r="80" spans="1:18" x14ac:dyDescent="0.25">
      <c r="A80">
        <f t="shared" si="4"/>
        <v>10441</v>
      </c>
      <c r="B80" t="s">
        <v>120</v>
      </c>
      <c r="C80" t="s">
        <v>121</v>
      </c>
      <c r="D80">
        <v>0</v>
      </c>
      <c r="E80" s="32">
        <v>3000</v>
      </c>
      <c r="F80" s="32">
        <v>0</v>
      </c>
      <c r="G80" s="32">
        <v>0</v>
      </c>
      <c r="H80" s="32">
        <v>6600</v>
      </c>
      <c r="I80" s="32">
        <v>0</v>
      </c>
      <c r="J80" s="32">
        <v>3600</v>
      </c>
      <c r="K80" s="32">
        <v>3600</v>
      </c>
    </row>
    <row r="81" spans="1:12" x14ac:dyDescent="0.25">
      <c r="A81">
        <f t="shared" si="4"/>
        <v>10441</v>
      </c>
      <c r="B81" t="s">
        <v>44</v>
      </c>
      <c r="C81" t="s">
        <v>45</v>
      </c>
      <c r="D81">
        <v>0</v>
      </c>
      <c r="E81" s="32">
        <v>1500</v>
      </c>
      <c r="F81" s="32">
        <v>0</v>
      </c>
      <c r="G81" s="32">
        <v>0</v>
      </c>
      <c r="H81" s="32">
        <v>3768</v>
      </c>
      <c r="I81" s="32">
        <v>0</v>
      </c>
      <c r="J81" s="32">
        <v>2268</v>
      </c>
      <c r="K81" s="32">
        <v>2268</v>
      </c>
      <c r="L81">
        <v>1</v>
      </c>
    </row>
    <row r="82" spans="1:12" x14ac:dyDescent="0.25">
      <c r="A82">
        <f t="shared" si="4"/>
        <v>10441</v>
      </c>
      <c r="B82" t="s">
        <v>46</v>
      </c>
      <c r="C82" t="s">
        <v>47</v>
      </c>
      <c r="D82">
        <v>68625</v>
      </c>
      <c r="E82" s="32">
        <v>110583</v>
      </c>
      <c r="F82" s="32">
        <v>0</v>
      </c>
      <c r="G82" s="32">
        <v>0</v>
      </c>
      <c r="H82" s="32">
        <v>85005</v>
      </c>
      <c r="I82" s="32">
        <v>0</v>
      </c>
      <c r="J82" s="32">
        <v>-25579</v>
      </c>
      <c r="K82" s="32">
        <v>-25579</v>
      </c>
    </row>
    <row r="83" spans="1:12" x14ac:dyDescent="0.25">
      <c r="A83">
        <f t="shared" si="4"/>
        <v>10441</v>
      </c>
      <c r="B83" t="s">
        <v>93</v>
      </c>
      <c r="C83" t="s">
        <v>94</v>
      </c>
      <c r="D83">
        <v>0</v>
      </c>
      <c r="E83" s="32">
        <v>9000</v>
      </c>
      <c r="F83" s="32">
        <v>0</v>
      </c>
      <c r="G83" s="32">
        <v>0</v>
      </c>
      <c r="H83" s="32">
        <v>9000</v>
      </c>
      <c r="I83" s="32">
        <v>0</v>
      </c>
      <c r="J83" s="32">
        <v>0</v>
      </c>
      <c r="K83" s="32">
        <v>0</v>
      </c>
    </row>
    <row r="84" spans="1:12" x14ac:dyDescent="0.25">
      <c r="A84">
        <f t="shared" si="4"/>
        <v>10441</v>
      </c>
      <c r="B84" t="s">
        <v>95</v>
      </c>
      <c r="C84" t="s">
        <v>96</v>
      </c>
      <c r="D84">
        <v>69895</v>
      </c>
      <c r="E84" s="32">
        <v>168583</v>
      </c>
      <c r="F84" s="32">
        <v>0</v>
      </c>
      <c r="G84" s="32">
        <v>0</v>
      </c>
      <c r="H84" s="32">
        <v>141113</v>
      </c>
      <c r="I84" s="32">
        <v>0</v>
      </c>
      <c r="J84" s="32">
        <v>-27470</v>
      </c>
      <c r="K84" s="32">
        <v>-27470</v>
      </c>
      <c r="L84">
        <v>1</v>
      </c>
    </row>
    <row r="85" spans="1:12" x14ac:dyDescent="0.25">
      <c r="A85">
        <f t="shared" si="4"/>
        <v>10441</v>
      </c>
      <c r="B85" t="s">
        <v>49</v>
      </c>
      <c r="C85" t="s">
        <v>50</v>
      </c>
      <c r="D85">
        <v>-145078</v>
      </c>
      <c r="E85" s="32">
        <v>-168583</v>
      </c>
      <c r="F85" s="32">
        <v>0</v>
      </c>
      <c r="G85" s="32">
        <v>0</v>
      </c>
      <c r="H85" s="32">
        <v>-68030</v>
      </c>
      <c r="I85" s="32">
        <v>0</v>
      </c>
      <c r="J85" s="32">
        <v>100553</v>
      </c>
      <c r="K85" s="32">
        <v>100553</v>
      </c>
      <c r="L85">
        <v>1</v>
      </c>
    </row>
    <row r="86" spans="1:12" x14ac:dyDescent="0.25">
      <c r="A86">
        <f t="shared" si="4"/>
        <v>10441</v>
      </c>
      <c r="B86" t="s">
        <v>101</v>
      </c>
      <c r="C86" t="s">
        <v>102</v>
      </c>
      <c r="D86">
        <v>-145078</v>
      </c>
      <c r="E86" s="32">
        <v>-168583</v>
      </c>
      <c r="F86" s="32">
        <v>0</v>
      </c>
      <c r="G86" s="32">
        <v>0</v>
      </c>
      <c r="H86" s="32">
        <v>-68030</v>
      </c>
      <c r="I86" s="32">
        <v>0</v>
      </c>
      <c r="J86" s="32">
        <v>100553</v>
      </c>
      <c r="K86" s="32">
        <v>100553</v>
      </c>
      <c r="L86">
        <v>1</v>
      </c>
    </row>
    <row r="87" spans="1:12" x14ac:dyDescent="0.25">
      <c r="A87">
        <f t="shared" si="4"/>
        <v>10441</v>
      </c>
      <c r="B87" t="s">
        <v>48</v>
      </c>
      <c r="C87" t="s">
        <v>113</v>
      </c>
      <c r="D87">
        <v>75183</v>
      </c>
      <c r="E87" s="32">
        <v>0</v>
      </c>
      <c r="F87" s="32">
        <v>0</v>
      </c>
      <c r="G87" s="32">
        <v>0</v>
      </c>
      <c r="H87" s="32">
        <v>-73083</v>
      </c>
      <c r="I87" s="32">
        <v>0</v>
      </c>
      <c r="J87" s="32">
        <v>-73083</v>
      </c>
      <c r="K87" s="32">
        <v>-73083</v>
      </c>
      <c r="L87">
        <v>1</v>
      </c>
    </row>
    <row r="88" spans="1:12" x14ac:dyDescent="0.25">
      <c r="A88">
        <f>A89</f>
        <v>10441</v>
      </c>
      <c r="B88" t="s">
        <v>103</v>
      </c>
      <c r="C88" t="s">
        <v>104</v>
      </c>
      <c r="D88">
        <v>75183</v>
      </c>
      <c r="E88" s="32">
        <v>0</v>
      </c>
      <c r="F88" s="32">
        <v>0</v>
      </c>
      <c r="G88" s="32">
        <v>0</v>
      </c>
      <c r="H88" s="32">
        <v>-73083</v>
      </c>
      <c r="I88" s="32">
        <v>0</v>
      </c>
      <c r="J88" s="32">
        <v>-73083</v>
      </c>
      <c r="K88" s="32">
        <v>-73083</v>
      </c>
      <c r="L88">
        <v>1</v>
      </c>
    </row>
    <row r="89" spans="1:12" x14ac:dyDescent="0.25">
      <c r="A89">
        <f>B89</f>
        <v>10441</v>
      </c>
      <c r="B89">
        <v>10441</v>
      </c>
      <c r="C89" t="s">
        <v>122</v>
      </c>
      <c r="D89">
        <v>0</v>
      </c>
      <c r="E89" s="32">
        <v>0</v>
      </c>
      <c r="F89" s="32">
        <v>0</v>
      </c>
      <c r="G89" s="32">
        <v>0</v>
      </c>
      <c r="H89" s="32">
        <v>0</v>
      </c>
      <c r="I89" s="32">
        <v>0</v>
      </c>
      <c r="J89" s="32">
        <v>0</v>
      </c>
      <c r="K89" s="32">
        <v>0</v>
      </c>
      <c r="L89">
        <v>1</v>
      </c>
    </row>
    <row r="90" spans="1:12" x14ac:dyDescent="0.25">
      <c r="A90">
        <f t="shared" ref="A90:A98" si="5">A91</f>
        <v>10501</v>
      </c>
      <c r="B90" t="s">
        <v>14</v>
      </c>
      <c r="C90" t="s">
        <v>15</v>
      </c>
      <c r="D90">
        <v>0</v>
      </c>
      <c r="E90" s="32">
        <v>6080</v>
      </c>
      <c r="F90" s="32">
        <v>0</v>
      </c>
      <c r="G90" s="32">
        <v>0</v>
      </c>
      <c r="H90" s="32">
        <v>0</v>
      </c>
      <c r="I90" s="32">
        <v>0</v>
      </c>
      <c r="J90" s="32">
        <v>-6080</v>
      </c>
      <c r="K90" s="32">
        <v>-6080</v>
      </c>
      <c r="L90">
        <v>1</v>
      </c>
    </row>
    <row r="91" spans="1:12" x14ac:dyDescent="0.25">
      <c r="A91">
        <f t="shared" si="5"/>
        <v>10501</v>
      </c>
      <c r="B91" t="s">
        <v>18</v>
      </c>
      <c r="C91" t="s">
        <v>19</v>
      </c>
      <c r="D91">
        <v>2713</v>
      </c>
      <c r="E91" s="32">
        <v>0</v>
      </c>
      <c r="F91" s="32">
        <v>0</v>
      </c>
      <c r="G91" s="32">
        <v>0</v>
      </c>
      <c r="H91" s="32">
        <v>3040</v>
      </c>
      <c r="I91" s="32">
        <v>0</v>
      </c>
      <c r="J91" s="32">
        <v>3040</v>
      </c>
      <c r="K91" s="32">
        <v>3040</v>
      </c>
      <c r="L91">
        <v>1</v>
      </c>
    </row>
    <row r="92" spans="1:12" x14ac:dyDescent="0.25">
      <c r="A92">
        <f t="shared" si="5"/>
        <v>10501</v>
      </c>
      <c r="B92" t="s">
        <v>83</v>
      </c>
      <c r="C92" t="s">
        <v>84</v>
      </c>
      <c r="D92">
        <v>1000</v>
      </c>
      <c r="E92" s="32">
        <v>1350</v>
      </c>
      <c r="F92" s="32">
        <v>0</v>
      </c>
      <c r="G92" s="32">
        <v>0</v>
      </c>
      <c r="H92" s="32">
        <v>0</v>
      </c>
      <c r="I92" s="32">
        <v>0</v>
      </c>
      <c r="J92" s="32">
        <v>-1350</v>
      </c>
      <c r="K92" s="32">
        <v>-1350</v>
      </c>
      <c r="L92">
        <v>1</v>
      </c>
    </row>
    <row r="93" spans="1:12" x14ac:dyDescent="0.25">
      <c r="A93">
        <f t="shared" si="5"/>
        <v>10501</v>
      </c>
      <c r="B93" t="s">
        <v>42</v>
      </c>
      <c r="C93" t="s">
        <v>43</v>
      </c>
      <c r="D93">
        <v>0</v>
      </c>
      <c r="E93" s="32">
        <v>0</v>
      </c>
      <c r="F93" s="32">
        <v>0</v>
      </c>
      <c r="G93" s="32">
        <v>0</v>
      </c>
      <c r="H93" s="32">
        <v>3500</v>
      </c>
      <c r="I93" s="32">
        <v>0</v>
      </c>
      <c r="J93" s="32">
        <v>3500</v>
      </c>
      <c r="K93" s="32">
        <v>3500</v>
      </c>
      <c r="L93">
        <v>1</v>
      </c>
    </row>
    <row r="94" spans="1:12" x14ac:dyDescent="0.25">
      <c r="A94">
        <f t="shared" si="5"/>
        <v>10501</v>
      </c>
      <c r="B94" t="s">
        <v>46</v>
      </c>
      <c r="C94" t="s">
        <v>47</v>
      </c>
      <c r="D94">
        <v>0</v>
      </c>
      <c r="E94" s="32">
        <v>0</v>
      </c>
      <c r="F94" s="32">
        <v>0</v>
      </c>
      <c r="G94" s="32">
        <v>0</v>
      </c>
      <c r="H94" s="32">
        <v>2500</v>
      </c>
      <c r="I94" s="32">
        <v>0</v>
      </c>
      <c r="J94" s="32">
        <v>2500</v>
      </c>
      <c r="K94" s="32">
        <v>2500</v>
      </c>
    </row>
    <row r="95" spans="1:12" x14ac:dyDescent="0.25">
      <c r="A95">
        <f t="shared" si="5"/>
        <v>10501</v>
      </c>
      <c r="B95" t="s">
        <v>95</v>
      </c>
      <c r="C95" t="s">
        <v>96</v>
      </c>
      <c r="D95">
        <v>3713</v>
      </c>
      <c r="E95" s="32">
        <v>7430</v>
      </c>
      <c r="F95" s="32">
        <v>0</v>
      </c>
      <c r="G95" s="32">
        <v>0</v>
      </c>
      <c r="H95" s="32">
        <v>9040</v>
      </c>
      <c r="I95" s="32">
        <v>0</v>
      </c>
      <c r="J95" s="32">
        <v>1610</v>
      </c>
      <c r="K95" s="32">
        <v>1610</v>
      </c>
      <c r="L95">
        <v>1</v>
      </c>
    </row>
    <row r="96" spans="1:12" x14ac:dyDescent="0.25">
      <c r="A96">
        <f t="shared" si="5"/>
        <v>10501</v>
      </c>
      <c r="B96" t="s">
        <v>49</v>
      </c>
      <c r="C96" t="s">
        <v>50</v>
      </c>
      <c r="D96">
        <v>-3713</v>
      </c>
      <c r="E96" s="32">
        <v>-7430</v>
      </c>
      <c r="F96" s="32">
        <v>0</v>
      </c>
      <c r="G96" s="32">
        <v>0</v>
      </c>
      <c r="H96" s="32">
        <v>-9040</v>
      </c>
      <c r="I96" s="32">
        <v>0</v>
      </c>
      <c r="J96" s="32">
        <v>-1610</v>
      </c>
      <c r="K96" s="32">
        <v>-1610</v>
      </c>
    </row>
    <row r="97" spans="1:12" x14ac:dyDescent="0.25">
      <c r="A97">
        <f t="shared" si="5"/>
        <v>10501</v>
      </c>
      <c r="B97" t="s">
        <v>101</v>
      </c>
      <c r="C97" t="s">
        <v>102</v>
      </c>
      <c r="D97">
        <v>-3713</v>
      </c>
      <c r="E97" s="32">
        <v>-7430</v>
      </c>
      <c r="F97" s="32">
        <v>0</v>
      </c>
      <c r="G97" s="32">
        <v>0</v>
      </c>
      <c r="H97" s="32">
        <v>-9040</v>
      </c>
      <c r="I97" s="32">
        <v>0</v>
      </c>
      <c r="J97" s="32">
        <v>-1610</v>
      </c>
      <c r="K97" s="32">
        <v>-1610</v>
      </c>
      <c r="L97">
        <v>1</v>
      </c>
    </row>
    <row r="98" spans="1:12" x14ac:dyDescent="0.25">
      <c r="A98">
        <f t="shared" si="5"/>
        <v>10501</v>
      </c>
      <c r="B98" t="s">
        <v>48</v>
      </c>
      <c r="C98" t="s">
        <v>113</v>
      </c>
      <c r="D98">
        <v>-7442</v>
      </c>
      <c r="E98" s="32">
        <v>0</v>
      </c>
      <c r="F98" s="32">
        <v>0</v>
      </c>
      <c r="G98" s="32">
        <v>0</v>
      </c>
      <c r="H98" s="32">
        <v>0</v>
      </c>
      <c r="I98" s="32">
        <v>0</v>
      </c>
      <c r="J98" s="32">
        <v>0</v>
      </c>
      <c r="K98" s="32">
        <v>0</v>
      </c>
    </row>
    <row r="99" spans="1:12" x14ac:dyDescent="0.25">
      <c r="A99">
        <f>A100</f>
        <v>10501</v>
      </c>
      <c r="B99" t="s">
        <v>103</v>
      </c>
      <c r="C99" t="s">
        <v>104</v>
      </c>
      <c r="D99">
        <v>-7442</v>
      </c>
      <c r="E99" s="32">
        <v>0</v>
      </c>
      <c r="F99" s="32">
        <v>0</v>
      </c>
      <c r="G99" s="32">
        <v>0</v>
      </c>
      <c r="H99" s="32">
        <v>0</v>
      </c>
      <c r="I99" s="32">
        <v>0</v>
      </c>
      <c r="J99" s="32">
        <v>0</v>
      </c>
      <c r="K99" s="32">
        <v>0</v>
      </c>
    </row>
    <row r="100" spans="1:12" x14ac:dyDescent="0.25">
      <c r="A100">
        <f>B100</f>
        <v>10501</v>
      </c>
      <c r="B100">
        <v>10501</v>
      </c>
      <c r="C100" t="s">
        <v>123</v>
      </c>
      <c r="D100">
        <v>-7442</v>
      </c>
      <c r="E100" s="32">
        <v>0</v>
      </c>
      <c r="F100" s="32">
        <v>0</v>
      </c>
      <c r="G100" s="32">
        <v>0</v>
      </c>
      <c r="H100" s="32">
        <v>0</v>
      </c>
      <c r="I100" s="32">
        <v>0</v>
      </c>
      <c r="J100" s="32">
        <v>0</v>
      </c>
      <c r="K100" s="32">
        <v>0</v>
      </c>
      <c r="L100">
        <v>1</v>
      </c>
    </row>
    <row r="101" spans="1:12" x14ac:dyDescent="0.25">
      <c r="A101">
        <f t="shared" ref="A101:A109" si="6">A102</f>
        <v>10607</v>
      </c>
      <c r="B101" t="s">
        <v>18</v>
      </c>
      <c r="C101" t="s">
        <v>19</v>
      </c>
      <c r="D101">
        <v>4204</v>
      </c>
      <c r="E101" s="32">
        <v>0</v>
      </c>
      <c r="F101" s="32">
        <v>0</v>
      </c>
      <c r="G101" s="32">
        <v>0</v>
      </c>
      <c r="H101" s="32">
        <v>0</v>
      </c>
      <c r="I101" s="32">
        <v>0</v>
      </c>
      <c r="J101" s="32">
        <v>0</v>
      </c>
      <c r="K101" s="32">
        <v>0</v>
      </c>
    </row>
    <row r="102" spans="1:12" x14ac:dyDescent="0.25">
      <c r="A102">
        <f t="shared" si="6"/>
        <v>10607</v>
      </c>
      <c r="B102" t="s">
        <v>34</v>
      </c>
      <c r="C102" t="s">
        <v>35</v>
      </c>
      <c r="D102">
        <v>211</v>
      </c>
      <c r="E102" s="32">
        <v>0</v>
      </c>
      <c r="F102" s="32">
        <v>0</v>
      </c>
      <c r="G102" s="32">
        <v>0</v>
      </c>
      <c r="H102" s="32">
        <v>0</v>
      </c>
      <c r="I102" s="32">
        <v>0</v>
      </c>
      <c r="J102" s="32">
        <v>0</v>
      </c>
      <c r="K102" s="32">
        <v>0</v>
      </c>
      <c r="L102">
        <v>1</v>
      </c>
    </row>
    <row r="103" spans="1:12" x14ac:dyDescent="0.25">
      <c r="A103">
        <f t="shared" si="6"/>
        <v>10607</v>
      </c>
      <c r="B103" t="s">
        <v>42</v>
      </c>
      <c r="C103" t="s">
        <v>43</v>
      </c>
      <c r="D103">
        <v>684</v>
      </c>
      <c r="E103" s="32">
        <v>0</v>
      </c>
      <c r="F103" s="32">
        <v>0</v>
      </c>
      <c r="G103" s="32">
        <v>0</v>
      </c>
      <c r="H103" s="32">
        <v>489</v>
      </c>
      <c r="I103" s="32">
        <v>0</v>
      </c>
      <c r="J103" s="32">
        <v>489</v>
      </c>
      <c r="K103" s="32">
        <v>489</v>
      </c>
    </row>
    <row r="104" spans="1:12" x14ac:dyDescent="0.25">
      <c r="A104">
        <f t="shared" si="6"/>
        <v>10607</v>
      </c>
      <c r="B104" t="s">
        <v>136</v>
      </c>
      <c r="C104" t="s">
        <v>137</v>
      </c>
      <c r="D104">
        <v>906</v>
      </c>
      <c r="E104" s="32">
        <v>489</v>
      </c>
      <c r="F104" s="32">
        <v>0</v>
      </c>
      <c r="G104" s="32">
        <v>0</v>
      </c>
      <c r="H104" s="32">
        <v>0</v>
      </c>
      <c r="I104" s="32">
        <v>0</v>
      </c>
      <c r="J104" s="32">
        <v>-489</v>
      </c>
      <c r="K104" s="32">
        <v>-489</v>
      </c>
      <c r="L104">
        <v>1</v>
      </c>
    </row>
    <row r="105" spans="1:12" x14ac:dyDescent="0.25">
      <c r="A105">
        <f t="shared" si="6"/>
        <v>10607</v>
      </c>
      <c r="B105" t="s">
        <v>93</v>
      </c>
      <c r="C105" t="s">
        <v>94</v>
      </c>
      <c r="D105">
        <v>0</v>
      </c>
      <c r="E105" s="32">
        <v>3511</v>
      </c>
      <c r="F105" s="32">
        <v>0</v>
      </c>
      <c r="G105" s="32">
        <v>0</v>
      </c>
      <c r="H105" s="32">
        <v>0</v>
      </c>
      <c r="I105" s="32">
        <v>0</v>
      </c>
      <c r="J105" s="32">
        <v>-3511</v>
      </c>
      <c r="K105" s="32">
        <v>-3511</v>
      </c>
    </row>
    <row r="106" spans="1:12" x14ac:dyDescent="0.25">
      <c r="A106">
        <f t="shared" si="6"/>
        <v>10607</v>
      </c>
      <c r="B106" t="s">
        <v>95</v>
      </c>
      <c r="C106" t="s">
        <v>96</v>
      </c>
      <c r="D106">
        <v>6004</v>
      </c>
      <c r="E106" s="32">
        <v>4000</v>
      </c>
      <c r="F106" s="32">
        <v>0</v>
      </c>
      <c r="G106" s="32">
        <v>0</v>
      </c>
      <c r="H106" s="32">
        <v>489</v>
      </c>
      <c r="I106" s="32">
        <v>0</v>
      </c>
      <c r="J106" s="32">
        <v>-3511</v>
      </c>
      <c r="K106" s="32">
        <v>-3511</v>
      </c>
    </row>
    <row r="107" spans="1:12" x14ac:dyDescent="0.25">
      <c r="A107">
        <f t="shared" si="6"/>
        <v>10607</v>
      </c>
      <c r="B107" t="s">
        <v>49</v>
      </c>
      <c r="C107" t="s">
        <v>50</v>
      </c>
      <c r="D107">
        <v>-2131</v>
      </c>
      <c r="E107" s="32">
        <v>-4000</v>
      </c>
      <c r="F107" s="32">
        <v>0</v>
      </c>
      <c r="G107" s="32">
        <v>0</v>
      </c>
      <c r="H107" s="32">
        <v>-4000</v>
      </c>
      <c r="I107" s="32">
        <v>0</v>
      </c>
      <c r="J107" s="32">
        <v>0</v>
      </c>
      <c r="K107" s="32">
        <v>0</v>
      </c>
      <c r="L107">
        <v>1</v>
      </c>
    </row>
    <row r="108" spans="1:12" x14ac:dyDescent="0.25">
      <c r="A108">
        <f t="shared" si="6"/>
        <v>10607</v>
      </c>
      <c r="B108" t="s">
        <v>101</v>
      </c>
      <c r="C108" t="s">
        <v>102</v>
      </c>
      <c r="D108">
        <v>-2131</v>
      </c>
      <c r="E108" s="32">
        <v>-4000</v>
      </c>
      <c r="F108" s="32">
        <v>0</v>
      </c>
      <c r="G108" s="32">
        <v>0</v>
      </c>
      <c r="H108" s="32">
        <v>-4000</v>
      </c>
      <c r="I108" s="32">
        <v>0</v>
      </c>
      <c r="J108" s="32">
        <v>0</v>
      </c>
      <c r="K108" s="32">
        <v>0</v>
      </c>
    </row>
    <row r="109" spans="1:12" x14ac:dyDescent="0.25">
      <c r="A109">
        <f t="shared" si="6"/>
        <v>10607</v>
      </c>
      <c r="B109" t="s">
        <v>48</v>
      </c>
      <c r="C109" t="s">
        <v>113</v>
      </c>
      <c r="D109">
        <v>-3873</v>
      </c>
      <c r="E109" s="32">
        <v>0</v>
      </c>
      <c r="F109" s="32">
        <v>0</v>
      </c>
      <c r="G109" s="32">
        <v>0</v>
      </c>
      <c r="H109" s="32">
        <v>3511</v>
      </c>
      <c r="I109" s="32">
        <v>0</v>
      </c>
      <c r="J109" s="32">
        <v>3511</v>
      </c>
      <c r="K109" s="32">
        <v>3511</v>
      </c>
      <c r="L109">
        <v>1</v>
      </c>
    </row>
    <row r="110" spans="1:12" x14ac:dyDescent="0.25">
      <c r="A110">
        <f>A111</f>
        <v>10607</v>
      </c>
      <c r="B110" t="s">
        <v>103</v>
      </c>
      <c r="C110" t="s">
        <v>104</v>
      </c>
      <c r="D110">
        <v>-3873</v>
      </c>
      <c r="E110" s="32">
        <v>0</v>
      </c>
      <c r="F110" s="32">
        <v>0</v>
      </c>
      <c r="G110" s="32">
        <v>0</v>
      </c>
      <c r="H110" s="32">
        <v>3511</v>
      </c>
      <c r="I110" s="32">
        <v>0</v>
      </c>
      <c r="J110" s="32">
        <v>3511</v>
      </c>
      <c r="K110" s="32">
        <v>3511</v>
      </c>
    </row>
    <row r="111" spans="1:12" x14ac:dyDescent="0.25">
      <c r="A111">
        <f>B111</f>
        <v>10607</v>
      </c>
      <c r="B111">
        <v>10607</v>
      </c>
      <c r="C111" t="s">
        <v>124</v>
      </c>
      <c r="D111">
        <v>0</v>
      </c>
      <c r="E111" s="32">
        <v>0</v>
      </c>
      <c r="F111" s="32">
        <v>0</v>
      </c>
      <c r="G111" s="32">
        <v>0</v>
      </c>
      <c r="H111" s="32">
        <v>0</v>
      </c>
      <c r="I111" s="32">
        <v>0</v>
      </c>
      <c r="J111" s="32">
        <v>0</v>
      </c>
      <c r="K111" s="32">
        <v>0</v>
      </c>
    </row>
    <row r="112" spans="1:12" x14ac:dyDescent="0.25">
      <c r="A112">
        <f t="shared" ref="A112:A125" si="7">A113</f>
        <v>10791</v>
      </c>
      <c r="B112" t="s">
        <v>14</v>
      </c>
      <c r="C112" t="s">
        <v>15</v>
      </c>
      <c r="D112">
        <v>24090</v>
      </c>
      <c r="E112" s="32">
        <v>11700</v>
      </c>
      <c r="F112" s="32">
        <v>0</v>
      </c>
      <c r="G112" s="32">
        <v>0</v>
      </c>
      <c r="H112" s="32">
        <v>24187</v>
      </c>
      <c r="I112" s="32">
        <v>0</v>
      </c>
      <c r="J112" s="32">
        <v>12487</v>
      </c>
      <c r="K112" s="32">
        <v>12487</v>
      </c>
      <c r="L112">
        <v>1</v>
      </c>
    </row>
    <row r="113" spans="1:12" x14ac:dyDescent="0.25">
      <c r="A113">
        <f t="shared" si="7"/>
        <v>10791</v>
      </c>
      <c r="B113" t="s">
        <v>65</v>
      </c>
      <c r="C113" t="s">
        <v>66</v>
      </c>
      <c r="D113">
        <v>0</v>
      </c>
      <c r="E113" s="32">
        <v>0</v>
      </c>
      <c r="F113" s="32">
        <v>0</v>
      </c>
      <c r="G113" s="32">
        <v>0</v>
      </c>
      <c r="H113" s="32">
        <v>105</v>
      </c>
      <c r="I113" s="32">
        <v>0</v>
      </c>
      <c r="J113" s="32">
        <v>105</v>
      </c>
      <c r="K113" s="32">
        <v>105</v>
      </c>
      <c r="L113">
        <v>1</v>
      </c>
    </row>
    <row r="114" spans="1:12" x14ac:dyDescent="0.25">
      <c r="A114">
        <f t="shared" si="7"/>
        <v>10791</v>
      </c>
      <c r="B114" t="s">
        <v>127</v>
      </c>
      <c r="C114" t="s">
        <v>128</v>
      </c>
      <c r="D114">
        <v>0</v>
      </c>
      <c r="E114" s="32">
        <v>0</v>
      </c>
      <c r="F114" s="32">
        <v>0</v>
      </c>
      <c r="G114" s="32">
        <v>0</v>
      </c>
      <c r="H114" s="32">
        <v>269</v>
      </c>
      <c r="I114" s="32">
        <v>0</v>
      </c>
      <c r="J114" s="32">
        <v>269</v>
      </c>
      <c r="K114" s="32">
        <v>269</v>
      </c>
      <c r="L114">
        <v>1</v>
      </c>
    </row>
    <row r="115" spans="1:12" x14ac:dyDescent="0.25">
      <c r="A115">
        <f t="shared" si="7"/>
        <v>10791</v>
      </c>
      <c r="B115" t="s">
        <v>16</v>
      </c>
      <c r="C115" t="s">
        <v>17</v>
      </c>
      <c r="D115">
        <v>0</v>
      </c>
      <c r="E115" s="32">
        <v>0</v>
      </c>
      <c r="F115" s="32">
        <v>0</v>
      </c>
      <c r="G115" s="32">
        <v>0</v>
      </c>
      <c r="H115" s="32">
        <v>628</v>
      </c>
      <c r="I115" s="32">
        <v>0</v>
      </c>
      <c r="J115" s="32">
        <v>628</v>
      </c>
      <c r="K115" s="32">
        <v>628</v>
      </c>
      <c r="L115">
        <v>1</v>
      </c>
    </row>
    <row r="116" spans="1:12" x14ac:dyDescent="0.25">
      <c r="A116">
        <f t="shared" si="7"/>
        <v>10791</v>
      </c>
      <c r="B116" t="s">
        <v>18</v>
      </c>
      <c r="C116" t="s">
        <v>19</v>
      </c>
      <c r="D116">
        <v>-1042</v>
      </c>
      <c r="E116" s="32">
        <v>0</v>
      </c>
      <c r="F116" s="32">
        <v>0</v>
      </c>
      <c r="G116" s="32">
        <v>0</v>
      </c>
      <c r="H116" s="32">
        <v>-2352</v>
      </c>
      <c r="I116" s="32">
        <v>0</v>
      </c>
      <c r="J116" s="32">
        <v>-2352</v>
      </c>
      <c r="K116" s="32">
        <v>-2352</v>
      </c>
      <c r="L116">
        <v>1</v>
      </c>
    </row>
    <row r="117" spans="1:12" x14ac:dyDescent="0.25">
      <c r="A117">
        <f t="shared" si="7"/>
        <v>10791</v>
      </c>
      <c r="B117" t="s">
        <v>20</v>
      </c>
      <c r="C117" t="s">
        <v>21</v>
      </c>
      <c r="D117">
        <v>1584</v>
      </c>
      <c r="E117" s="32">
        <v>0</v>
      </c>
      <c r="F117" s="32">
        <v>0</v>
      </c>
      <c r="G117" s="32">
        <v>0</v>
      </c>
      <c r="H117" s="32">
        <v>2357</v>
      </c>
      <c r="I117" s="32">
        <v>0</v>
      </c>
      <c r="J117" s="32">
        <v>2357</v>
      </c>
      <c r="K117" s="32">
        <v>2357</v>
      </c>
      <c r="L117">
        <v>1</v>
      </c>
    </row>
    <row r="118" spans="1:12" x14ac:dyDescent="0.25">
      <c r="A118">
        <f t="shared" si="7"/>
        <v>10791</v>
      </c>
      <c r="B118" t="s">
        <v>24</v>
      </c>
      <c r="C118" t="s">
        <v>25</v>
      </c>
      <c r="D118">
        <v>5516</v>
      </c>
      <c r="E118" s="32">
        <v>0</v>
      </c>
      <c r="F118" s="32">
        <v>0</v>
      </c>
      <c r="G118" s="32">
        <v>0</v>
      </c>
      <c r="H118" s="32">
        <v>6264</v>
      </c>
      <c r="I118" s="32">
        <v>0</v>
      </c>
      <c r="J118" s="32">
        <v>6264</v>
      </c>
      <c r="K118" s="32">
        <v>6264</v>
      </c>
      <c r="L118">
        <v>1</v>
      </c>
    </row>
    <row r="119" spans="1:12" x14ac:dyDescent="0.25">
      <c r="A119">
        <f t="shared" si="7"/>
        <v>10791</v>
      </c>
      <c r="B119" t="s">
        <v>26</v>
      </c>
      <c r="C119" t="s">
        <v>27</v>
      </c>
      <c r="D119">
        <v>3</v>
      </c>
      <c r="E119" s="32">
        <v>0</v>
      </c>
      <c r="F119" s="32">
        <v>0</v>
      </c>
      <c r="G119" s="32">
        <v>0</v>
      </c>
      <c r="H119" s="32">
        <v>0</v>
      </c>
      <c r="I119" s="32">
        <v>0</v>
      </c>
      <c r="J119" s="32">
        <v>0</v>
      </c>
      <c r="K119" s="32">
        <v>0</v>
      </c>
      <c r="L119">
        <v>1</v>
      </c>
    </row>
    <row r="120" spans="1:12" x14ac:dyDescent="0.25">
      <c r="A120">
        <f t="shared" si="7"/>
        <v>10791</v>
      </c>
      <c r="B120" t="s">
        <v>34</v>
      </c>
      <c r="C120" t="s">
        <v>35</v>
      </c>
      <c r="D120">
        <v>689</v>
      </c>
      <c r="E120" s="32">
        <v>650</v>
      </c>
      <c r="F120" s="32">
        <v>0</v>
      </c>
      <c r="G120" s="32">
        <v>0</v>
      </c>
      <c r="H120" s="32">
        <v>257</v>
      </c>
      <c r="I120" s="32">
        <v>0</v>
      </c>
      <c r="J120" s="32">
        <v>-393</v>
      </c>
      <c r="K120" s="32">
        <v>-393</v>
      </c>
      <c r="L120">
        <v>1</v>
      </c>
    </row>
    <row r="121" spans="1:12" x14ac:dyDescent="0.25">
      <c r="A121">
        <f t="shared" si="7"/>
        <v>10791</v>
      </c>
      <c r="B121" t="s">
        <v>73</v>
      </c>
      <c r="C121" t="s">
        <v>74</v>
      </c>
      <c r="D121">
        <v>0</v>
      </c>
      <c r="E121" s="32">
        <v>150</v>
      </c>
      <c r="F121" s="32">
        <v>0</v>
      </c>
      <c r="G121" s="32">
        <v>0</v>
      </c>
      <c r="H121" s="32">
        <v>18</v>
      </c>
      <c r="I121" s="32">
        <v>0</v>
      </c>
      <c r="J121" s="32">
        <v>-133</v>
      </c>
      <c r="K121" s="32">
        <v>-133</v>
      </c>
      <c r="L121">
        <v>1</v>
      </c>
    </row>
    <row r="122" spans="1:12" x14ac:dyDescent="0.25">
      <c r="A122">
        <f t="shared" si="7"/>
        <v>10791</v>
      </c>
      <c r="B122" t="s">
        <v>95</v>
      </c>
      <c r="C122" t="s">
        <v>96</v>
      </c>
      <c r="D122">
        <v>30840</v>
      </c>
      <c r="E122" s="32">
        <v>12500</v>
      </c>
      <c r="F122" s="32">
        <v>0</v>
      </c>
      <c r="G122" s="32">
        <v>0</v>
      </c>
      <c r="H122" s="32">
        <v>31733</v>
      </c>
      <c r="I122" s="32">
        <v>0</v>
      </c>
      <c r="J122" s="32">
        <v>19233</v>
      </c>
      <c r="K122" s="32">
        <v>19233</v>
      </c>
      <c r="L122">
        <v>1</v>
      </c>
    </row>
    <row r="123" spans="1:12" x14ac:dyDescent="0.25">
      <c r="A123">
        <f t="shared" si="7"/>
        <v>10791</v>
      </c>
      <c r="B123" t="s">
        <v>49</v>
      </c>
      <c r="C123" t="s">
        <v>50</v>
      </c>
      <c r="D123">
        <v>-30000</v>
      </c>
      <c r="E123" s="32">
        <v>-12500</v>
      </c>
      <c r="F123" s="32">
        <v>0</v>
      </c>
      <c r="G123" s="32">
        <v>0</v>
      </c>
      <c r="H123" s="32">
        <v>-31733</v>
      </c>
      <c r="I123" s="32">
        <v>0</v>
      </c>
      <c r="J123" s="32">
        <v>-19233</v>
      </c>
      <c r="K123" s="32">
        <v>-19233</v>
      </c>
      <c r="L123">
        <v>1</v>
      </c>
    </row>
    <row r="124" spans="1:12" x14ac:dyDescent="0.25">
      <c r="A124">
        <f t="shared" si="7"/>
        <v>10791</v>
      </c>
      <c r="B124" t="s">
        <v>101</v>
      </c>
      <c r="C124" t="s">
        <v>102</v>
      </c>
      <c r="D124">
        <v>-30000</v>
      </c>
      <c r="E124" s="32">
        <v>-12500</v>
      </c>
      <c r="F124" s="32">
        <v>0</v>
      </c>
      <c r="G124" s="32">
        <v>0</v>
      </c>
      <c r="H124" s="32">
        <v>-31733</v>
      </c>
      <c r="I124" s="32">
        <v>0</v>
      </c>
      <c r="J124" s="32">
        <v>-19233</v>
      </c>
      <c r="K124" s="32">
        <v>-19233</v>
      </c>
      <c r="L124">
        <v>1</v>
      </c>
    </row>
    <row r="125" spans="1:12" x14ac:dyDescent="0.25">
      <c r="A125">
        <f t="shared" si="7"/>
        <v>10791</v>
      </c>
      <c r="B125" t="s">
        <v>48</v>
      </c>
      <c r="C125" t="s">
        <v>113</v>
      </c>
      <c r="D125">
        <v>-840</v>
      </c>
      <c r="E125" s="32">
        <v>0</v>
      </c>
      <c r="F125" s="32">
        <v>0</v>
      </c>
      <c r="G125" s="32">
        <v>0</v>
      </c>
      <c r="H125" s="32">
        <v>0</v>
      </c>
      <c r="I125" s="32">
        <v>0</v>
      </c>
      <c r="J125" s="32">
        <v>0</v>
      </c>
      <c r="K125" s="32">
        <v>0</v>
      </c>
      <c r="L125">
        <v>1</v>
      </c>
    </row>
    <row r="126" spans="1:12" x14ac:dyDescent="0.25">
      <c r="A126">
        <f>A127</f>
        <v>10791</v>
      </c>
      <c r="B126" t="s">
        <v>103</v>
      </c>
      <c r="C126" t="s">
        <v>104</v>
      </c>
      <c r="D126">
        <v>-840</v>
      </c>
      <c r="E126" s="32">
        <v>0</v>
      </c>
      <c r="F126" s="32">
        <v>0</v>
      </c>
      <c r="G126" s="32">
        <v>0</v>
      </c>
      <c r="H126" s="32">
        <v>0</v>
      </c>
      <c r="I126" s="32">
        <v>0</v>
      </c>
      <c r="J126" s="32">
        <v>0</v>
      </c>
      <c r="K126" s="32">
        <v>0</v>
      </c>
    </row>
    <row r="127" spans="1:12" x14ac:dyDescent="0.25">
      <c r="A127">
        <f>B127</f>
        <v>10791</v>
      </c>
      <c r="B127">
        <v>10791</v>
      </c>
      <c r="C127" t="s">
        <v>129</v>
      </c>
      <c r="D127">
        <v>0</v>
      </c>
      <c r="E127" s="32">
        <v>0</v>
      </c>
      <c r="F127" s="32">
        <v>0</v>
      </c>
      <c r="G127" s="32">
        <v>0</v>
      </c>
      <c r="H127" s="32">
        <v>0</v>
      </c>
      <c r="I127" s="32">
        <v>0</v>
      </c>
      <c r="J127" s="32">
        <v>0</v>
      </c>
      <c r="K127" s="32">
        <v>0</v>
      </c>
      <c r="L127">
        <v>1</v>
      </c>
    </row>
    <row r="128" spans="1:12" x14ac:dyDescent="0.25">
      <c r="A128">
        <f t="shared" ref="A128:A132" si="8">A129</f>
        <v>10858</v>
      </c>
      <c r="B128" t="s">
        <v>42</v>
      </c>
      <c r="C128" t="s">
        <v>43</v>
      </c>
      <c r="D128">
        <v>1550</v>
      </c>
      <c r="E128" s="32">
        <v>0</v>
      </c>
      <c r="F128" s="32">
        <v>0</v>
      </c>
      <c r="G128" s="32">
        <v>0</v>
      </c>
      <c r="H128" s="32">
        <v>0</v>
      </c>
      <c r="I128" s="32">
        <v>0</v>
      </c>
      <c r="J128" s="32">
        <v>0</v>
      </c>
      <c r="K128" s="32">
        <v>0</v>
      </c>
      <c r="L128">
        <v>1</v>
      </c>
    </row>
    <row r="129" spans="1:12" x14ac:dyDescent="0.25">
      <c r="A129">
        <f t="shared" si="8"/>
        <v>10858</v>
      </c>
      <c r="B129" t="s">
        <v>95</v>
      </c>
      <c r="C129" t="s">
        <v>96</v>
      </c>
      <c r="D129">
        <v>1550</v>
      </c>
      <c r="E129" s="32">
        <v>0</v>
      </c>
      <c r="F129" s="32">
        <v>0</v>
      </c>
      <c r="G129" s="32">
        <v>0</v>
      </c>
      <c r="H129" s="32">
        <v>0</v>
      </c>
      <c r="I129" s="32">
        <v>0</v>
      </c>
      <c r="J129" s="32">
        <v>0</v>
      </c>
      <c r="K129" s="32">
        <v>0</v>
      </c>
    </row>
    <row r="130" spans="1:12" x14ac:dyDescent="0.25">
      <c r="A130">
        <f t="shared" si="8"/>
        <v>10858</v>
      </c>
      <c r="B130" t="s">
        <v>49</v>
      </c>
      <c r="C130" t="s">
        <v>50</v>
      </c>
      <c r="D130">
        <v>-1643</v>
      </c>
      <c r="E130" s="32">
        <v>0</v>
      </c>
      <c r="F130" s="32">
        <v>0</v>
      </c>
      <c r="G130" s="32">
        <v>0</v>
      </c>
      <c r="H130" s="32">
        <v>0</v>
      </c>
      <c r="I130" s="32">
        <v>0</v>
      </c>
      <c r="J130" s="32">
        <v>0</v>
      </c>
      <c r="K130" s="32">
        <v>0</v>
      </c>
      <c r="L130">
        <v>1</v>
      </c>
    </row>
    <row r="131" spans="1:12" x14ac:dyDescent="0.25">
      <c r="A131">
        <f t="shared" si="8"/>
        <v>10858</v>
      </c>
      <c r="B131" t="s">
        <v>101</v>
      </c>
      <c r="C131" t="s">
        <v>102</v>
      </c>
      <c r="D131">
        <v>-1643</v>
      </c>
      <c r="E131" s="32">
        <v>0</v>
      </c>
      <c r="F131" s="32">
        <v>0</v>
      </c>
      <c r="G131" s="32">
        <v>0</v>
      </c>
      <c r="H131" s="32">
        <v>0</v>
      </c>
      <c r="I131" s="32">
        <v>0</v>
      </c>
      <c r="J131" s="32">
        <v>0</v>
      </c>
      <c r="K131" s="32">
        <v>0</v>
      </c>
    </row>
    <row r="132" spans="1:12" x14ac:dyDescent="0.25">
      <c r="A132">
        <f t="shared" si="8"/>
        <v>10858</v>
      </c>
      <c r="B132" t="s">
        <v>48</v>
      </c>
      <c r="C132" t="s">
        <v>113</v>
      </c>
      <c r="D132">
        <v>93</v>
      </c>
      <c r="E132" s="32">
        <v>0</v>
      </c>
      <c r="F132" s="32">
        <v>0</v>
      </c>
      <c r="G132" s="32">
        <v>0</v>
      </c>
      <c r="H132" s="32">
        <v>0</v>
      </c>
      <c r="I132" s="32">
        <v>0</v>
      </c>
      <c r="J132" s="32">
        <v>0</v>
      </c>
      <c r="K132" s="32">
        <v>0</v>
      </c>
    </row>
    <row r="133" spans="1:12" x14ac:dyDescent="0.25">
      <c r="A133">
        <f>A134</f>
        <v>10858</v>
      </c>
      <c r="B133" t="s">
        <v>103</v>
      </c>
      <c r="C133" t="s">
        <v>104</v>
      </c>
      <c r="D133">
        <v>93</v>
      </c>
      <c r="E133" s="32">
        <v>0</v>
      </c>
      <c r="F133" s="32">
        <v>0</v>
      </c>
      <c r="G133" s="32">
        <v>0</v>
      </c>
      <c r="H133" s="32">
        <v>0</v>
      </c>
      <c r="I133" s="32">
        <v>0</v>
      </c>
      <c r="J133" s="32">
        <v>0</v>
      </c>
      <c r="K133" s="32">
        <v>0</v>
      </c>
      <c r="L133">
        <v>1</v>
      </c>
    </row>
    <row r="134" spans="1:12" x14ac:dyDescent="0.25">
      <c r="A134">
        <f>B134</f>
        <v>10858</v>
      </c>
      <c r="B134">
        <v>10858</v>
      </c>
      <c r="C134" t="s">
        <v>176</v>
      </c>
      <c r="D134">
        <v>0</v>
      </c>
      <c r="E134" s="32">
        <v>0</v>
      </c>
      <c r="F134" s="32">
        <v>0</v>
      </c>
      <c r="G134" s="32">
        <v>0</v>
      </c>
      <c r="H134" s="32">
        <v>0</v>
      </c>
      <c r="I134" s="32">
        <v>0</v>
      </c>
      <c r="J134" s="32">
        <v>0</v>
      </c>
      <c r="K134" s="32">
        <v>0</v>
      </c>
      <c r="L134">
        <v>1</v>
      </c>
    </row>
    <row r="135" spans="1:12" x14ac:dyDescent="0.25">
      <c r="A135">
        <f t="shared" ref="A135:A137" si="9">A136</f>
        <v>10947</v>
      </c>
      <c r="B135" t="s">
        <v>46</v>
      </c>
      <c r="C135" t="s">
        <v>47</v>
      </c>
      <c r="D135">
        <v>12000</v>
      </c>
      <c r="E135" s="32">
        <v>0</v>
      </c>
      <c r="F135" s="32">
        <v>0</v>
      </c>
      <c r="G135" s="32">
        <v>0</v>
      </c>
      <c r="H135" s="32">
        <v>0</v>
      </c>
      <c r="I135" s="32">
        <v>0</v>
      </c>
      <c r="J135" s="32">
        <v>0</v>
      </c>
      <c r="K135" s="32">
        <v>0</v>
      </c>
      <c r="L135">
        <v>1</v>
      </c>
    </row>
    <row r="136" spans="1:12" x14ac:dyDescent="0.25">
      <c r="A136">
        <f t="shared" si="9"/>
        <v>10947</v>
      </c>
      <c r="B136" t="s">
        <v>95</v>
      </c>
      <c r="C136" t="s">
        <v>96</v>
      </c>
      <c r="D136">
        <v>12000</v>
      </c>
      <c r="E136" s="32">
        <v>0</v>
      </c>
      <c r="F136" s="32">
        <v>0</v>
      </c>
      <c r="G136" s="32">
        <v>0</v>
      </c>
      <c r="H136" s="32">
        <v>0</v>
      </c>
      <c r="I136" s="32">
        <v>0</v>
      </c>
      <c r="J136" s="32">
        <v>0</v>
      </c>
      <c r="K136" s="32">
        <v>0</v>
      </c>
      <c r="L136">
        <v>1</v>
      </c>
    </row>
    <row r="137" spans="1:12" x14ac:dyDescent="0.25">
      <c r="A137">
        <f t="shared" si="9"/>
        <v>10947</v>
      </c>
      <c r="B137" t="s">
        <v>48</v>
      </c>
      <c r="C137" t="s">
        <v>113</v>
      </c>
      <c r="D137">
        <v>-12000</v>
      </c>
      <c r="E137" s="32">
        <v>0</v>
      </c>
      <c r="F137" s="32">
        <v>0</v>
      </c>
      <c r="G137" s="32">
        <v>0</v>
      </c>
      <c r="H137" s="32">
        <v>0</v>
      </c>
      <c r="I137" s="32">
        <v>0</v>
      </c>
      <c r="J137" s="32">
        <v>0</v>
      </c>
      <c r="K137" s="32">
        <v>0</v>
      </c>
    </row>
    <row r="138" spans="1:12" x14ac:dyDescent="0.25">
      <c r="A138">
        <f>A139</f>
        <v>10947</v>
      </c>
      <c r="B138" t="s">
        <v>103</v>
      </c>
      <c r="C138" t="s">
        <v>104</v>
      </c>
      <c r="D138">
        <v>-12000</v>
      </c>
      <c r="E138" s="32">
        <v>0</v>
      </c>
      <c r="F138" s="32">
        <v>0</v>
      </c>
      <c r="G138" s="32">
        <v>0</v>
      </c>
      <c r="H138" s="32">
        <v>0</v>
      </c>
      <c r="I138" s="32">
        <v>0</v>
      </c>
      <c r="J138" s="32">
        <v>0</v>
      </c>
      <c r="K138" s="32">
        <v>0</v>
      </c>
      <c r="L138">
        <v>1</v>
      </c>
    </row>
    <row r="139" spans="1:12" x14ac:dyDescent="0.25">
      <c r="A139">
        <f>B139</f>
        <v>10947</v>
      </c>
      <c r="B139">
        <v>10947</v>
      </c>
      <c r="C139" t="s">
        <v>177</v>
      </c>
      <c r="D139">
        <v>0</v>
      </c>
      <c r="E139" s="32">
        <v>0</v>
      </c>
      <c r="F139" s="32">
        <v>0</v>
      </c>
      <c r="G139" s="32">
        <v>0</v>
      </c>
      <c r="H139" s="32">
        <v>0</v>
      </c>
      <c r="I139" s="32">
        <v>0</v>
      </c>
      <c r="J139" s="32">
        <v>0</v>
      </c>
      <c r="K139" s="32">
        <v>0</v>
      </c>
    </row>
    <row r="140" spans="1:12" x14ac:dyDescent="0.25">
      <c r="A140">
        <f t="shared" ref="A140:A158" si="10">A141</f>
        <v>11037</v>
      </c>
      <c r="B140" t="s">
        <v>14</v>
      </c>
      <c r="C140" t="s">
        <v>15</v>
      </c>
      <c r="D140">
        <v>6587</v>
      </c>
      <c r="E140" s="32">
        <v>0</v>
      </c>
      <c r="F140" s="32">
        <v>0</v>
      </c>
      <c r="G140" s="32">
        <v>0</v>
      </c>
      <c r="H140" s="32">
        <v>0</v>
      </c>
      <c r="I140" s="32">
        <v>0</v>
      </c>
      <c r="J140" s="32">
        <v>0</v>
      </c>
      <c r="K140" s="32">
        <v>0</v>
      </c>
    </row>
    <row r="141" spans="1:12" x14ac:dyDescent="0.25">
      <c r="A141">
        <f t="shared" si="10"/>
        <v>11037</v>
      </c>
      <c r="B141" t="s">
        <v>18</v>
      </c>
      <c r="C141" t="s">
        <v>19</v>
      </c>
      <c r="D141">
        <v>1598</v>
      </c>
      <c r="E141" s="32">
        <v>0</v>
      </c>
      <c r="F141" s="32">
        <v>0</v>
      </c>
      <c r="G141" s="32">
        <v>0</v>
      </c>
      <c r="H141" s="32">
        <v>0</v>
      </c>
      <c r="I141" s="32">
        <v>0</v>
      </c>
      <c r="J141" s="32">
        <v>0</v>
      </c>
      <c r="K141" s="32">
        <v>0</v>
      </c>
      <c r="L141">
        <v>1</v>
      </c>
    </row>
    <row r="142" spans="1:12" x14ac:dyDescent="0.25">
      <c r="A142">
        <f t="shared" si="10"/>
        <v>11037</v>
      </c>
      <c r="B142" t="s">
        <v>20</v>
      </c>
      <c r="C142" t="s">
        <v>21</v>
      </c>
      <c r="D142">
        <v>455</v>
      </c>
      <c r="E142" s="32">
        <v>0</v>
      </c>
      <c r="F142" s="32">
        <v>0</v>
      </c>
      <c r="G142" s="32">
        <v>0</v>
      </c>
      <c r="H142" s="32">
        <v>0</v>
      </c>
      <c r="I142" s="32">
        <v>0</v>
      </c>
      <c r="J142" s="32">
        <v>0</v>
      </c>
      <c r="K142" s="32">
        <v>0</v>
      </c>
      <c r="L142">
        <v>1</v>
      </c>
    </row>
    <row r="143" spans="1:12" x14ac:dyDescent="0.25">
      <c r="A143">
        <f t="shared" si="10"/>
        <v>11037</v>
      </c>
      <c r="B143" t="s">
        <v>24</v>
      </c>
      <c r="C143" t="s">
        <v>25</v>
      </c>
      <c r="D143">
        <v>1508</v>
      </c>
      <c r="E143" s="32">
        <v>0</v>
      </c>
      <c r="F143" s="32">
        <v>0</v>
      </c>
      <c r="G143" s="32">
        <v>0</v>
      </c>
      <c r="H143" s="32">
        <v>0</v>
      </c>
      <c r="I143" s="32">
        <v>0</v>
      </c>
      <c r="J143" s="32">
        <v>0</v>
      </c>
      <c r="K143" s="32">
        <v>0</v>
      </c>
      <c r="L143">
        <v>1</v>
      </c>
    </row>
    <row r="144" spans="1:12" x14ac:dyDescent="0.25">
      <c r="A144">
        <f t="shared" si="10"/>
        <v>11037</v>
      </c>
      <c r="B144" t="s">
        <v>105</v>
      </c>
      <c r="C144" t="s">
        <v>106</v>
      </c>
      <c r="D144">
        <v>-1425</v>
      </c>
      <c r="E144" s="32">
        <v>0</v>
      </c>
      <c r="F144" s="32">
        <v>0</v>
      </c>
      <c r="G144" s="32">
        <v>0</v>
      </c>
      <c r="H144" s="32">
        <v>0</v>
      </c>
      <c r="I144" s="32">
        <v>0</v>
      </c>
      <c r="J144" s="32">
        <v>0</v>
      </c>
      <c r="K144" s="32">
        <v>0</v>
      </c>
      <c r="L144">
        <v>1</v>
      </c>
    </row>
    <row r="145" spans="1:12" x14ac:dyDescent="0.25">
      <c r="A145">
        <f t="shared" si="10"/>
        <v>11037</v>
      </c>
      <c r="B145" t="s">
        <v>32</v>
      </c>
      <c r="C145" t="s">
        <v>33</v>
      </c>
      <c r="D145">
        <v>0</v>
      </c>
      <c r="E145" s="32">
        <v>0</v>
      </c>
      <c r="F145" s="32">
        <v>0</v>
      </c>
      <c r="G145" s="32">
        <v>0</v>
      </c>
      <c r="H145" s="32">
        <v>604</v>
      </c>
      <c r="I145" s="32">
        <v>0</v>
      </c>
      <c r="J145" s="32">
        <v>604</v>
      </c>
      <c r="K145" s="32">
        <v>604</v>
      </c>
      <c r="L145">
        <v>1</v>
      </c>
    </row>
    <row r="146" spans="1:12" x14ac:dyDescent="0.25">
      <c r="A146">
        <f t="shared" si="10"/>
        <v>11037</v>
      </c>
      <c r="B146" t="s">
        <v>71</v>
      </c>
      <c r="C146" t="s">
        <v>72</v>
      </c>
      <c r="D146">
        <v>32</v>
      </c>
      <c r="E146" s="32">
        <v>0</v>
      </c>
      <c r="F146" s="32">
        <v>0</v>
      </c>
      <c r="G146" s="32">
        <v>0</v>
      </c>
      <c r="H146" s="32">
        <v>0</v>
      </c>
      <c r="I146" s="32">
        <v>0</v>
      </c>
      <c r="J146" s="32">
        <v>0</v>
      </c>
      <c r="K146" s="32">
        <v>0</v>
      </c>
      <c r="L146">
        <v>1</v>
      </c>
    </row>
    <row r="147" spans="1:12" x14ac:dyDescent="0.25">
      <c r="A147">
        <f t="shared" si="10"/>
        <v>11037</v>
      </c>
      <c r="B147" t="s">
        <v>34</v>
      </c>
      <c r="C147" t="s">
        <v>35</v>
      </c>
      <c r="D147">
        <v>182</v>
      </c>
      <c r="E147" s="32">
        <v>0</v>
      </c>
      <c r="F147" s="32">
        <v>0</v>
      </c>
      <c r="G147" s="32">
        <v>0</v>
      </c>
      <c r="H147" s="32">
        <v>0</v>
      </c>
      <c r="I147" s="32">
        <v>0</v>
      </c>
      <c r="J147" s="32">
        <v>0</v>
      </c>
      <c r="K147" s="32">
        <v>0</v>
      </c>
      <c r="L147">
        <v>1</v>
      </c>
    </row>
    <row r="148" spans="1:12" x14ac:dyDescent="0.25">
      <c r="A148">
        <f t="shared" si="10"/>
        <v>11037</v>
      </c>
      <c r="B148" t="s">
        <v>73</v>
      </c>
      <c r="C148" t="s">
        <v>74</v>
      </c>
      <c r="D148">
        <v>23</v>
      </c>
      <c r="E148" s="32">
        <v>0</v>
      </c>
      <c r="F148" s="32">
        <v>0</v>
      </c>
      <c r="G148" s="32">
        <v>0</v>
      </c>
      <c r="H148" s="32">
        <v>0</v>
      </c>
      <c r="I148" s="32">
        <v>0</v>
      </c>
      <c r="J148" s="32">
        <v>0</v>
      </c>
      <c r="K148" s="32">
        <v>0</v>
      </c>
      <c r="L148">
        <v>3</v>
      </c>
    </row>
    <row r="149" spans="1:12" x14ac:dyDescent="0.25">
      <c r="A149">
        <f t="shared" si="10"/>
        <v>11037</v>
      </c>
      <c r="B149" t="s">
        <v>42</v>
      </c>
      <c r="C149" t="s">
        <v>43</v>
      </c>
      <c r="D149">
        <v>5494</v>
      </c>
      <c r="E149" s="32">
        <v>0</v>
      </c>
      <c r="F149" s="32">
        <v>0</v>
      </c>
      <c r="G149" s="32">
        <v>0</v>
      </c>
      <c r="H149" s="32">
        <v>510</v>
      </c>
      <c r="I149" s="32">
        <v>0</v>
      </c>
      <c r="J149" s="32">
        <v>510</v>
      </c>
      <c r="K149" s="32">
        <v>510</v>
      </c>
      <c r="L149">
        <v>3</v>
      </c>
    </row>
    <row r="150" spans="1:12" x14ac:dyDescent="0.25">
      <c r="A150">
        <f t="shared" si="10"/>
        <v>11037</v>
      </c>
      <c r="B150" t="s">
        <v>87</v>
      </c>
      <c r="C150" t="s">
        <v>88</v>
      </c>
      <c r="D150">
        <v>0</v>
      </c>
      <c r="E150" s="32">
        <v>0</v>
      </c>
      <c r="F150" s="32">
        <v>0</v>
      </c>
      <c r="G150" s="32">
        <v>0</v>
      </c>
      <c r="H150" s="32">
        <v>-1705</v>
      </c>
      <c r="I150" s="32">
        <v>0</v>
      </c>
      <c r="J150" s="32">
        <v>-1705</v>
      </c>
      <c r="K150" s="32">
        <v>-1705</v>
      </c>
      <c r="L150">
        <v>2</v>
      </c>
    </row>
    <row r="151" spans="1:12" x14ac:dyDescent="0.25">
      <c r="A151">
        <f t="shared" si="10"/>
        <v>11037</v>
      </c>
      <c r="B151" t="s">
        <v>107</v>
      </c>
      <c r="C151" t="s">
        <v>108</v>
      </c>
      <c r="D151">
        <v>523</v>
      </c>
      <c r="E151" s="32">
        <v>0</v>
      </c>
      <c r="F151" s="32">
        <v>0</v>
      </c>
      <c r="G151" s="32">
        <v>0</v>
      </c>
      <c r="H151" s="32">
        <v>0</v>
      </c>
      <c r="I151" s="32">
        <v>0</v>
      </c>
      <c r="J151" s="32">
        <v>0</v>
      </c>
      <c r="K151" s="32">
        <v>0</v>
      </c>
      <c r="L151">
        <v>1</v>
      </c>
    </row>
    <row r="152" spans="1:12" x14ac:dyDescent="0.25">
      <c r="A152">
        <f t="shared" si="10"/>
        <v>11037</v>
      </c>
      <c r="B152" t="s">
        <v>46</v>
      </c>
      <c r="C152" t="s">
        <v>47</v>
      </c>
      <c r="D152">
        <v>5912</v>
      </c>
      <c r="E152" s="32">
        <v>0</v>
      </c>
      <c r="F152" s="32">
        <v>0</v>
      </c>
      <c r="G152" s="32">
        <v>0</v>
      </c>
      <c r="H152" s="32">
        <v>0</v>
      </c>
      <c r="I152" s="32">
        <v>0</v>
      </c>
      <c r="J152" s="32">
        <v>0</v>
      </c>
      <c r="K152" s="32">
        <v>0</v>
      </c>
      <c r="L152">
        <v>1</v>
      </c>
    </row>
    <row r="153" spans="1:12" x14ac:dyDescent="0.25">
      <c r="A153">
        <f t="shared" si="10"/>
        <v>11037</v>
      </c>
      <c r="B153" t="s">
        <v>178</v>
      </c>
      <c r="C153" t="s">
        <v>179</v>
      </c>
      <c r="D153">
        <v>0</v>
      </c>
      <c r="E153" s="32">
        <v>3096</v>
      </c>
      <c r="F153" s="32">
        <v>0</v>
      </c>
      <c r="G153" s="32">
        <v>0</v>
      </c>
      <c r="H153" s="32">
        <v>0</v>
      </c>
      <c r="I153" s="32">
        <v>0</v>
      </c>
      <c r="J153" s="32">
        <v>-3096</v>
      </c>
      <c r="K153" s="32">
        <v>-3096</v>
      </c>
      <c r="L153">
        <v>1</v>
      </c>
    </row>
    <row r="154" spans="1:12" x14ac:dyDescent="0.25">
      <c r="A154">
        <f t="shared" si="10"/>
        <v>11037</v>
      </c>
      <c r="B154" t="s">
        <v>95</v>
      </c>
      <c r="C154" t="s">
        <v>96</v>
      </c>
      <c r="D154">
        <v>20890</v>
      </c>
      <c r="E154" s="32">
        <v>3096</v>
      </c>
      <c r="F154" s="32">
        <v>0</v>
      </c>
      <c r="G154" s="32">
        <v>0</v>
      </c>
      <c r="H154" s="32">
        <v>-591</v>
      </c>
      <c r="I154" s="32">
        <v>0</v>
      </c>
      <c r="J154" s="32">
        <v>-3687</v>
      </c>
      <c r="K154" s="32">
        <v>-3687</v>
      </c>
    </row>
    <row r="155" spans="1:12" x14ac:dyDescent="0.25">
      <c r="A155">
        <f t="shared" si="10"/>
        <v>11037</v>
      </c>
      <c r="B155" t="s">
        <v>49</v>
      </c>
      <c r="C155" t="s">
        <v>50</v>
      </c>
      <c r="D155">
        <v>-22054</v>
      </c>
      <c r="E155" s="32">
        <v>0</v>
      </c>
      <c r="F155" s="32">
        <v>0</v>
      </c>
      <c r="G155" s="32">
        <v>0</v>
      </c>
      <c r="H155" s="32">
        <v>0</v>
      </c>
      <c r="I155" s="32">
        <v>0</v>
      </c>
      <c r="J155" s="32">
        <v>0</v>
      </c>
      <c r="K155" s="32">
        <v>0</v>
      </c>
      <c r="L155">
        <v>1</v>
      </c>
    </row>
    <row r="156" spans="1:12" x14ac:dyDescent="0.25">
      <c r="A156">
        <f t="shared" si="10"/>
        <v>11037</v>
      </c>
      <c r="B156" t="s">
        <v>97</v>
      </c>
      <c r="C156" t="s">
        <v>98</v>
      </c>
      <c r="D156">
        <v>0</v>
      </c>
      <c r="E156" s="32">
        <v>0</v>
      </c>
      <c r="F156" s="32">
        <v>0</v>
      </c>
      <c r="G156" s="32">
        <v>0</v>
      </c>
      <c r="H156" s="32">
        <v>-250</v>
      </c>
      <c r="I156" s="32">
        <v>0</v>
      </c>
      <c r="J156" s="32">
        <v>-250</v>
      </c>
      <c r="K156" s="32">
        <v>-250</v>
      </c>
      <c r="L156">
        <v>1</v>
      </c>
    </row>
    <row r="157" spans="1:12" x14ac:dyDescent="0.25">
      <c r="A157">
        <f t="shared" si="10"/>
        <v>11037</v>
      </c>
      <c r="B157" t="s">
        <v>101</v>
      </c>
      <c r="C157" t="s">
        <v>102</v>
      </c>
      <c r="D157">
        <v>-22054</v>
      </c>
      <c r="E157" s="32">
        <v>0</v>
      </c>
      <c r="F157" s="32">
        <v>0</v>
      </c>
      <c r="G157" s="32">
        <v>0</v>
      </c>
      <c r="H157" s="32">
        <v>-250</v>
      </c>
      <c r="I157" s="32">
        <v>0</v>
      </c>
      <c r="J157" s="32">
        <v>-250</v>
      </c>
      <c r="K157" s="32">
        <v>-250</v>
      </c>
    </row>
    <row r="158" spans="1:12" x14ac:dyDescent="0.25">
      <c r="A158">
        <f t="shared" si="10"/>
        <v>11037</v>
      </c>
      <c r="B158" t="s">
        <v>48</v>
      </c>
      <c r="C158" t="s">
        <v>113</v>
      </c>
      <c r="D158">
        <v>1164</v>
      </c>
      <c r="E158" s="32">
        <v>-3096</v>
      </c>
      <c r="F158" s="32">
        <v>0</v>
      </c>
      <c r="G158" s="32">
        <v>0</v>
      </c>
      <c r="H158" s="32">
        <v>841</v>
      </c>
      <c r="I158" s="32">
        <v>0</v>
      </c>
      <c r="J158" s="32">
        <v>3937</v>
      </c>
      <c r="K158" s="32">
        <v>3937</v>
      </c>
      <c r="L158">
        <v>3</v>
      </c>
    </row>
    <row r="159" spans="1:12" x14ac:dyDescent="0.25">
      <c r="A159">
        <f>A160</f>
        <v>11037</v>
      </c>
      <c r="B159" t="s">
        <v>103</v>
      </c>
      <c r="C159" t="s">
        <v>104</v>
      </c>
      <c r="D159">
        <v>1164</v>
      </c>
      <c r="E159" s="32">
        <v>-3096</v>
      </c>
      <c r="F159" s="32">
        <v>0</v>
      </c>
      <c r="G159" s="32">
        <v>0</v>
      </c>
      <c r="H159" s="32">
        <v>841</v>
      </c>
      <c r="I159" s="32">
        <v>0</v>
      </c>
      <c r="J159" s="32">
        <v>3937</v>
      </c>
      <c r="K159" s="32">
        <v>3937</v>
      </c>
      <c r="L159">
        <v>1</v>
      </c>
    </row>
    <row r="160" spans="1:12" x14ac:dyDescent="0.25">
      <c r="A160">
        <f>B160</f>
        <v>11037</v>
      </c>
      <c r="B160">
        <v>11037</v>
      </c>
      <c r="C160" t="s">
        <v>132</v>
      </c>
      <c r="D160">
        <v>0</v>
      </c>
      <c r="E160" s="32">
        <v>0</v>
      </c>
      <c r="F160" s="32">
        <v>0</v>
      </c>
      <c r="G160" s="32">
        <v>0</v>
      </c>
      <c r="H160" s="32">
        <v>0</v>
      </c>
      <c r="I160" s="32">
        <v>0</v>
      </c>
      <c r="J160" s="32">
        <v>0</v>
      </c>
      <c r="K160" s="32">
        <v>0</v>
      </c>
      <c r="L160">
        <v>2</v>
      </c>
    </row>
    <row r="161" spans="1:12" x14ac:dyDescent="0.25">
      <c r="A161">
        <f t="shared" ref="A161:A166" si="11">A162</f>
        <v>11087</v>
      </c>
      <c r="B161" t="s">
        <v>83</v>
      </c>
      <c r="C161" t="s">
        <v>84</v>
      </c>
      <c r="D161">
        <v>5500</v>
      </c>
      <c r="E161" s="32">
        <v>0</v>
      </c>
      <c r="F161" s="32">
        <v>0</v>
      </c>
      <c r="G161" s="32">
        <v>0</v>
      </c>
      <c r="H161" s="32">
        <v>0</v>
      </c>
      <c r="I161" s="32">
        <v>0</v>
      </c>
      <c r="J161" s="32">
        <v>0</v>
      </c>
      <c r="K161" s="32">
        <v>0</v>
      </c>
    </row>
    <row r="162" spans="1:12" x14ac:dyDescent="0.25">
      <c r="A162">
        <f t="shared" si="11"/>
        <v>11087</v>
      </c>
      <c r="B162" t="s">
        <v>42</v>
      </c>
      <c r="C162" t="s">
        <v>43</v>
      </c>
      <c r="D162">
        <v>1282</v>
      </c>
      <c r="E162" s="32">
        <v>0</v>
      </c>
      <c r="F162" s="32">
        <v>0</v>
      </c>
      <c r="G162" s="32">
        <v>0</v>
      </c>
      <c r="H162" s="32">
        <v>0</v>
      </c>
      <c r="I162" s="32">
        <v>0</v>
      </c>
      <c r="J162" s="32">
        <v>0</v>
      </c>
      <c r="K162" s="32">
        <v>0</v>
      </c>
      <c r="L162">
        <v>3</v>
      </c>
    </row>
    <row r="163" spans="1:12" x14ac:dyDescent="0.25">
      <c r="A163">
        <f t="shared" si="11"/>
        <v>11087</v>
      </c>
      <c r="B163" t="s">
        <v>136</v>
      </c>
      <c r="C163" t="s">
        <v>137</v>
      </c>
      <c r="D163">
        <v>5149</v>
      </c>
      <c r="E163" s="32">
        <v>0</v>
      </c>
      <c r="F163" s="32">
        <v>0</v>
      </c>
      <c r="G163" s="32">
        <v>0</v>
      </c>
      <c r="H163" s="32">
        <v>0</v>
      </c>
      <c r="I163" s="32">
        <v>0</v>
      </c>
      <c r="J163" s="32">
        <v>0</v>
      </c>
      <c r="K163" s="32">
        <v>0</v>
      </c>
      <c r="L163">
        <v>3</v>
      </c>
    </row>
    <row r="164" spans="1:12" x14ac:dyDescent="0.25">
      <c r="A164">
        <f t="shared" si="11"/>
        <v>11087</v>
      </c>
      <c r="B164" t="s">
        <v>46</v>
      </c>
      <c r="C164" t="s">
        <v>47</v>
      </c>
      <c r="D164">
        <v>37630</v>
      </c>
      <c r="E164" s="32">
        <v>0</v>
      </c>
      <c r="F164" s="32">
        <v>0</v>
      </c>
      <c r="G164" s="32">
        <v>0</v>
      </c>
      <c r="H164" s="32">
        <v>-3500</v>
      </c>
      <c r="I164" s="32">
        <v>0</v>
      </c>
      <c r="J164" s="32">
        <v>-3500</v>
      </c>
      <c r="K164" s="32">
        <v>-3500</v>
      </c>
      <c r="L164">
        <v>2</v>
      </c>
    </row>
    <row r="165" spans="1:12" x14ac:dyDescent="0.25">
      <c r="A165">
        <f t="shared" si="11"/>
        <v>11087</v>
      </c>
      <c r="B165" t="s">
        <v>95</v>
      </c>
      <c r="C165" t="s">
        <v>96</v>
      </c>
      <c r="D165">
        <v>49561</v>
      </c>
      <c r="E165" s="32">
        <v>0</v>
      </c>
      <c r="F165" s="32">
        <v>0</v>
      </c>
      <c r="G165" s="32">
        <v>0</v>
      </c>
      <c r="H165" s="32">
        <v>-3500</v>
      </c>
      <c r="I165" s="32">
        <v>0</v>
      </c>
      <c r="J165" s="32">
        <v>-3500</v>
      </c>
      <c r="K165" s="32">
        <v>-3500</v>
      </c>
      <c r="L165">
        <v>3</v>
      </c>
    </row>
    <row r="166" spans="1:12" x14ac:dyDescent="0.25">
      <c r="A166">
        <f t="shared" si="11"/>
        <v>11087</v>
      </c>
      <c r="B166" t="s">
        <v>48</v>
      </c>
      <c r="C166" t="s">
        <v>113</v>
      </c>
      <c r="D166">
        <v>0</v>
      </c>
      <c r="E166" s="32">
        <v>0</v>
      </c>
      <c r="F166" s="32">
        <v>0</v>
      </c>
      <c r="G166" s="32">
        <v>0</v>
      </c>
      <c r="H166" s="32">
        <v>3500</v>
      </c>
      <c r="I166" s="32">
        <v>0</v>
      </c>
      <c r="J166" s="32">
        <v>3500</v>
      </c>
      <c r="K166" s="32">
        <v>3500</v>
      </c>
    </row>
    <row r="167" spans="1:12" x14ac:dyDescent="0.25">
      <c r="A167">
        <f>A168</f>
        <v>11087</v>
      </c>
      <c r="B167" t="s">
        <v>103</v>
      </c>
      <c r="C167" t="s">
        <v>104</v>
      </c>
      <c r="D167">
        <v>0</v>
      </c>
      <c r="E167" s="32">
        <v>0</v>
      </c>
      <c r="F167" s="32">
        <v>0</v>
      </c>
      <c r="G167" s="32">
        <v>0</v>
      </c>
      <c r="H167" s="32">
        <v>3500</v>
      </c>
      <c r="I167" s="32">
        <v>0</v>
      </c>
      <c r="J167" s="32">
        <v>3500</v>
      </c>
      <c r="K167" s="32">
        <v>3500</v>
      </c>
    </row>
    <row r="168" spans="1:12" x14ac:dyDescent="0.25">
      <c r="A168">
        <f>B168</f>
        <v>11087</v>
      </c>
      <c r="B168">
        <v>11087</v>
      </c>
      <c r="C168" t="s">
        <v>133</v>
      </c>
      <c r="D168">
        <v>49561</v>
      </c>
      <c r="E168" s="32">
        <v>0</v>
      </c>
      <c r="F168" s="32">
        <v>0</v>
      </c>
      <c r="G168" s="32">
        <v>0</v>
      </c>
      <c r="H168" s="32">
        <v>0</v>
      </c>
      <c r="I168" s="32">
        <v>0</v>
      </c>
      <c r="J168" s="32">
        <v>0</v>
      </c>
      <c r="K168" s="32">
        <v>0</v>
      </c>
      <c r="L168">
        <v>1</v>
      </c>
    </row>
    <row r="169" spans="1:12" x14ac:dyDescent="0.25">
      <c r="A169">
        <f t="shared" ref="A169:A193" si="12">A170</f>
        <v>11111</v>
      </c>
      <c r="B169" t="s">
        <v>134</v>
      </c>
      <c r="C169" t="s">
        <v>135</v>
      </c>
      <c r="D169">
        <v>0</v>
      </c>
      <c r="E169" s="32">
        <v>0</v>
      </c>
      <c r="F169" s="32">
        <v>0</v>
      </c>
      <c r="G169" s="32">
        <v>0</v>
      </c>
      <c r="H169" s="32">
        <v>55</v>
      </c>
      <c r="I169" s="32">
        <v>0</v>
      </c>
      <c r="J169" s="32">
        <v>55</v>
      </c>
      <c r="K169" s="32">
        <v>55</v>
      </c>
      <c r="L169">
        <v>1</v>
      </c>
    </row>
    <row r="170" spans="1:12" x14ac:dyDescent="0.25">
      <c r="A170">
        <f t="shared" si="12"/>
        <v>11111</v>
      </c>
      <c r="B170" t="s">
        <v>180</v>
      </c>
      <c r="C170" t="s">
        <v>181</v>
      </c>
      <c r="D170">
        <v>11229</v>
      </c>
      <c r="E170" s="32">
        <v>0</v>
      </c>
      <c r="F170" s="32">
        <v>0</v>
      </c>
      <c r="G170" s="32">
        <v>0</v>
      </c>
      <c r="H170" s="32">
        <v>70</v>
      </c>
      <c r="I170" s="32">
        <v>0</v>
      </c>
      <c r="J170" s="32">
        <v>70</v>
      </c>
      <c r="K170" s="32">
        <v>70</v>
      </c>
      <c r="L170">
        <v>1</v>
      </c>
    </row>
    <row r="171" spans="1:12" x14ac:dyDescent="0.25">
      <c r="A171">
        <f t="shared" si="12"/>
        <v>11111</v>
      </c>
      <c r="B171" t="s">
        <v>182</v>
      </c>
      <c r="C171" t="s">
        <v>183</v>
      </c>
      <c r="D171">
        <v>0</v>
      </c>
      <c r="E171" s="32">
        <v>0</v>
      </c>
      <c r="F171" s="32">
        <v>0</v>
      </c>
      <c r="G171" s="32">
        <v>0</v>
      </c>
      <c r="H171" s="32">
        <v>10780</v>
      </c>
      <c r="I171" s="32">
        <v>0</v>
      </c>
      <c r="J171" s="32">
        <v>10780</v>
      </c>
      <c r="K171" s="32">
        <v>10780</v>
      </c>
      <c r="L171">
        <v>1</v>
      </c>
    </row>
    <row r="172" spans="1:12" x14ac:dyDescent="0.25">
      <c r="A172">
        <f t="shared" si="12"/>
        <v>11111</v>
      </c>
      <c r="B172" t="s">
        <v>69</v>
      </c>
      <c r="C172" t="s">
        <v>70</v>
      </c>
      <c r="D172">
        <v>0</v>
      </c>
      <c r="E172" s="32">
        <v>0</v>
      </c>
      <c r="F172" s="32">
        <v>0</v>
      </c>
      <c r="G172" s="32">
        <v>0</v>
      </c>
      <c r="H172" s="32">
        <v>459</v>
      </c>
      <c r="I172" s="32">
        <v>0</v>
      </c>
      <c r="J172" s="32">
        <v>459</v>
      </c>
      <c r="K172" s="32">
        <v>459</v>
      </c>
      <c r="L172">
        <v>1</v>
      </c>
    </row>
    <row r="173" spans="1:12" x14ac:dyDescent="0.25">
      <c r="A173">
        <f t="shared" si="12"/>
        <v>11111</v>
      </c>
      <c r="B173" t="s">
        <v>71</v>
      </c>
      <c r="C173" t="s">
        <v>72</v>
      </c>
      <c r="D173">
        <v>0</v>
      </c>
      <c r="E173" s="32">
        <v>0</v>
      </c>
      <c r="F173" s="32">
        <v>0</v>
      </c>
      <c r="G173" s="32">
        <v>0</v>
      </c>
      <c r="H173" s="32">
        <v>76</v>
      </c>
      <c r="I173" s="32">
        <v>0</v>
      </c>
      <c r="J173" s="32">
        <v>76</v>
      </c>
      <c r="K173" s="32">
        <v>76</v>
      </c>
      <c r="L173">
        <v>1</v>
      </c>
    </row>
    <row r="174" spans="1:12" x14ac:dyDescent="0.25">
      <c r="A174">
        <f t="shared" si="12"/>
        <v>11111</v>
      </c>
      <c r="B174" t="s">
        <v>79</v>
      </c>
      <c r="C174" t="s">
        <v>80</v>
      </c>
      <c r="D174">
        <v>35</v>
      </c>
      <c r="E174" s="32">
        <v>0</v>
      </c>
      <c r="F174" s="32">
        <v>0</v>
      </c>
      <c r="G174" s="32">
        <v>0</v>
      </c>
      <c r="H174" s="32">
        <v>194</v>
      </c>
      <c r="I174" s="32">
        <v>0</v>
      </c>
      <c r="J174" s="32">
        <v>194</v>
      </c>
      <c r="K174" s="32">
        <v>194</v>
      </c>
      <c r="L174">
        <v>1</v>
      </c>
    </row>
    <row r="175" spans="1:12" x14ac:dyDescent="0.25">
      <c r="A175">
        <f t="shared" si="12"/>
        <v>11111</v>
      </c>
      <c r="B175" t="s">
        <v>87</v>
      </c>
      <c r="C175" t="s">
        <v>88</v>
      </c>
      <c r="D175">
        <v>850</v>
      </c>
      <c r="E175" s="32">
        <v>0</v>
      </c>
      <c r="F175" s="32">
        <v>0</v>
      </c>
      <c r="G175" s="32">
        <v>0</v>
      </c>
      <c r="H175" s="32">
        <v>13202</v>
      </c>
      <c r="I175" s="32">
        <v>0</v>
      </c>
      <c r="J175" s="32">
        <v>13202</v>
      </c>
      <c r="K175" s="32">
        <v>13202</v>
      </c>
      <c r="L175">
        <v>1</v>
      </c>
    </row>
    <row r="176" spans="1:12" x14ac:dyDescent="0.25">
      <c r="A176">
        <f t="shared" si="12"/>
        <v>11111</v>
      </c>
      <c r="B176" t="s">
        <v>136</v>
      </c>
      <c r="C176" t="s">
        <v>137</v>
      </c>
      <c r="D176">
        <v>-484150</v>
      </c>
      <c r="E176" s="32">
        <v>0</v>
      </c>
      <c r="F176" s="32">
        <v>0</v>
      </c>
      <c r="G176" s="32">
        <v>0</v>
      </c>
      <c r="H176" s="32">
        <v>555726</v>
      </c>
      <c r="I176" s="32">
        <v>0</v>
      </c>
      <c r="J176" s="32">
        <v>555726</v>
      </c>
      <c r="K176" s="32">
        <v>555726</v>
      </c>
      <c r="L176">
        <v>1</v>
      </c>
    </row>
    <row r="177" spans="1:12" x14ac:dyDescent="0.25">
      <c r="A177">
        <f t="shared" si="12"/>
        <v>11111</v>
      </c>
      <c r="B177" t="s">
        <v>184</v>
      </c>
      <c r="C177" t="s">
        <v>185</v>
      </c>
      <c r="D177">
        <v>1252203</v>
      </c>
      <c r="E177" s="32">
        <v>694983</v>
      </c>
      <c r="F177" s="32">
        <v>0</v>
      </c>
      <c r="G177" s="32">
        <v>0</v>
      </c>
      <c r="H177" s="32">
        <v>303708</v>
      </c>
      <c r="I177" s="32">
        <v>0</v>
      </c>
      <c r="J177" s="32">
        <v>-391275</v>
      </c>
      <c r="K177" s="32">
        <v>-391275</v>
      </c>
      <c r="L177">
        <v>1</v>
      </c>
    </row>
    <row r="178" spans="1:12" x14ac:dyDescent="0.25">
      <c r="A178">
        <f t="shared" si="12"/>
        <v>11111</v>
      </c>
      <c r="B178" t="s">
        <v>174</v>
      </c>
      <c r="C178" t="s">
        <v>175</v>
      </c>
      <c r="D178">
        <v>0</v>
      </c>
      <c r="E178" s="32">
        <v>73000</v>
      </c>
      <c r="F178" s="32">
        <v>0</v>
      </c>
      <c r="G178" s="32">
        <v>0</v>
      </c>
      <c r="H178" s="32">
        <v>0</v>
      </c>
      <c r="I178" s="32">
        <v>0</v>
      </c>
      <c r="J178" s="32">
        <v>-73000</v>
      </c>
      <c r="K178" s="32">
        <v>-73000</v>
      </c>
      <c r="L178">
        <v>1</v>
      </c>
    </row>
    <row r="179" spans="1:12" x14ac:dyDescent="0.25">
      <c r="A179">
        <f t="shared" si="12"/>
        <v>11111</v>
      </c>
      <c r="B179" t="s">
        <v>186</v>
      </c>
      <c r="C179" t="s">
        <v>187</v>
      </c>
      <c r="D179">
        <v>6500</v>
      </c>
      <c r="E179" s="32">
        <v>0</v>
      </c>
      <c r="F179" s="32">
        <v>0</v>
      </c>
      <c r="G179" s="32">
        <v>0</v>
      </c>
      <c r="H179" s="32">
        <v>0</v>
      </c>
      <c r="I179" s="32">
        <v>0</v>
      </c>
      <c r="J179" s="32">
        <v>0</v>
      </c>
      <c r="K179" s="32">
        <v>0</v>
      </c>
      <c r="L179">
        <v>1</v>
      </c>
    </row>
    <row r="180" spans="1:12" x14ac:dyDescent="0.25">
      <c r="A180">
        <f t="shared" si="12"/>
        <v>11111</v>
      </c>
      <c r="B180" t="s">
        <v>188</v>
      </c>
      <c r="C180" t="s">
        <v>189</v>
      </c>
      <c r="D180">
        <v>39400</v>
      </c>
      <c r="E180" s="32">
        <v>37718</v>
      </c>
      <c r="F180" s="32">
        <v>0</v>
      </c>
      <c r="G180" s="32">
        <v>0</v>
      </c>
      <c r="H180" s="32">
        <v>37718</v>
      </c>
      <c r="I180" s="32">
        <v>0</v>
      </c>
      <c r="J180" s="32">
        <v>0</v>
      </c>
      <c r="K180" s="32">
        <v>0</v>
      </c>
      <c r="L180">
        <v>1</v>
      </c>
    </row>
    <row r="181" spans="1:12" x14ac:dyDescent="0.25">
      <c r="A181">
        <f t="shared" si="12"/>
        <v>11111</v>
      </c>
      <c r="B181" t="s">
        <v>190</v>
      </c>
      <c r="C181" t="s">
        <v>191</v>
      </c>
      <c r="D181">
        <v>149</v>
      </c>
      <c r="E181" s="32">
        <v>0</v>
      </c>
      <c r="F181" s="32">
        <v>0</v>
      </c>
      <c r="G181" s="32">
        <v>0</v>
      </c>
      <c r="H181" s="32">
        <v>0</v>
      </c>
      <c r="I181" s="32">
        <v>0</v>
      </c>
      <c r="J181" s="32">
        <v>0</v>
      </c>
      <c r="K181" s="32">
        <v>0</v>
      </c>
      <c r="L181">
        <v>1</v>
      </c>
    </row>
    <row r="182" spans="1:12" x14ac:dyDescent="0.25">
      <c r="A182">
        <f t="shared" si="12"/>
        <v>11111</v>
      </c>
      <c r="C182" t="s">
        <v>96</v>
      </c>
      <c r="D182">
        <v>826216</v>
      </c>
      <c r="E182" s="32">
        <v>805701</v>
      </c>
      <c r="F182" s="32">
        <v>0</v>
      </c>
      <c r="G182" s="32">
        <v>0</v>
      </c>
      <c r="H182" s="32">
        <v>921988</v>
      </c>
      <c r="I182" s="32">
        <v>0</v>
      </c>
      <c r="J182" s="32">
        <v>116287</v>
      </c>
      <c r="K182" s="32">
        <v>116287</v>
      </c>
      <c r="L182">
        <v>1</v>
      </c>
    </row>
    <row r="183" spans="1:12" x14ac:dyDescent="0.25">
      <c r="A183">
        <f t="shared" si="12"/>
        <v>11111</v>
      </c>
      <c r="B183" t="s">
        <v>192</v>
      </c>
      <c r="C183" t="s">
        <v>193</v>
      </c>
      <c r="D183">
        <v>0</v>
      </c>
      <c r="E183" s="32">
        <v>-2976</v>
      </c>
      <c r="F183" s="32">
        <v>0</v>
      </c>
      <c r="G183" s="32">
        <v>0</v>
      </c>
      <c r="H183" s="32">
        <v>0</v>
      </c>
      <c r="I183" s="32">
        <v>0</v>
      </c>
      <c r="J183" s="32">
        <v>2976</v>
      </c>
      <c r="K183" s="32">
        <v>2976</v>
      </c>
      <c r="L183">
        <v>1</v>
      </c>
    </row>
    <row r="184" spans="1:12" x14ac:dyDescent="0.25">
      <c r="A184">
        <f t="shared" si="12"/>
        <v>11111</v>
      </c>
      <c r="B184" t="s">
        <v>194</v>
      </c>
      <c r="C184" t="s">
        <v>195</v>
      </c>
      <c r="D184">
        <v>-89000</v>
      </c>
      <c r="E184" s="32">
        <v>-89000</v>
      </c>
      <c r="F184" s="32">
        <v>0</v>
      </c>
      <c r="G184" s="32">
        <v>0</v>
      </c>
      <c r="H184" s="32">
        <v>-89000</v>
      </c>
      <c r="I184" s="32">
        <v>0</v>
      </c>
      <c r="J184" s="32">
        <v>0</v>
      </c>
      <c r="K184" s="32">
        <v>0</v>
      </c>
      <c r="L184">
        <v>1</v>
      </c>
    </row>
    <row r="185" spans="1:12" x14ac:dyDescent="0.25">
      <c r="A185">
        <f t="shared" si="12"/>
        <v>11111</v>
      </c>
      <c r="C185" t="s">
        <v>102</v>
      </c>
      <c r="D185">
        <v>-89000</v>
      </c>
      <c r="E185" s="32">
        <v>-91976</v>
      </c>
      <c r="F185" s="32">
        <v>0</v>
      </c>
      <c r="G185" s="32">
        <v>0</v>
      </c>
      <c r="H185" s="32">
        <v>-89000</v>
      </c>
      <c r="I185" s="32">
        <v>0</v>
      </c>
      <c r="J185" s="32">
        <v>2976</v>
      </c>
      <c r="K185" s="32">
        <v>2976</v>
      </c>
      <c r="L185">
        <v>1</v>
      </c>
    </row>
    <row r="186" spans="1:12" x14ac:dyDescent="0.25">
      <c r="A186">
        <f t="shared" si="12"/>
        <v>11111</v>
      </c>
      <c r="B186" t="s">
        <v>196</v>
      </c>
      <c r="C186" t="s">
        <v>197</v>
      </c>
      <c r="D186">
        <v>1277262</v>
      </c>
      <c r="E186" s="32">
        <v>0</v>
      </c>
      <c r="F186" s="32">
        <v>0</v>
      </c>
      <c r="G186" s="32">
        <v>0</v>
      </c>
      <c r="H186" s="32">
        <v>1195107</v>
      </c>
      <c r="I186" s="32">
        <v>0</v>
      </c>
      <c r="J186" s="32">
        <v>1195107</v>
      </c>
      <c r="K186" s="32">
        <v>1195107</v>
      </c>
      <c r="L186">
        <v>1</v>
      </c>
    </row>
    <row r="187" spans="1:12" x14ac:dyDescent="0.25">
      <c r="A187">
        <f t="shared" si="12"/>
        <v>11111</v>
      </c>
      <c r="B187" t="s">
        <v>198</v>
      </c>
      <c r="C187" t="s">
        <v>199</v>
      </c>
      <c r="D187">
        <v>657236</v>
      </c>
      <c r="E187" s="32">
        <v>0</v>
      </c>
      <c r="F187" s="32">
        <v>0</v>
      </c>
      <c r="G187" s="32">
        <v>0</v>
      </c>
      <c r="H187" s="32">
        <v>0</v>
      </c>
      <c r="I187" s="32">
        <v>0</v>
      </c>
      <c r="J187" s="32">
        <v>0</v>
      </c>
      <c r="K187" s="32">
        <v>0</v>
      </c>
      <c r="L187">
        <v>1</v>
      </c>
    </row>
    <row r="188" spans="1:12" x14ac:dyDescent="0.25">
      <c r="A188">
        <f t="shared" si="12"/>
        <v>11111</v>
      </c>
      <c r="B188" t="s">
        <v>200</v>
      </c>
      <c r="C188" t="s">
        <v>201</v>
      </c>
      <c r="D188">
        <v>0</v>
      </c>
      <c r="E188" s="32">
        <v>0</v>
      </c>
      <c r="F188" s="32">
        <v>0</v>
      </c>
      <c r="G188" s="32">
        <v>0</v>
      </c>
      <c r="H188" s="32">
        <v>-37700</v>
      </c>
      <c r="I188" s="32">
        <v>0</v>
      </c>
      <c r="J188" s="32">
        <v>-37700</v>
      </c>
      <c r="K188" s="32">
        <v>-37700</v>
      </c>
      <c r="L188">
        <v>1</v>
      </c>
    </row>
    <row r="189" spans="1:12" x14ac:dyDescent="0.25">
      <c r="A189">
        <f t="shared" si="12"/>
        <v>11111</v>
      </c>
      <c r="C189" t="s">
        <v>203</v>
      </c>
      <c r="D189">
        <v>1934498</v>
      </c>
      <c r="E189" s="32">
        <v>0</v>
      </c>
      <c r="F189" s="32">
        <v>0</v>
      </c>
      <c r="G189" s="32">
        <v>0</v>
      </c>
      <c r="H189" s="32">
        <v>1157407</v>
      </c>
      <c r="I189" s="32">
        <v>0</v>
      </c>
      <c r="J189" s="32">
        <v>1157407</v>
      </c>
      <c r="K189" s="32">
        <v>1157407</v>
      </c>
      <c r="L189">
        <v>1</v>
      </c>
    </row>
    <row r="190" spans="1:12" x14ac:dyDescent="0.25">
      <c r="A190">
        <f t="shared" si="12"/>
        <v>11111</v>
      </c>
      <c r="B190" t="s">
        <v>48</v>
      </c>
      <c r="C190" t="s">
        <v>113</v>
      </c>
      <c r="D190">
        <v>512749</v>
      </c>
      <c r="E190" s="32">
        <v>600909</v>
      </c>
      <c r="F190" s="32">
        <v>0</v>
      </c>
      <c r="G190" s="32">
        <v>0</v>
      </c>
      <c r="H190" s="32">
        <v>906646</v>
      </c>
      <c r="I190" s="32">
        <v>0</v>
      </c>
      <c r="J190" s="32">
        <v>305737</v>
      </c>
      <c r="K190" s="32">
        <v>305737</v>
      </c>
      <c r="L190">
        <v>1</v>
      </c>
    </row>
    <row r="191" spans="1:12" x14ac:dyDescent="0.25">
      <c r="A191">
        <f t="shared" si="12"/>
        <v>11111</v>
      </c>
      <c r="B191" t="s">
        <v>204</v>
      </c>
      <c r="C191" t="s">
        <v>205</v>
      </c>
      <c r="D191">
        <v>-1934498</v>
      </c>
      <c r="E191" s="32">
        <v>0</v>
      </c>
      <c r="F191" s="32">
        <v>0</v>
      </c>
      <c r="G191" s="32">
        <v>0</v>
      </c>
      <c r="H191" s="32">
        <v>-1195107</v>
      </c>
      <c r="I191" s="32">
        <v>0</v>
      </c>
      <c r="J191" s="32">
        <v>-1195107</v>
      </c>
      <c r="K191" s="32">
        <v>-1195107</v>
      </c>
      <c r="L191">
        <v>1</v>
      </c>
    </row>
    <row r="192" spans="1:12" x14ac:dyDescent="0.25">
      <c r="A192">
        <f t="shared" si="12"/>
        <v>11111</v>
      </c>
      <c r="B192" t="s">
        <v>206</v>
      </c>
      <c r="C192" t="s">
        <v>207</v>
      </c>
      <c r="D192">
        <v>0</v>
      </c>
      <c r="E192" s="32">
        <v>0</v>
      </c>
      <c r="F192" s="32">
        <v>0</v>
      </c>
      <c r="G192" s="32">
        <v>0</v>
      </c>
      <c r="H192" s="32">
        <v>37700</v>
      </c>
      <c r="I192" s="32">
        <v>0</v>
      </c>
      <c r="J192" s="32">
        <v>37700</v>
      </c>
      <c r="K192" s="32">
        <v>37700</v>
      </c>
      <c r="L192">
        <v>1</v>
      </c>
    </row>
    <row r="193" spans="1:16" x14ac:dyDescent="0.25">
      <c r="A193">
        <f t="shared" si="12"/>
        <v>11111</v>
      </c>
      <c r="B193" t="s">
        <v>208</v>
      </c>
      <c r="C193" t="s">
        <v>209</v>
      </c>
      <c r="D193">
        <v>0</v>
      </c>
      <c r="E193" s="32">
        <v>0</v>
      </c>
      <c r="F193" s="32">
        <v>0</v>
      </c>
      <c r="G193" s="32">
        <v>0</v>
      </c>
      <c r="H193" s="32">
        <v>-425000</v>
      </c>
      <c r="I193" s="32">
        <v>0</v>
      </c>
      <c r="J193" s="32">
        <v>-425000</v>
      </c>
      <c r="K193" s="32">
        <v>-425000</v>
      </c>
      <c r="L193">
        <v>1</v>
      </c>
    </row>
    <row r="194" spans="1:16" x14ac:dyDescent="0.25">
      <c r="A194">
        <f>A195</f>
        <v>11111</v>
      </c>
      <c r="C194" t="s">
        <v>104</v>
      </c>
      <c r="D194">
        <v>-1421749</v>
      </c>
      <c r="E194" s="32">
        <v>600909</v>
      </c>
      <c r="F194" s="32">
        <v>0</v>
      </c>
      <c r="G194" s="32">
        <v>0</v>
      </c>
      <c r="H194" s="32">
        <v>-675761</v>
      </c>
      <c r="I194" s="32">
        <v>0</v>
      </c>
      <c r="J194" s="32">
        <v>-1276670</v>
      </c>
      <c r="K194" s="32">
        <v>-1276670</v>
      </c>
    </row>
    <row r="195" spans="1:16" x14ac:dyDescent="0.25">
      <c r="A195">
        <f>B195</f>
        <v>11111</v>
      </c>
      <c r="B195">
        <v>11111</v>
      </c>
      <c r="C195" t="s">
        <v>138</v>
      </c>
      <c r="D195">
        <v>1249965</v>
      </c>
      <c r="E195" s="32">
        <v>1314634</v>
      </c>
      <c r="F195" s="32">
        <v>0</v>
      </c>
      <c r="G195" s="32">
        <v>0</v>
      </c>
      <c r="H195" s="32">
        <v>1314634</v>
      </c>
      <c r="I195" s="32">
        <v>0</v>
      </c>
      <c r="J195" s="32">
        <v>0</v>
      </c>
      <c r="K195" s="32">
        <v>0</v>
      </c>
      <c r="L195">
        <v>1</v>
      </c>
    </row>
    <row r="196" spans="1:16" x14ac:dyDescent="0.25">
      <c r="A196">
        <f t="shared" ref="A196:A228" si="13">A197</f>
        <v>11531</v>
      </c>
      <c r="B196" t="s">
        <v>14</v>
      </c>
      <c r="C196" t="s">
        <v>15</v>
      </c>
      <c r="D196">
        <v>26307</v>
      </c>
      <c r="E196" s="32">
        <v>43090</v>
      </c>
      <c r="F196" s="32">
        <v>0</v>
      </c>
      <c r="G196" s="32">
        <v>0</v>
      </c>
      <c r="H196" s="32">
        <v>27394</v>
      </c>
      <c r="I196" s="32">
        <v>0</v>
      </c>
      <c r="J196" s="32">
        <v>-15696</v>
      </c>
      <c r="K196" s="32">
        <v>-15696</v>
      </c>
      <c r="L196">
        <v>1</v>
      </c>
    </row>
    <row r="197" spans="1:16" x14ac:dyDescent="0.25">
      <c r="A197">
        <f t="shared" si="13"/>
        <v>11531</v>
      </c>
      <c r="B197" t="s">
        <v>65</v>
      </c>
      <c r="C197" t="s">
        <v>66</v>
      </c>
      <c r="D197">
        <v>0</v>
      </c>
      <c r="E197" s="32">
        <v>0</v>
      </c>
      <c r="F197" s="32">
        <v>0</v>
      </c>
      <c r="G197" s="32">
        <v>0</v>
      </c>
      <c r="H197" s="32">
        <v>24</v>
      </c>
      <c r="I197" s="32">
        <v>0</v>
      </c>
      <c r="J197" s="32">
        <v>24</v>
      </c>
      <c r="K197" s="32">
        <v>24</v>
      </c>
      <c r="L197">
        <v>1</v>
      </c>
    </row>
    <row r="198" spans="1:16" x14ac:dyDescent="0.25">
      <c r="A198">
        <f t="shared" si="13"/>
        <v>11531</v>
      </c>
      <c r="B198" t="s">
        <v>127</v>
      </c>
      <c r="C198" t="s">
        <v>128</v>
      </c>
      <c r="D198">
        <v>0</v>
      </c>
      <c r="E198" s="32">
        <v>0</v>
      </c>
      <c r="F198" s="32">
        <v>0</v>
      </c>
      <c r="G198" s="32">
        <v>0</v>
      </c>
      <c r="H198" s="32">
        <v>569</v>
      </c>
      <c r="I198" s="32">
        <v>0</v>
      </c>
      <c r="J198" s="32">
        <v>569</v>
      </c>
      <c r="K198" s="32">
        <v>569</v>
      </c>
      <c r="L198">
        <v>1</v>
      </c>
      <c r="P198">
        <v>10133</v>
      </c>
    </row>
    <row r="199" spans="1:16" x14ac:dyDescent="0.25">
      <c r="A199">
        <f t="shared" si="13"/>
        <v>11531</v>
      </c>
      <c r="B199" t="s">
        <v>16</v>
      </c>
      <c r="C199" t="s">
        <v>17</v>
      </c>
      <c r="D199">
        <v>0</v>
      </c>
      <c r="E199" s="32">
        <v>0</v>
      </c>
      <c r="F199" s="32">
        <v>0</v>
      </c>
      <c r="G199" s="32">
        <v>0</v>
      </c>
      <c r="H199" s="32">
        <v>996</v>
      </c>
      <c r="I199" s="32">
        <v>0</v>
      </c>
      <c r="J199" s="32">
        <v>996</v>
      </c>
      <c r="K199" s="32">
        <v>996</v>
      </c>
      <c r="P199">
        <v>10266</v>
      </c>
    </row>
    <row r="200" spans="1:16" x14ac:dyDescent="0.25">
      <c r="A200">
        <f t="shared" si="13"/>
        <v>11531</v>
      </c>
      <c r="B200" t="s">
        <v>18</v>
      </c>
      <c r="C200" t="s">
        <v>19</v>
      </c>
      <c r="D200">
        <v>2279</v>
      </c>
      <c r="E200" s="32">
        <v>0</v>
      </c>
      <c r="F200" s="32">
        <v>0</v>
      </c>
      <c r="G200" s="32">
        <v>0</v>
      </c>
      <c r="H200" s="32">
        <v>7152</v>
      </c>
      <c r="I200" s="32">
        <v>0</v>
      </c>
      <c r="J200" s="32">
        <v>7152</v>
      </c>
      <c r="K200" s="32">
        <v>7152</v>
      </c>
      <c r="L200">
        <v>1</v>
      </c>
      <c r="P200">
        <v>10376</v>
      </c>
    </row>
    <row r="201" spans="1:16" x14ac:dyDescent="0.25">
      <c r="A201">
        <f t="shared" si="13"/>
        <v>11531</v>
      </c>
      <c r="B201" t="s">
        <v>20</v>
      </c>
      <c r="C201" t="s">
        <v>21</v>
      </c>
      <c r="D201">
        <v>1815</v>
      </c>
      <c r="E201" s="32">
        <v>0</v>
      </c>
      <c r="F201" s="32">
        <v>0</v>
      </c>
      <c r="G201" s="32">
        <v>0</v>
      </c>
      <c r="H201" s="32">
        <v>2880</v>
      </c>
      <c r="I201" s="32">
        <v>0</v>
      </c>
      <c r="J201" s="32">
        <v>2880</v>
      </c>
      <c r="K201" s="32">
        <v>2880</v>
      </c>
      <c r="P201">
        <v>10441</v>
      </c>
    </row>
    <row r="202" spans="1:16" x14ac:dyDescent="0.25">
      <c r="A202">
        <f t="shared" si="13"/>
        <v>11531</v>
      </c>
      <c r="B202" t="s">
        <v>24</v>
      </c>
      <c r="C202" t="s">
        <v>25</v>
      </c>
      <c r="D202">
        <v>6024</v>
      </c>
      <c r="E202" s="32">
        <v>0</v>
      </c>
      <c r="F202" s="32">
        <v>0</v>
      </c>
      <c r="G202" s="32">
        <v>0</v>
      </c>
      <c r="H202" s="32">
        <v>7095</v>
      </c>
      <c r="I202" s="32">
        <v>0</v>
      </c>
      <c r="J202" s="32">
        <v>7095</v>
      </c>
      <c r="K202" s="32">
        <v>7095</v>
      </c>
      <c r="P202">
        <v>10501</v>
      </c>
    </row>
    <row r="203" spans="1:16" x14ac:dyDescent="0.25">
      <c r="A203">
        <f t="shared" si="13"/>
        <v>11531</v>
      </c>
      <c r="B203" t="s">
        <v>134</v>
      </c>
      <c r="C203" t="s">
        <v>135</v>
      </c>
      <c r="D203">
        <v>0</v>
      </c>
      <c r="E203" s="32">
        <v>0</v>
      </c>
      <c r="F203" s="32">
        <v>0</v>
      </c>
      <c r="G203" s="32">
        <v>0</v>
      </c>
      <c r="H203" s="32">
        <v>240</v>
      </c>
      <c r="I203" s="32">
        <v>0</v>
      </c>
      <c r="J203" s="32">
        <v>240</v>
      </c>
      <c r="K203" s="32">
        <v>240</v>
      </c>
      <c r="L203">
        <v>1</v>
      </c>
      <c r="P203">
        <v>10607</v>
      </c>
    </row>
    <row r="204" spans="1:16" x14ac:dyDescent="0.25">
      <c r="A204">
        <f t="shared" si="13"/>
        <v>11531</v>
      </c>
      <c r="B204" t="s">
        <v>105</v>
      </c>
      <c r="C204" t="s">
        <v>106</v>
      </c>
      <c r="D204">
        <v>210</v>
      </c>
      <c r="E204" s="32">
        <v>0</v>
      </c>
      <c r="F204" s="32">
        <v>0</v>
      </c>
      <c r="G204" s="32">
        <v>0</v>
      </c>
      <c r="H204" s="32">
        <v>0</v>
      </c>
      <c r="I204" s="32">
        <v>0</v>
      </c>
      <c r="J204" s="32">
        <v>0</v>
      </c>
      <c r="K204" s="32">
        <v>0</v>
      </c>
      <c r="L204">
        <v>1</v>
      </c>
      <c r="P204">
        <v>10791</v>
      </c>
    </row>
    <row r="205" spans="1:16" x14ac:dyDescent="0.25">
      <c r="A205">
        <f t="shared" si="13"/>
        <v>11531</v>
      </c>
      <c r="B205" t="s">
        <v>32</v>
      </c>
      <c r="C205" t="s">
        <v>33</v>
      </c>
      <c r="D205">
        <v>45</v>
      </c>
      <c r="E205" s="32">
        <v>0</v>
      </c>
      <c r="F205" s="32">
        <v>0</v>
      </c>
      <c r="G205" s="32">
        <v>0</v>
      </c>
      <c r="H205" s="32">
        <v>165</v>
      </c>
      <c r="I205" s="32">
        <v>0</v>
      </c>
      <c r="J205" s="32">
        <v>165</v>
      </c>
      <c r="K205" s="32">
        <v>165</v>
      </c>
      <c r="L205">
        <v>1</v>
      </c>
      <c r="P205">
        <v>10824</v>
      </c>
    </row>
    <row r="206" spans="1:16" x14ac:dyDescent="0.25">
      <c r="A206">
        <f t="shared" si="13"/>
        <v>11531</v>
      </c>
      <c r="B206" t="s">
        <v>71</v>
      </c>
      <c r="C206" t="s">
        <v>72</v>
      </c>
      <c r="D206">
        <v>445</v>
      </c>
      <c r="E206" s="32">
        <v>0</v>
      </c>
      <c r="F206" s="32">
        <v>0</v>
      </c>
      <c r="G206" s="32">
        <v>0</v>
      </c>
      <c r="H206" s="32">
        <v>414</v>
      </c>
      <c r="I206" s="32">
        <v>0</v>
      </c>
      <c r="J206" s="32">
        <v>414</v>
      </c>
      <c r="K206" s="32">
        <v>414</v>
      </c>
      <c r="L206">
        <v>1</v>
      </c>
      <c r="P206">
        <v>11037</v>
      </c>
    </row>
    <row r="207" spans="1:16" x14ac:dyDescent="0.25">
      <c r="A207">
        <f t="shared" si="13"/>
        <v>11531</v>
      </c>
      <c r="B207" t="s">
        <v>34</v>
      </c>
      <c r="C207" t="s">
        <v>35</v>
      </c>
      <c r="D207">
        <v>828</v>
      </c>
      <c r="E207" s="32">
        <v>1250</v>
      </c>
      <c r="F207" s="32">
        <v>0</v>
      </c>
      <c r="G207" s="32">
        <v>0</v>
      </c>
      <c r="H207" s="32">
        <v>404</v>
      </c>
      <c r="I207" s="32">
        <v>0</v>
      </c>
      <c r="J207" s="32">
        <v>-846</v>
      </c>
      <c r="K207" s="32">
        <v>-846</v>
      </c>
      <c r="L207">
        <v>1</v>
      </c>
      <c r="P207">
        <v>11087</v>
      </c>
    </row>
    <row r="208" spans="1:16" x14ac:dyDescent="0.25">
      <c r="A208">
        <f t="shared" si="13"/>
        <v>11531</v>
      </c>
      <c r="B208" t="s">
        <v>73</v>
      </c>
      <c r="C208" t="s">
        <v>74</v>
      </c>
      <c r="D208">
        <v>22</v>
      </c>
      <c r="E208" s="32">
        <v>0</v>
      </c>
      <c r="F208" s="32">
        <v>0</v>
      </c>
      <c r="G208" s="32">
        <v>0</v>
      </c>
      <c r="H208" s="32">
        <v>23</v>
      </c>
      <c r="I208" s="32">
        <v>0</v>
      </c>
      <c r="J208" s="32">
        <v>23</v>
      </c>
      <c r="K208" s="32">
        <v>23</v>
      </c>
      <c r="L208">
        <v>1</v>
      </c>
      <c r="P208">
        <v>11531</v>
      </c>
    </row>
    <row r="209" spans="1:16" x14ac:dyDescent="0.25">
      <c r="A209">
        <f t="shared" si="13"/>
        <v>11531</v>
      </c>
      <c r="B209" t="s">
        <v>36</v>
      </c>
      <c r="C209" t="s">
        <v>37</v>
      </c>
      <c r="D209">
        <v>150</v>
      </c>
      <c r="E209" s="32">
        <v>0</v>
      </c>
      <c r="F209" s="32">
        <v>0</v>
      </c>
      <c r="G209" s="32">
        <v>0</v>
      </c>
      <c r="H209" s="32">
        <v>0</v>
      </c>
      <c r="I209" s="32">
        <v>0</v>
      </c>
      <c r="J209" s="32">
        <v>0</v>
      </c>
      <c r="K209" s="32">
        <v>0</v>
      </c>
      <c r="L209">
        <v>1</v>
      </c>
      <c r="P209">
        <v>11555</v>
      </c>
    </row>
    <row r="210" spans="1:16" x14ac:dyDescent="0.25">
      <c r="A210">
        <f t="shared" si="13"/>
        <v>11531</v>
      </c>
      <c r="B210" t="s">
        <v>77</v>
      </c>
      <c r="C210" t="s">
        <v>78</v>
      </c>
      <c r="D210">
        <v>78</v>
      </c>
      <c r="E210" s="32">
        <v>0</v>
      </c>
      <c r="F210" s="32">
        <v>0</v>
      </c>
      <c r="G210" s="32">
        <v>0</v>
      </c>
      <c r="H210" s="32">
        <v>0</v>
      </c>
      <c r="I210" s="32">
        <v>0</v>
      </c>
      <c r="J210" s="32">
        <v>0</v>
      </c>
      <c r="K210" s="32">
        <v>0</v>
      </c>
      <c r="L210">
        <v>1</v>
      </c>
      <c r="P210">
        <v>11564</v>
      </c>
    </row>
    <row r="211" spans="1:16" x14ac:dyDescent="0.25">
      <c r="A211">
        <f t="shared" si="13"/>
        <v>11531</v>
      </c>
      <c r="B211" t="s">
        <v>81</v>
      </c>
      <c r="C211" t="s">
        <v>82</v>
      </c>
      <c r="D211">
        <v>107</v>
      </c>
      <c r="E211" s="32">
        <v>0</v>
      </c>
      <c r="F211" s="32">
        <v>0</v>
      </c>
      <c r="G211" s="32">
        <v>0</v>
      </c>
      <c r="H211" s="32">
        <v>26</v>
      </c>
      <c r="I211" s="32">
        <v>0</v>
      </c>
      <c r="J211" s="32">
        <v>26</v>
      </c>
      <c r="K211" s="32">
        <v>26</v>
      </c>
      <c r="L211">
        <v>1</v>
      </c>
      <c r="P211">
        <v>11592</v>
      </c>
    </row>
    <row r="212" spans="1:16" x14ac:dyDescent="0.25">
      <c r="A212">
        <f t="shared" si="13"/>
        <v>11531</v>
      </c>
      <c r="B212" t="s">
        <v>38</v>
      </c>
      <c r="C212" t="s">
        <v>39</v>
      </c>
      <c r="D212">
        <v>297</v>
      </c>
      <c r="E212" s="32">
        <v>0</v>
      </c>
      <c r="F212" s="32">
        <v>0</v>
      </c>
      <c r="G212" s="32">
        <v>0</v>
      </c>
      <c r="H212" s="32">
        <v>0</v>
      </c>
      <c r="I212" s="32">
        <v>0</v>
      </c>
      <c r="J212" s="32">
        <v>0</v>
      </c>
      <c r="K212" s="32">
        <v>0</v>
      </c>
      <c r="L212">
        <v>1</v>
      </c>
      <c r="P212">
        <v>11642</v>
      </c>
    </row>
    <row r="213" spans="1:16" x14ac:dyDescent="0.25">
      <c r="A213">
        <f t="shared" si="13"/>
        <v>11531</v>
      </c>
      <c r="B213" t="s">
        <v>40</v>
      </c>
      <c r="C213" t="s">
        <v>41</v>
      </c>
      <c r="D213">
        <v>2182</v>
      </c>
      <c r="E213" s="32">
        <v>0</v>
      </c>
      <c r="F213" s="32">
        <v>0</v>
      </c>
      <c r="G213" s="32">
        <v>0</v>
      </c>
      <c r="H213" s="32">
        <v>821</v>
      </c>
      <c r="I213" s="32">
        <v>0</v>
      </c>
      <c r="J213" s="32">
        <v>821</v>
      </c>
      <c r="K213" s="32">
        <v>821</v>
      </c>
      <c r="L213">
        <v>1</v>
      </c>
      <c r="P213">
        <v>11702</v>
      </c>
    </row>
    <row r="214" spans="1:16" x14ac:dyDescent="0.25">
      <c r="A214">
        <f t="shared" si="13"/>
        <v>11531</v>
      </c>
      <c r="B214" t="s">
        <v>83</v>
      </c>
      <c r="C214" t="s">
        <v>84</v>
      </c>
      <c r="D214">
        <v>4240</v>
      </c>
      <c r="E214" s="32">
        <v>0</v>
      </c>
      <c r="F214" s="32">
        <v>0</v>
      </c>
      <c r="G214" s="32">
        <v>0</v>
      </c>
      <c r="H214" s="32">
        <v>0</v>
      </c>
      <c r="I214" s="32">
        <v>0</v>
      </c>
      <c r="J214" s="32">
        <v>0</v>
      </c>
      <c r="K214" s="32">
        <v>0</v>
      </c>
      <c r="L214">
        <v>1</v>
      </c>
      <c r="P214">
        <v>11980</v>
      </c>
    </row>
    <row r="215" spans="1:16" x14ac:dyDescent="0.25">
      <c r="A215">
        <f t="shared" si="13"/>
        <v>11531</v>
      </c>
      <c r="B215" t="s">
        <v>85</v>
      </c>
      <c r="C215" t="s">
        <v>86</v>
      </c>
      <c r="D215">
        <v>34</v>
      </c>
      <c r="E215" s="32">
        <v>0</v>
      </c>
      <c r="F215" s="32">
        <v>0</v>
      </c>
      <c r="G215" s="32">
        <v>0</v>
      </c>
      <c r="H215" s="32">
        <v>0</v>
      </c>
      <c r="I215" s="32">
        <v>0</v>
      </c>
      <c r="J215" s="32">
        <v>0</v>
      </c>
      <c r="K215" s="32">
        <v>0</v>
      </c>
      <c r="L215">
        <v>1</v>
      </c>
    </row>
    <row r="216" spans="1:16" x14ac:dyDescent="0.25">
      <c r="A216">
        <f t="shared" si="13"/>
        <v>11531</v>
      </c>
      <c r="B216" t="s">
        <v>42</v>
      </c>
      <c r="C216" t="s">
        <v>43</v>
      </c>
      <c r="D216">
        <v>5000</v>
      </c>
      <c r="E216" s="32">
        <v>0</v>
      </c>
      <c r="F216" s="32">
        <v>0</v>
      </c>
      <c r="G216" s="32">
        <v>0</v>
      </c>
      <c r="H216" s="32">
        <v>3340</v>
      </c>
      <c r="I216" s="32">
        <v>0</v>
      </c>
      <c r="J216" s="32">
        <v>3340</v>
      </c>
      <c r="K216" s="32">
        <v>3340</v>
      </c>
      <c r="L216">
        <v>1</v>
      </c>
    </row>
    <row r="217" spans="1:16" x14ac:dyDescent="0.25">
      <c r="A217">
        <f t="shared" si="13"/>
        <v>11531</v>
      </c>
      <c r="B217" t="s">
        <v>107</v>
      </c>
      <c r="C217" t="s">
        <v>108</v>
      </c>
      <c r="D217">
        <v>104</v>
      </c>
      <c r="E217" s="32">
        <v>0</v>
      </c>
      <c r="F217" s="32">
        <v>0</v>
      </c>
      <c r="G217" s="32">
        <v>0</v>
      </c>
      <c r="H217" s="32">
        <v>60</v>
      </c>
      <c r="I217" s="32">
        <v>0</v>
      </c>
      <c r="J217" s="32">
        <v>60</v>
      </c>
      <c r="K217" s="32">
        <v>60</v>
      </c>
      <c r="L217">
        <v>1</v>
      </c>
    </row>
    <row r="218" spans="1:16" x14ac:dyDescent="0.25">
      <c r="A218">
        <f t="shared" si="13"/>
        <v>11531</v>
      </c>
      <c r="B218" t="s">
        <v>91</v>
      </c>
      <c r="C218" t="s">
        <v>92</v>
      </c>
      <c r="D218">
        <v>0</v>
      </c>
      <c r="E218" s="32">
        <v>0</v>
      </c>
      <c r="F218" s="32">
        <v>0</v>
      </c>
      <c r="G218" s="32">
        <v>0</v>
      </c>
      <c r="H218" s="32">
        <v>439</v>
      </c>
      <c r="I218" s="32">
        <v>0</v>
      </c>
      <c r="J218" s="32">
        <v>439</v>
      </c>
      <c r="K218" s="32">
        <v>439</v>
      </c>
    </row>
    <row r="219" spans="1:16" x14ac:dyDescent="0.25">
      <c r="A219">
        <f t="shared" si="13"/>
        <v>11531</v>
      </c>
      <c r="B219" t="s">
        <v>46</v>
      </c>
      <c r="C219" t="s">
        <v>47</v>
      </c>
      <c r="D219">
        <v>3805</v>
      </c>
      <c r="E219" s="32">
        <v>1750</v>
      </c>
      <c r="F219" s="32">
        <v>0</v>
      </c>
      <c r="G219" s="32">
        <v>0</v>
      </c>
      <c r="H219" s="32">
        <v>530</v>
      </c>
      <c r="I219" s="32">
        <v>0</v>
      </c>
      <c r="J219" s="32">
        <v>-1220</v>
      </c>
      <c r="K219" s="32">
        <v>-1220</v>
      </c>
      <c r="L219">
        <v>1</v>
      </c>
    </row>
    <row r="220" spans="1:16" x14ac:dyDescent="0.25">
      <c r="A220">
        <f t="shared" si="13"/>
        <v>11531</v>
      </c>
      <c r="B220" t="s">
        <v>139</v>
      </c>
      <c r="C220" t="s">
        <v>140</v>
      </c>
      <c r="D220">
        <v>0</v>
      </c>
      <c r="E220" s="32">
        <v>0</v>
      </c>
      <c r="F220" s="32">
        <v>0</v>
      </c>
      <c r="G220" s="32">
        <v>0</v>
      </c>
      <c r="H220" s="32">
        <v>4</v>
      </c>
      <c r="I220" s="32">
        <v>0</v>
      </c>
      <c r="J220" s="32">
        <v>4</v>
      </c>
      <c r="K220" s="32">
        <v>4</v>
      </c>
      <c r="L220">
        <v>1</v>
      </c>
    </row>
    <row r="221" spans="1:16" x14ac:dyDescent="0.25">
      <c r="A221">
        <f t="shared" si="13"/>
        <v>11531</v>
      </c>
      <c r="B221" t="s">
        <v>93</v>
      </c>
      <c r="C221" t="s">
        <v>94</v>
      </c>
      <c r="D221">
        <v>2000</v>
      </c>
      <c r="E221" s="32">
        <v>0</v>
      </c>
      <c r="F221" s="32">
        <v>0</v>
      </c>
      <c r="G221" s="32">
        <v>0</v>
      </c>
      <c r="H221" s="32">
        <v>0</v>
      </c>
      <c r="I221" s="32">
        <v>0</v>
      </c>
      <c r="J221" s="32">
        <v>0</v>
      </c>
      <c r="K221" s="32">
        <v>0</v>
      </c>
      <c r="L221">
        <v>1</v>
      </c>
    </row>
    <row r="222" spans="1:16" x14ac:dyDescent="0.25">
      <c r="A222">
        <f t="shared" si="13"/>
        <v>11531</v>
      </c>
      <c r="B222" t="s">
        <v>95</v>
      </c>
      <c r="C222" t="s">
        <v>96</v>
      </c>
      <c r="D222">
        <v>55973</v>
      </c>
      <c r="E222" s="32">
        <v>46090</v>
      </c>
      <c r="F222" s="32">
        <v>0</v>
      </c>
      <c r="G222" s="32">
        <v>0</v>
      </c>
      <c r="H222" s="32">
        <v>52576</v>
      </c>
      <c r="I222" s="32">
        <v>0</v>
      </c>
      <c r="J222" s="32">
        <v>6486</v>
      </c>
      <c r="K222" s="32">
        <v>6486</v>
      </c>
      <c r="L222">
        <v>1</v>
      </c>
    </row>
    <row r="223" spans="1:16" x14ac:dyDescent="0.25">
      <c r="A223">
        <f t="shared" si="13"/>
        <v>11531</v>
      </c>
      <c r="B223" t="s">
        <v>49</v>
      </c>
      <c r="C223" t="s">
        <v>50</v>
      </c>
      <c r="D223">
        <v>-40685</v>
      </c>
      <c r="E223" s="32">
        <v>-40000</v>
      </c>
      <c r="F223" s="32">
        <v>0</v>
      </c>
      <c r="G223" s="32">
        <v>0</v>
      </c>
      <c r="H223" s="32">
        <v>-40035</v>
      </c>
      <c r="I223" s="32">
        <v>0</v>
      </c>
      <c r="J223" s="32">
        <v>-35</v>
      </c>
      <c r="K223" s="32">
        <v>-35</v>
      </c>
    </row>
    <row r="224" spans="1:16" x14ac:dyDescent="0.25">
      <c r="A224">
        <f t="shared" si="13"/>
        <v>11531</v>
      </c>
      <c r="B224" t="s">
        <v>97</v>
      </c>
      <c r="C224" t="s">
        <v>98</v>
      </c>
      <c r="D224">
        <v>-9155</v>
      </c>
      <c r="E224" s="32">
        <v>0</v>
      </c>
      <c r="F224" s="32">
        <v>0</v>
      </c>
      <c r="G224" s="32">
        <v>0</v>
      </c>
      <c r="H224" s="32">
        <v>-8467</v>
      </c>
      <c r="I224" s="32">
        <v>0</v>
      </c>
      <c r="J224" s="32">
        <v>-8467</v>
      </c>
      <c r="K224" s="32">
        <v>-8467</v>
      </c>
      <c r="L224">
        <v>1</v>
      </c>
    </row>
    <row r="225" spans="1:12" x14ac:dyDescent="0.25">
      <c r="A225">
        <f t="shared" si="13"/>
        <v>11531</v>
      </c>
      <c r="B225" t="s">
        <v>141</v>
      </c>
      <c r="C225" t="s">
        <v>142</v>
      </c>
      <c r="D225">
        <v>-703</v>
      </c>
      <c r="E225" s="32">
        <v>0</v>
      </c>
      <c r="F225" s="32">
        <v>0</v>
      </c>
      <c r="G225" s="32">
        <v>0</v>
      </c>
      <c r="H225" s="32">
        <v>-133</v>
      </c>
      <c r="I225" s="32">
        <v>0</v>
      </c>
      <c r="J225" s="32">
        <v>-133</v>
      </c>
      <c r="K225" s="32">
        <v>-133</v>
      </c>
    </row>
    <row r="226" spans="1:12" x14ac:dyDescent="0.25">
      <c r="A226">
        <f t="shared" si="13"/>
        <v>11531</v>
      </c>
      <c r="B226" t="s">
        <v>99</v>
      </c>
      <c r="C226" t="s">
        <v>100</v>
      </c>
      <c r="D226">
        <v>0</v>
      </c>
      <c r="E226" s="32">
        <v>0</v>
      </c>
      <c r="F226" s="32">
        <v>0</v>
      </c>
      <c r="G226" s="32">
        <v>0</v>
      </c>
      <c r="H226" s="32">
        <v>-20</v>
      </c>
      <c r="I226" s="32">
        <v>0</v>
      </c>
      <c r="J226" s="32">
        <v>-20</v>
      </c>
      <c r="K226" s="32">
        <v>-20</v>
      </c>
    </row>
    <row r="227" spans="1:12" x14ac:dyDescent="0.25">
      <c r="A227">
        <f t="shared" si="13"/>
        <v>11531</v>
      </c>
      <c r="B227" t="s">
        <v>101</v>
      </c>
      <c r="C227" t="s">
        <v>102</v>
      </c>
      <c r="D227">
        <v>-50543</v>
      </c>
      <c r="E227" s="32">
        <v>-40000</v>
      </c>
      <c r="F227" s="32">
        <v>0</v>
      </c>
      <c r="G227" s="32">
        <v>0</v>
      </c>
      <c r="H227" s="32">
        <v>-48655</v>
      </c>
      <c r="I227" s="32">
        <v>0</v>
      </c>
      <c r="J227" s="32">
        <v>-8655</v>
      </c>
      <c r="K227" s="32">
        <v>-8655</v>
      </c>
      <c r="L227">
        <v>2</v>
      </c>
    </row>
    <row r="228" spans="1:12" x14ac:dyDescent="0.25">
      <c r="A228">
        <f t="shared" si="13"/>
        <v>11531</v>
      </c>
      <c r="B228" t="s">
        <v>48</v>
      </c>
      <c r="C228" t="s">
        <v>113</v>
      </c>
      <c r="D228">
        <v>-5429</v>
      </c>
      <c r="E228" s="32">
        <v>-6090</v>
      </c>
      <c r="F228" s="32">
        <v>0</v>
      </c>
      <c r="G228" s="32">
        <v>0</v>
      </c>
      <c r="H228" s="32">
        <v>-3922</v>
      </c>
      <c r="I228" s="32">
        <v>0</v>
      </c>
      <c r="J228" s="32">
        <v>2168</v>
      </c>
      <c r="K228" s="32">
        <v>2168</v>
      </c>
      <c r="L228">
        <v>1</v>
      </c>
    </row>
    <row r="229" spans="1:12" x14ac:dyDescent="0.25">
      <c r="A229">
        <f>A230</f>
        <v>11531</v>
      </c>
      <c r="B229" t="s">
        <v>103</v>
      </c>
      <c r="C229" t="s">
        <v>104</v>
      </c>
      <c r="D229">
        <v>-5429</v>
      </c>
      <c r="E229" s="32">
        <v>-6090</v>
      </c>
      <c r="F229" s="32">
        <v>0</v>
      </c>
      <c r="G229" s="32">
        <v>0</v>
      </c>
      <c r="H229" s="32">
        <v>-3922</v>
      </c>
      <c r="I229" s="32">
        <v>0</v>
      </c>
      <c r="J229" s="32">
        <v>2168</v>
      </c>
      <c r="K229" s="32">
        <v>2168</v>
      </c>
      <c r="L229">
        <v>1</v>
      </c>
    </row>
    <row r="230" spans="1:12" x14ac:dyDescent="0.25">
      <c r="A230">
        <f>B230</f>
        <v>11531</v>
      </c>
      <c r="B230">
        <v>11531</v>
      </c>
      <c r="C230" t="s">
        <v>143</v>
      </c>
      <c r="D230">
        <v>0</v>
      </c>
      <c r="E230" s="32">
        <v>0</v>
      </c>
      <c r="F230" s="32">
        <v>0</v>
      </c>
      <c r="G230" s="32">
        <v>0</v>
      </c>
      <c r="H230" s="32">
        <v>0</v>
      </c>
      <c r="I230" s="32">
        <v>0</v>
      </c>
      <c r="J230" s="32">
        <v>0</v>
      </c>
      <c r="K230" s="32">
        <v>0</v>
      </c>
      <c r="L230">
        <v>1</v>
      </c>
    </row>
    <row r="231" spans="1:12" x14ac:dyDescent="0.25">
      <c r="A231">
        <f t="shared" ref="A231:A252" si="14">A232</f>
        <v>11555</v>
      </c>
      <c r="B231" t="s">
        <v>14</v>
      </c>
      <c r="C231" t="s">
        <v>15</v>
      </c>
      <c r="D231">
        <v>0</v>
      </c>
      <c r="E231" s="32">
        <v>7500</v>
      </c>
      <c r="F231" s="32">
        <v>0</v>
      </c>
      <c r="G231" s="32">
        <v>0</v>
      </c>
      <c r="H231" s="32">
        <v>0</v>
      </c>
      <c r="I231" s="32">
        <v>0</v>
      </c>
      <c r="J231" s="32">
        <v>-7500</v>
      </c>
      <c r="K231" s="32">
        <v>-7500</v>
      </c>
      <c r="L231">
        <v>1</v>
      </c>
    </row>
    <row r="232" spans="1:12" x14ac:dyDescent="0.25">
      <c r="A232">
        <f t="shared" si="14"/>
        <v>11555</v>
      </c>
      <c r="B232" t="s">
        <v>18</v>
      </c>
      <c r="C232" t="s">
        <v>19</v>
      </c>
      <c r="D232">
        <v>34388</v>
      </c>
      <c r="E232" s="32">
        <v>0</v>
      </c>
      <c r="F232" s="32">
        <v>0</v>
      </c>
      <c r="G232" s="32">
        <v>0</v>
      </c>
      <c r="H232" s="32">
        <v>7500</v>
      </c>
      <c r="I232" s="32">
        <v>0</v>
      </c>
      <c r="J232" s="32">
        <v>7500</v>
      </c>
      <c r="K232" s="32">
        <v>7500</v>
      </c>
      <c r="L232">
        <v>1</v>
      </c>
    </row>
    <row r="233" spans="1:12" x14ac:dyDescent="0.25">
      <c r="A233">
        <f t="shared" si="14"/>
        <v>11555</v>
      </c>
      <c r="B233" t="s">
        <v>32</v>
      </c>
      <c r="C233" t="s">
        <v>33</v>
      </c>
      <c r="D233">
        <v>519</v>
      </c>
      <c r="E233" s="32">
        <v>3000</v>
      </c>
      <c r="F233" s="32">
        <v>0</v>
      </c>
      <c r="G233" s="32">
        <v>0</v>
      </c>
      <c r="H233" s="32">
        <v>810</v>
      </c>
      <c r="I233" s="32">
        <v>0</v>
      </c>
      <c r="J233" s="32">
        <v>-2190</v>
      </c>
      <c r="K233" s="32">
        <v>-2190</v>
      </c>
      <c r="L233">
        <v>3</v>
      </c>
    </row>
    <row r="234" spans="1:12" x14ac:dyDescent="0.25">
      <c r="A234">
        <f t="shared" si="14"/>
        <v>11555</v>
      </c>
      <c r="B234" t="s">
        <v>34</v>
      </c>
      <c r="C234" t="s">
        <v>35</v>
      </c>
      <c r="D234">
        <v>650</v>
      </c>
      <c r="E234" s="32">
        <v>0</v>
      </c>
      <c r="F234" s="32">
        <v>0</v>
      </c>
      <c r="G234" s="32">
        <v>0</v>
      </c>
      <c r="H234" s="32">
        <v>0</v>
      </c>
      <c r="I234" s="32">
        <v>0</v>
      </c>
      <c r="J234" s="32">
        <v>0</v>
      </c>
      <c r="K234" s="32">
        <v>0</v>
      </c>
      <c r="L234">
        <v>2</v>
      </c>
    </row>
    <row r="235" spans="1:12" x14ac:dyDescent="0.25">
      <c r="A235">
        <f t="shared" si="14"/>
        <v>11555</v>
      </c>
      <c r="B235" t="s">
        <v>79</v>
      </c>
      <c r="C235" t="s">
        <v>80</v>
      </c>
      <c r="D235">
        <v>0</v>
      </c>
      <c r="E235" s="32">
        <v>0</v>
      </c>
      <c r="F235" s="32">
        <v>0</v>
      </c>
      <c r="G235" s="32">
        <v>0</v>
      </c>
      <c r="H235" s="32">
        <v>816</v>
      </c>
      <c r="I235" s="32">
        <v>0</v>
      </c>
      <c r="J235" s="32">
        <v>816</v>
      </c>
      <c r="K235" s="32">
        <v>816</v>
      </c>
      <c r="L235">
        <v>2</v>
      </c>
    </row>
    <row r="236" spans="1:12" x14ac:dyDescent="0.25">
      <c r="A236">
        <f t="shared" si="14"/>
        <v>11555</v>
      </c>
      <c r="B236" t="s">
        <v>83</v>
      </c>
      <c r="C236" t="s">
        <v>84</v>
      </c>
      <c r="D236">
        <v>-29</v>
      </c>
      <c r="E236" s="32">
        <v>1872</v>
      </c>
      <c r="F236" s="32">
        <v>0</v>
      </c>
      <c r="G236" s="32">
        <v>0</v>
      </c>
      <c r="H236" s="32">
        <v>0</v>
      </c>
      <c r="I236" s="32">
        <v>0</v>
      </c>
      <c r="J236" s="32">
        <v>-1872</v>
      </c>
      <c r="K236" s="32">
        <v>-1872</v>
      </c>
      <c r="L236">
        <v>1</v>
      </c>
    </row>
    <row r="237" spans="1:12" x14ac:dyDescent="0.25">
      <c r="A237">
        <f t="shared" si="14"/>
        <v>11555</v>
      </c>
      <c r="B237" t="s">
        <v>42</v>
      </c>
      <c r="C237" t="s">
        <v>43</v>
      </c>
      <c r="D237">
        <v>6417</v>
      </c>
      <c r="E237" s="32">
        <v>3000</v>
      </c>
      <c r="F237" s="32">
        <v>0</v>
      </c>
      <c r="G237" s="32">
        <v>0</v>
      </c>
      <c r="H237" s="32">
        <v>7640</v>
      </c>
      <c r="I237" s="32">
        <v>0</v>
      </c>
      <c r="J237" s="32">
        <v>4640</v>
      </c>
      <c r="K237" s="32">
        <v>4640</v>
      </c>
      <c r="L237">
        <v>1</v>
      </c>
    </row>
    <row r="238" spans="1:12" x14ac:dyDescent="0.25">
      <c r="A238">
        <f t="shared" si="14"/>
        <v>11555</v>
      </c>
      <c r="B238" t="s">
        <v>87</v>
      </c>
      <c r="C238" t="s">
        <v>88</v>
      </c>
      <c r="D238">
        <v>0</v>
      </c>
      <c r="E238" s="32">
        <v>0</v>
      </c>
      <c r="F238" s="32">
        <v>0</v>
      </c>
      <c r="G238" s="32">
        <v>0</v>
      </c>
      <c r="H238" s="32">
        <v>3</v>
      </c>
      <c r="I238" s="32">
        <v>0</v>
      </c>
      <c r="J238" s="32">
        <v>3</v>
      </c>
      <c r="K238" s="32">
        <v>3</v>
      </c>
      <c r="L238">
        <v>1</v>
      </c>
    </row>
    <row r="239" spans="1:12" x14ac:dyDescent="0.25">
      <c r="A239">
        <f t="shared" si="14"/>
        <v>11555</v>
      </c>
      <c r="B239" t="s">
        <v>136</v>
      </c>
      <c r="C239" t="s">
        <v>137</v>
      </c>
      <c r="D239">
        <v>0</v>
      </c>
      <c r="E239" s="32">
        <v>4000</v>
      </c>
      <c r="F239" s="32">
        <v>0</v>
      </c>
      <c r="G239" s="32">
        <v>0</v>
      </c>
      <c r="H239" s="32">
        <v>0</v>
      </c>
      <c r="I239" s="32">
        <v>0</v>
      </c>
      <c r="J239" s="32">
        <v>-4000</v>
      </c>
      <c r="K239" s="32">
        <v>-4000</v>
      </c>
      <c r="L239">
        <v>1</v>
      </c>
    </row>
    <row r="240" spans="1:12" x14ac:dyDescent="0.25">
      <c r="A240">
        <f t="shared" si="14"/>
        <v>11555</v>
      </c>
      <c r="B240" t="s">
        <v>107</v>
      </c>
      <c r="C240" t="s">
        <v>108</v>
      </c>
      <c r="D240">
        <v>83</v>
      </c>
      <c r="E240" s="32">
        <v>0</v>
      </c>
      <c r="F240" s="32">
        <v>0</v>
      </c>
      <c r="G240" s="32">
        <v>0</v>
      </c>
      <c r="H240" s="32">
        <v>0</v>
      </c>
      <c r="I240" s="32">
        <v>0</v>
      </c>
      <c r="J240" s="32">
        <v>0</v>
      </c>
      <c r="K240" s="32">
        <v>0</v>
      </c>
      <c r="L240">
        <v>1</v>
      </c>
    </row>
    <row r="241" spans="1:12" x14ac:dyDescent="0.25">
      <c r="A241">
        <f t="shared" si="14"/>
        <v>11555</v>
      </c>
      <c r="B241" t="s">
        <v>44</v>
      </c>
      <c r="C241" t="s">
        <v>45</v>
      </c>
      <c r="D241">
        <v>712</v>
      </c>
      <c r="E241" s="32">
        <v>0</v>
      </c>
      <c r="F241" s="32">
        <v>0</v>
      </c>
      <c r="G241" s="32">
        <v>0</v>
      </c>
      <c r="H241" s="32">
        <v>0</v>
      </c>
      <c r="I241" s="32">
        <v>0</v>
      </c>
      <c r="J241" s="32">
        <v>0</v>
      </c>
      <c r="K241" s="32">
        <v>0</v>
      </c>
      <c r="L241">
        <v>1</v>
      </c>
    </row>
    <row r="242" spans="1:12" x14ac:dyDescent="0.25">
      <c r="A242">
        <f t="shared" si="14"/>
        <v>11555</v>
      </c>
      <c r="B242" t="s">
        <v>159</v>
      </c>
      <c r="C242" t="s">
        <v>160</v>
      </c>
      <c r="D242">
        <v>1725</v>
      </c>
      <c r="E242" s="32">
        <v>0</v>
      </c>
      <c r="F242" s="32">
        <v>0</v>
      </c>
      <c r="G242" s="32">
        <v>0</v>
      </c>
      <c r="H242" s="32">
        <v>0</v>
      </c>
      <c r="I242" s="32">
        <v>0</v>
      </c>
      <c r="J242" s="32">
        <v>0</v>
      </c>
      <c r="K242" s="32">
        <v>0</v>
      </c>
      <c r="L242">
        <v>1</v>
      </c>
    </row>
    <row r="243" spans="1:12" x14ac:dyDescent="0.25">
      <c r="A243">
        <f t="shared" si="14"/>
        <v>11555</v>
      </c>
      <c r="B243" t="s">
        <v>46</v>
      </c>
      <c r="C243" t="s">
        <v>47</v>
      </c>
      <c r="D243">
        <v>0</v>
      </c>
      <c r="E243" s="32">
        <v>0</v>
      </c>
      <c r="F243" s="32">
        <v>0</v>
      </c>
      <c r="G243" s="32">
        <v>0</v>
      </c>
      <c r="H243" s="32">
        <v>1800</v>
      </c>
      <c r="I243" s="32">
        <v>0</v>
      </c>
      <c r="J243" s="32">
        <v>1800</v>
      </c>
      <c r="K243" s="32">
        <v>1800</v>
      </c>
      <c r="L243">
        <v>1</v>
      </c>
    </row>
    <row r="244" spans="1:12" x14ac:dyDescent="0.25">
      <c r="A244">
        <f t="shared" si="14"/>
        <v>11555</v>
      </c>
      <c r="B244" t="s">
        <v>178</v>
      </c>
      <c r="C244" t="s">
        <v>179</v>
      </c>
      <c r="D244">
        <v>0</v>
      </c>
      <c r="E244" s="32">
        <v>3000</v>
      </c>
      <c r="F244" s="32">
        <v>0</v>
      </c>
      <c r="G244" s="32">
        <v>0</v>
      </c>
      <c r="H244" s="32">
        <v>0</v>
      </c>
      <c r="I244" s="32">
        <v>0</v>
      </c>
      <c r="J244" s="32">
        <v>-3000</v>
      </c>
      <c r="K244" s="32">
        <v>-3000</v>
      </c>
      <c r="L244">
        <v>1</v>
      </c>
    </row>
    <row r="245" spans="1:12" x14ac:dyDescent="0.25">
      <c r="A245">
        <f t="shared" si="14"/>
        <v>11555</v>
      </c>
      <c r="B245" t="s">
        <v>93</v>
      </c>
      <c r="C245" t="s">
        <v>94</v>
      </c>
      <c r="D245">
        <v>3000</v>
      </c>
      <c r="E245" s="32">
        <v>0</v>
      </c>
      <c r="F245" s="32">
        <v>0</v>
      </c>
      <c r="G245" s="32">
        <v>0</v>
      </c>
      <c r="H245" s="32">
        <v>0</v>
      </c>
      <c r="I245" s="32">
        <v>0</v>
      </c>
      <c r="J245" s="32">
        <v>0</v>
      </c>
      <c r="K245" s="32">
        <v>0</v>
      </c>
      <c r="L245">
        <v>1</v>
      </c>
    </row>
    <row r="246" spans="1:12" x14ac:dyDescent="0.25">
      <c r="A246">
        <f t="shared" si="14"/>
        <v>11555</v>
      </c>
      <c r="B246" t="s">
        <v>95</v>
      </c>
      <c r="C246" t="s">
        <v>96</v>
      </c>
      <c r="D246">
        <v>47465</v>
      </c>
      <c r="E246" s="32">
        <v>22372</v>
      </c>
      <c r="F246" s="32">
        <v>0</v>
      </c>
      <c r="G246" s="32">
        <v>0</v>
      </c>
      <c r="H246" s="32">
        <v>18568</v>
      </c>
      <c r="I246" s="32">
        <v>0</v>
      </c>
      <c r="J246" s="32">
        <v>-3804</v>
      </c>
      <c r="K246" s="32">
        <v>-3804</v>
      </c>
      <c r="L246">
        <v>1</v>
      </c>
    </row>
    <row r="247" spans="1:12" x14ac:dyDescent="0.25">
      <c r="A247">
        <f t="shared" si="14"/>
        <v>11555</v>
      </c>
      <c r="B247" t="s">
        <v>49</v>
      </c>
      <c r="C247" t="s">
        <v>50</v>
      </c>
      <c r="D247">
        <v>-47465</v>
      </c>
      <c r="E247" s="32">
        <v>-14872</v>
      </c>
      <c r="F247" s="32">
        <v>0</v>
      </c>
      <c r="G247" s="32">
        <v>0</v>
      </c>
      <c r="H247" s="32">
        <v>-18568</v>
      </c>
      <c r="I247" s="32">
        <v>0</v>
      </c>
      <c r="J247" s="32">
        <v>-3696</v>
      </c>
      <c r="K247" s="32">
        <v>-3696</v>
      </c>
      <c r="L247">
        <v>1</v>
      </c>
    </row>
    <row r="248" spans="1:12" x14ac:dyDescent="0.25">
      <c r="A248">
        <f t="shared" si="14"/>
        <v>11555</v>
      </c>
      <c r="B248" t="s">
        <v>97</v>
      </c>
      <c r="C248" t="s">
        <v>98</v>
      </c>
      <c r="D248">
        <v>0</v>
      </c>
      <c r="E248" s="32">
        <v>-7500</v>
      </c>
      <c r="F248" s="32">
        <v>0</v>
      </c>
      <c r="G248" s="32">
        <v>0</v>
      </c>
      <c r="H248" s="32">
        <v>-6105</v>
      </c>
      <c r="I248" s="32">
        <v>0</v>
      </c>
      <c r="J248" s="32">
        <v>1395</v>
      </c>
      <c r="K248" s="32">
        <v>1395</v>
      </c>
      <c r="L248">
        <v>1</v>
      </c>
    </row>
    <row r="249" spans="1:12" x14ac:dyDescent="0.25">
      <c r="A249">
        <f t="shared" si="14"/>
        <v>11555</v>
      </c>
      <c r="B249" t="s">
        <v>99</v>
      </c>
      <c r="C249" t="s">
        <v>100</v>
      </c>
      <c r="D249">
        <v>0</v>
      </c>
      <c r="E249" s="32">
        <v>0</v>
      </c>
      <c r="F249" s="32">
        <v>0</v>
      </c>
      <c r="G249" s="32">
        <v>0</v>
      </c>
      <c r="H249" s="32">
        <v>-1069</v>
      </c>
      <c r="I249" s="32">
        <v>0</v>
      </c>
      <c r="J249" s="32">
        <v>-1069</v>
      </c>
      <c r="K249" s="32">
        <v>-1069</v>
      </c>
      <c r="L249">
        <v>1</v>
      </c>
    </row>
    <row r="250" spans="1:12" x14ac:dyDescent="0.25">
      <c r="A250">
        <f t="shared" si="14"/>
        <v>11555</v>
      </c>
      <c r="B250" t="s">
        <v>144</v>
      </c>
      <c r="C250" t="s">
        <v>145</v>
      </c>
      <c r="D250">
        <v>0</v>
      </c>
      <c r="E250" s="32">
        <v>0</v>
      </c>
      <c r="F250" s="32">
        <v>0</v>
      </c>
      <c r="G250" s="32">
        <v>0</v>
      </c>
      <c r="H250" s="32">
        <v>-3200</v>
      </c>
      <c r="I250" s="32">
        <v>0</v>
      </c>
      <c r="J250" s="32">
        <v>-3200</v>
      </c>
      <c r="K250" s="32">
        <v>-3200</v>
      </c>
      <c r="L250">
        <v>1</v>
      </c>
    </row>
    <row r="251" spans="1:12" x14ac:dyDescent="0.25">
      <c r="A251">
        <f t="shared" si="14"/>
        <v>11555</v>
      </c>
      <c r="B251" t="s">
        <v>101</v>
      </c>
      <c r="C251" t="s">
        <v>102</v>
      </c>
      <c r="D251">
        <v>-47465</v>
      </c>
      <c r="E251" s="32">
        <v>-22372</v>
      </c>
      <c r="F251" s="32">
        <v>0</v>
      </c>
      <c r="G251" s="32">
        <v>0</v>
      </c>
      <c r="H251" s="32">
        <v>-28943</v>
      </c>
      <c r="I251" s="32">
        <v>0</v>
      </c>
      <c r="J251" s="32">
        <v>-6571</v>
      </c>
      <c r="K251" s="32">
        <v>-6571</v>
      </c>
      <c r="L251">
        <v>1</v>
      </c>
    </row>
    <row r="252" spans="1:12" x14ac:dyDescent="0.25">
      <c r="A252">
        <f t="shared" si="14"/>
        <v>11555</v>
      </c>
      <c r="B252" t="s">
        <v>48</v>
      </c>
      <c r="C252" t="s">
        <v>113</v>
      </c>
      <c r="D252">
        <v>7442</v>
      </c>
      <c r="E252" s="32">
        <v>0</v>
      </c>
      <c r="F252" s="32">
        <v>0</v>
      </c>
      <c r="G252" s="32">
        <v>0</v>
      </c>
      <c r="H252" s="32">
        <v>10374</v>
      </c>
      <c r="I252" s="32">
        <v>0</v>
      </c>
      <c r="J252" s="32">
        <v>10374</v>
      </c>
      <c r="K252" s="32">
        <v>10374</v>
      </c>
      <c r="L252">
        <v>1</v>
      </c>
    </row>
    <row r="253" spans="1:12" x14ac:dyDescent="0.25">
      <c r="A253">
        <f>A254</f>
        <v>11555</v>
      </c>
      <c r="B253" t="s">
        <v>103</v>
      </c>
      <c r="C253" t="s">
        <v>104</v>
      </c>
      <c r="D253">
        <v>7442</v>
      </c>
      <c r="E253" s="32">
        <v>0</v>
      </c>
      <c r="F253" s="32">
        <v>0</v>
      </c>
      <c r="G253" s="32">
        <v>0</v>
      </c>
      <c r="H253" s="32">
        <v>10374</v>
      </c>
      <c r="I253" s="32">
        <v>0</v>
      </c>
      <c r="J253" s="32">
        <v>10374</v>
      </c>
      <c r="K253" s="32">
        <v>10374</v>
      </c>
      <c r="L253">
        <v>1</v>
      </c>
    </row>
    <row r="254" spans="1:12" x14ac:dyDescent="0.25">
      <c r="A254">
        <f>B254</f>
        <v>11555</v>
      </c>
      <c r="B254">
        <v>11555</v>
      </c>
      <c r="C254" t="s">
        <v>146</v>
      </c>
      <c r="D254">
        <v>7442</v>
      </c>
      <c r="E254" s="32">
        <v>0</v>
      </c>
      <c r="F254" s="32">
        <v>0</v>
      </c>
      <c r="G254" s="32">
        <v>0</v>
      </c>
      <c r="H254" s="32">
        <v>0</v>
      </c>
      <c r="I254" s="32">
        <v>0</v>
      </c>
      <c r="J254" s="32">
        <v>0</v>
      </c>
      <c r="K254" s="32">
        <v>0</v>
      </c>
      <c r="L254">
        <v>1</v>
      </c>
    </row>
    <row r="255" spans="1:12" x14ac:dyDescent="0.25">
      <c r="A255">
        <f t="shared" ref="A255:A306" si="15">A256</f>
        <v>11592</v>
      </c>
      <c r="B255" t="s">
        <v>14</v>
      </c>
      <c r="C255" t="s">
        <v>15</v>
      </c>
      <c r="D255">
        <v>249295</v>
      </c>
      <c r="E255" s="32">
        <v>283326</v>
      </c>
      <c r="F255" s="32">
        <v>0</v>
      </c>
      <c r="G255" s="32">
        <v>0</v>
      </c>
      <c r="H255" s="32">
        <v>255983</v>
      </c>
      <c r="I255" s="32">
        <v>0</v>
      </c>
      <c r="J255" s="32">
        <v>-27343</v>
      </c>
      <c r="K255" s="32">
        <v>-27343</v>
      </c>
      <c r="L255">
        <v>1</v>
      </c>
    </row>
    <row r="256" spans="1:12" x14ac:dyDescent="0.25">
      <c r="A256">
        <f t="shared" si="15"/>
        <v>11592</v>
      </c>
      <c r="B256" t="s">
        <v>65</v>
      </c>
      <c r="C256" t="s">
        <v>66</v>
      </c>
      <c r="D256">
        <v>0</v>
      </c>
      <c r="E256" s="32">
        <v>0</v>
      </c>
      <c r="F256" s="32">
        <v>0</v>
      </c>
      <c r="G256" s="32">
        <v>0</v>
      </c>
      <c r="H256" s="32">
        <v>129</v>
      </c>
      <c r="I256" s="32">
        <v>0</v>
      </c>
      <c r="J256" s="32">
        <v>129</v>
      </c>
      <c r="K256" s="32">
        <v>129</v>
      </c>
      <c r="L256">
        <v>1</v>
      </c>
    </row>
    <row r="257" spans="1:12" x14ac:dyDescent="0.25">
      <c r="A257">
        <f t="shared" si="15"/>
        <v>11592</v>
      </c>
      <c r="B257" t="s">
        <v>147</v>
      </c>
      <c r="C257" t="s">
        <v>148</v>
      </c>
      <c r="D257">
        <v>543</v>
      </c>
      <c r="E257" s="32">
        <v>0</v>
      </c>
      <c r="F257" s="32">
        <v>0</v>
      </c>
      <c r="G257" s="32">
        <v>0</v>
      </c>
      <c r="H257" s="32">
        <v>897</v>
      </c>
      <c r="I257" s="32">
        <v>0</v>
      </c>
      <c r="J257" s="32">
        <v>897</v>
      </c>
      <c r="K257" s="32">
        <v>897</v>
      </c>
      <c r="L257">
        <v>1</v>
      </c>
    </row>
    <row r="258" spans="1:12" x14ac:dyDescent="0.25">
      <c r="A258">
        <f t="shared" si="15"/>
        <v>11592</v>
      </c>
      <c r="B258" t="s">
        <v>127</v>
      </c>
      <c r="C258" t="s">
        <v>128</v>
      </c>
      <c r="D258">
        <v>0</v>
      </c>
      <c r="E258" s="32">
        <v>0</v>
      </c>
      <c r="F258" s="32">
        <v>0</v>
      </c>
      <c r="G258" s="32">
        <v>0</v>
      </c>
      <c r="H258" s="32">
        <v>1565</v>
      </c>
      <c r="I258" s="32">
        <v>0</v>
      </c>
      <c r="J258" s="32">
        <v>1565</v>
      </c>
      <c r="K258" s="32">
        <v>1565</v>
      </c>
      <c r="L258">
        <v>1</v>
      </c>
    </row>
    <row r="259" spans="1:12" x14ac:dyDescent="0.25">
      <c r="A259">
        <f t="shared" si="15"/>
        <v>11592</v>
      </c>
      <c r="B259" t="s">
        <v>149</v>
      </c>
      <c r="C259" t="s">
        <v>150</v>
      </c>
      <c r="D259">
        <v>505</v>
      </c>
      <c r="E259" s="32">
        <v>0</v>
      </c>
      <c r="F259" s="32">
        <v>0</v>
      </c>
      <c r="G259" s="32">
        <v>0</v>
      </c>
      <c r="H259" s="32">
        <v>80</v>
      </c>
      <c r="I259" s="32">
        <v>0</v>
      </c>
      <c r="J259" s="32">
        <v>80</v>
      </c>
      <c r="K259" s="32">
        <v>80</v>
      </c>
      <c r="L259">
        <v>1</v>
      </c>
    </row>
    <row r="260" spans="1:12" x14ac:dyDescent="0.25">
      <c r="A260">
        <f t="shared" si="15"/>
        <v>11592</v>
      </c>
      <c r="B260" t="s">
        <v>16</v>
      </c>
      <c r="C260" t="s">
        <v>17</v>
      </c>
      <c r="D260">
        <v>2291</v>
      </c>
      <c r="E260" s="32">
        <v>0</v>
      </c>
      <c r="F260" s="32">
        <v>0</v>
      </c>
      <c r="G260" s="32">
        <v>0</v>
      </c>
      <c r="H260" s="32">
        <v>2482</v>
      </c>
      <c r="I260" s="32">
        <v>0</v>
      </c>
      <c r="J260" s="32">
        <v>2482</v>
      </c>
      <c r="K260" s="32">
        <v>2482</v>
      </c>
      <c r="L260">
        <v>1</v>
      </c>
    </row>
    <row r="261" spans="1:12" x14ac:dyDescent="0.25">
      <c r="A261">
        <f t="shared" si="15"/>
        <v>11592</v>
      </c>
      <c r="B261" t="s">
        <v>18</v>
      </c>
      <c r="C261" t="s">
        <v>19</v>
      </c>
      <c r="D261">
        <v>-153618</v>
      </c>
      <c r="E261" s="32">
        <v>0</v>
      </c>
      <c r="F261" s="32">
        <v>0</v>
      </c>
      <c r="G261" s="32">
        <v>0</v>
      </c>
      <c r="H261" s="32">
        <v>-120488</v>
      </c>
      <c r="I261" s="32">
        <v>0</v>
      </c>
      <c r="J261" s="32">
        <v>-120488</v>
      </c>
      <c r="K261" s="32">
        <v>-120488</v>
      </c>
      <c r="L261">
        <v>1</v>
      </c>
    </row>
    <row r="262" spans="1:12" x14ac:dyDescent="0.25">
      <c r="A262">
        <f t="shared" si="15"/>
        <v>11592</v>
      </c>
      <c r="B262" t="s">
        <v>20</v>
      </c>
      <c r="C262" t="s">
        <v>21</v>
      </c>
      <c r="D262">
        <v>17728</v>
      </c>
      <c r="E262" s="32">
        <v>0</v>
      </c>
      <c r="F262" s="32">
        <v>0</v>
      </c>
      <c r="G262" s="32">
        <v>0</v>
      </c>
      <c r="H262" s="32">
        <v>25108</v>
      </c>
      <c r="I262" s="32">
        <v>0</v>
      </c>
      <c r="J262" s="32">
        <v>25108</v>
      </c>
      <c r="K262" s="32">
        <v>25108</v>
      </c>
      <c r="L262">
        <v>1</v>
      </c>
    </row>
    <row r="263" spans="1:12" x14ac:dyDescent="0.25">
      <c r="A263">
        <f t="shared" si="15"/>
        <v>11592</v>
      </c>
      <c r="B263" t="s">
        <v>24</v>
      </c>
      <c r="C263" t="s">
        <v>25</v>
      </c>
      <c r="D263">
        <v>60907</v>
      </c>
      <c r="E263" s="32">
        <v>0</v>
      </c>
      <c r="F263" s="32">
        <v>0</v>
      </c>
      <c r="G263" s="32">
        <v>0</v>
      </c>
      <c r="H263" s="32">
        <v>67277</v>
      </c>
      <c r="I263" s="32">
        <v>0</v>
      </c>
      <c r="J263" s="32">
        <v>67277</v>
      </c>
      <c r="K263" s="32">
        <v>67277</v>
      </c>
      <c r="L263">
        <v>1</v>
      </c>
    </row>
    <row r="264" spans="1:12" x14ac:dyDescent="0.25">
      <c r="A264">
        <f t="shared" si="15"/>
        <v>11592</v>
      </c>
      <c r="B264" t="s">
        <v>151</v>
      </c>
      <c r="C264" t="s">
        <v>152</v>
      </c>
      <c r="D264">
        <v>0</v>
      </c>
      <c r="E264" s="32">
        <v>0</v>
      </c>
      <c r="F264" s="32">
        <v>0</v>
      </c>
      <c r="G264" s="32">
        <v>0</v>
      </c>
      <c r="H264" s="32">
        <v>34</v>
      </c>
      <c r="I264" s="32">
        <v>0</v>
      </c>
      <c r="J264" s="32">
        <v>34</v>
      </c>
      <c r="K264" s="32">
        <v>34</v>
      </c>
      <c r="L264">
        <v>1</v>
      </c>
    </row>
    <row r="265" spans="1:12" x14ac:dyDescent="0.25">
      <c r="A265">
        <f t="shared" si="15"/>
        <v>11592</v>
      </c>
      <c r="B265" t="s">
        <v>134</v>
      </c>
      <c r="C265" t="s">
        <v>135</v>
      </c>
      <c r="D265">
        <v>240</v>
      </c>
      <c r="E265" s="32">
        <v>0</v>
      </c>
      <c r="F265" s="32">
        <v>0</v>
      </c>
      <c r="G265" s="32">
        <v>0</v>
      </c>
      <c r="H265" s="32">
        <v>240</v>
      </c>
      <c r="I265" s="32">
        <v>0</v>
      </c>
      <c r="J265" s="32">
        <v>240</v>
      </c>
      <c r="K265" s="32">
        <v>240</v>
      </c>
      <c r="L265">
        <v>1</v>
      </c>
    </row>
    <row r="266" spans="1:12" x14ac:dyDescent="0.25">
      <c r="A266">
        <f t="shared" si="15"/>
        <v>11592</v>
      </c>
      <c r="B266" t="s">
        <v>26</v>
      </c>
      <c r="C266" t="s">
        <v>27</v>
      </c>
      <c r="D266">
        <v>27</v>
      </c>
      <c r="E266" s="32">
        <v>0</v>
      </c>
      <c r="F266" s="32">
        <v>0</v>
      </c>
      <c r="G266" s="32">
        <v>0</v>
      </c>
      <c r="H266" s="32">
        <v>31</v>
      </c>
      <c r="I266" s="32">
        <v>0</v>
      </c>
      <c r="J266" s="32">
        <v>31</v>
      </c>
      <c r="K266" s="32">
        <v>31</v>
      </c>
      <c r="L266">
        <v>1</v>
      </c>
    </row>
    <row r="267" spans="1:12" x14ac:dyDescent="0.25">
      <c r="A267">
        <f t="shared" si="15"/>
        <v>11592</v>
      </c>
      <c r="B267" t="s">
        <v>105</v>
      </c>
      <c r="C267" t="s">
        <v>106</v>
      </c>
      <c r="D267">
        <v>2735</v>
      </c>
      <c r="E267" s="32">
        <v>10000</v>
      </c>
      <c r="F267" s="32">
        <v>0</v>
      </c>
      <c r="G267" s="32">
        <v>0</v>
      </c>
      <c r="H267" s="32">
        <v>0</v>
      </c>
      <c r="I267" s="32">
        <v>0</v>
      </c>
      <c r="J267" s="32">
        <v>-10000</v>
      </c>
      <c r="K267" s="32">
        <v>-10000</v>
      </c>
      <c r="L267">
        <v>1</v>
      </c>
    </row>
    <row r="268" spans="1:12" x14ac:dyDescent="0.25">
      <c r="A268">
        <f t="shared" si="15"/>
        <v>11592</v>
      </c>
      <c r="B268" t="s">
        <v>30</v>
      </c>
      <c r="C268" t="s">
        <v>31</v>
      </c>
      <c r="D268">
        <v>8677</v>
      </c>
      <c r="E268" s="32">
        <v>29000</v>
      </c>
      <c r="F268" s="32">
        <v>0</v>
      </c>
      <c r="G268" s="32">
        <v>0</v>
      </c>
      <c r="H268" s="32">
        <v>24012</v>
      </c>
      <c r="I268" s="32">
        <v>0</v>
      </c>
      <c r="J268" s="32">
        <v>-4988</v>
      </c>
      <c r="K268" s="32">
        <v>-4988</v>
      </c>
      <c r="L268">
        <v>1</v>
      </c>
    </row>
    <row r="269" spans="1:12" x14ac:dyDescent="0.25">
      <c r="A269">
        <f t="shared" si="15"/>
        <v>11592</v>
      </c>
      <c r="B269" t="s">
        <v>32</v>
      </c>
      <c r="C269" t="s">
        <v>33</v>
      </c>
      <c r="D269">
        <v>15537</v>
      </c>
      <c r="E269" s="32">
        <v>4000</v>
      </c>
      <c r="F269" s="32">
        <v>0</v>
      </c>
      <c r="G269" s="32">
        <v>0</v>
      </c>
      <c r="H269" s="32">
        <v>7680</v>
      </c>
      <c r="I269" s="32">
        <v>0</v>
      </c>
      <c r="J269" s="32">
        <v>3680</v>
      </c>
      <c r="K269" s="32">
        <v>3680</v>
      </c>
      <c r="L269">
        <v>1</v>
      </c>
    </row>
    <row r="270" spans="1:12" x14ac:dyDescent="0.25">
      <c r="A270">
        <f t="shared" si="15"/>
        <v>11592</v>
      </c>
      <c r="B270" t="s">
        <v>153</v>
      </c>
      <c r="C270" t="s">
        <v>154</v>
      </c>
      <c r="D270">
        <v>0</v>
      </c>
      <c r="E270" s="32">
        <v>0</v>
      </c>
      <c r="F270" s="32">
        <v>0</v>
      </c>
      <c r="G270" s="32">
        <v>0</v>
      </c>
      <c r="H270" s="32">
        <v>252</v>
      </c>
      <c r="I270" s="32">
        <v>0</v>
      </c>
      <c r="J270" s="32">
        <v>252</v>
      </c>
      <c r="K270" s="32">
        <v>252</v>
      </c>
      <c r="L270">
        <v>1</v>
      </c>
    </row>
    <row r="271" spans="1:12" x14ac:dyDescent="0.25">
      <c r="A271">
        <f t="shared" si="15"/>
        <v>11592</v>
      </c>
      <c r="B271" t="s">
        <v>155</v>
      </c>
      <c r="C271" t="s">
        <v>156</v>
      </c>
      <c r="D271">
        <v>342</v>
      </c>
      <c r="E271" s="32">
        <v>0</v>
      </c>
      <c r="F271" s="32">
        <v>0</v>
      </c>
      <c r="G271" s="32">
        <v>0</v>
      </c>
      <c r="H271" s="32">
        <v>0</v>
      </c>
      <c r="I271" s="32">
        <v>0</v>
      </c>
      <c r="J271" s="32">
        <v>0</v>
      </c>
      <c r="K271" s="32">
        <v>0</v>
      </c>
    </row>
    <row r="272" spans="1:12" x14ac:dyDescent="0.25">
      <c r="A272">
        <f t="shared" si="15"/>
        <v>11592</v>
      </c>
      <c r="B272" t="s">
        <v>69</v>
      </c>
      <c r="C272" t="s">
        <v>70</v>
      </c>
      <c r="D272">
        <v>0</v>
      </c>
      <c r="E272" s="32">
        <v>1000</v>
      </c>
      <c r="F272" s="32">
        <v>0</v>
      </c>
      <c r="G272" s="32">
        <v>0</v>
      </c>
      <c r="H272" s="32">
        <v>0</v>
      </c>
      <c r="I272" s="32">
        <v>0</v>
      </c>
      <c r="J272" s="32">
        <v>-1000</v>
      </c>
      <c r="K272" s="32">
        <v>-1000</v>
      </c>
      <c r="L272">
        <v>1</v>
      </c>
    </row>
    <row r="273" spans="1:12" x14ac:dyDescent="0.25">
      <c r="A273">
        <f t="shared" si="15"/>
        <v>11592</v>
      </c>
      <c r="B273" t="s">
        <v>71</v>
      </c>
      <c r="C273" t="s">
        <v>72</v>
      </c>
      <c r="D273">
        <v>657</v>
      </c>
      <c r="E273" s="32">
        <v>0</v>
      </c>
      <c r="F273" s="32">
        <v>0</v>
      </c>
      <c r="G273" s="32">
        <v>0</v>
      </c>
      <c r="H273" s="32">
        <v>849</v>
      </c>
      <c r="I273" s="32">
        <v>0</v>
      </c>
      <c r="J273" s="32">
        <v>849</v>
      </c>
      <c r="K273" s="32">
        <v>849</v>
      </c>
      <c r="L273">
        <v>1</v>
      </c>
    </row>
    <row r="274" spans="1:12" x14ac:dyDescent="0.25">
      <c r="A274">
        <f t="shared" si="15"/>
        <v>11592</v>
      </c>
      <c r="B274" t="s">
        <v>34</v>
      </c>
      <c r="C274" t="s">
        <v>35</v>
      </c>
      <c r="D274">
        <v>1843</v>
      </c>
      <c r="E274" s="32">
        <v>15000</v>
      </c>
      <c r="F274" s="32">
        <v>0</v>
      </c>
      <c r="G274" s="32">
        <v>0</v>
      </c>
      <c r="H274" s="32">
        <v>2254</v>
      </c>
      <c r="I274" s="32">
        <v>0</v>
      </c>
      <c r="J274" s="32">
        <v>-12746</v>
      </c>
      <c r="K274" s="32">
        <v>-12746</v>
      </c>
      <c r="L274">
        <v>1</v>
      </c>
    </row>
    <row r="275" spans="1:12" x14ac:dyDescent="0.25">
      <c r="A275">
        <f t="shared" si="15"/>
        <v>11592</v>
      </c>
      <c r="B275" t="s">
        <v>73</v>
      </c>
      <c r="C275" t="s">
        <v>74</v>
      </c>
      <c r="D275">
        <v>4461</v>
      </c>
      <c r="E275" s="32">
        <v>2850</v>
      </c>
      <c r="F275" s="32">
        <v>0</v>
      </c>
      <c r="G275" s="32">
        <v>0</v>
      </c>
      <c r="H275" s="32">
        <v>293</v>
      </c>
      <c r="I275" s="32">
        <v>0</v>
      </c>
      <c r="J275" s="32">
        <v>-2557</v>
      </c>
      <c r="K275" s="32">
        <v>-2557</v>
      </c>
      <c r="L275">
        <v>1</v>
      </c>
    </row>
    <row r="276" spans="1:12" x14ac:dyDescent="0.25">
      <c r="A276">
        <f t="shared" si="15"/>
        <v>11592</v>
      </c>
      <c r="B276" t="s">
        <v>36</v>
      </c>
      <c r="C276" t="s">
        <v>37</v>
      </c>
      <c r="D276">
        <v>1272</v>
      </c>
      <c r="E276" s="32">
        <v>2000</v>
      </c>
      <c r="F276" s="32">
        <v>0</v>
      </c>
      <c r="G276" s="32">
        <v>0</v>
      </c>
      <c r="H276" s="32">
        <v>170</v>
      </c>
      <c r="I276" s="32">
        <v>0</v>
      </c>
      <c r="J276" s="32">
        <v>-1830</v>
      </c>
      <c r="K276" s="32">
        <v>-1830</v>
      </c>
      <c r="L276">
        <v>1</v>
      </c>
    </row>
    <row r="277" spans="1:12" x14ac:dyDescent="0.25">
      <c r="A277">
        <f t="shared" si="15"/>
        <v>11592</v>
      </c>
      <c r="B277" t="s">
        <v>210</v>
      </c>
      <c r="C277" t="s">
        <v>211</v>
      </c>
      <c r="D277">
        <v>0</v>
      </c>
      <c r="E277" s="32">
        <v>3000</v>
      </c>
      <c r="F277" s="32">
        <v>0</v>
      </c>
      <c r="G277" s="32">
        <v>0</v>
      </c>
      <c r="H277" s="32">
        <v>0</v>
      </c>
      <c r="I277" s="32">
        <v>0</v>
      </c>
      <c r="J277" s="32">
        <v>-3000</v>
      </c>
      <c r="K277" s="32">
        <v>-3000</v>
      </c>
    </row>
    <row r="278" spans="1:12" x14ac:dyDescent="0.25">
      <c r="A278">
        <f t="shared" si="15"/>
        <v>11592</v>
      </c>
      <c r="B278" t="s">
        <v>77</v>
      </c>
      <c r="C278" t="s">
        <v>78</v>
      </c>
      <c r="D278">
        <v>55</v>
      </c>
      <c r="E278" s="32">
        <v>0</v>
      </c>
      <c r="F278" s="32">
        <v>0</v>
      </c>
      <c r="G278" s="32">
        <v>0</v>
      </c>
      <c r="H278" s="32">
        <v>69</v>
      </c>
      <c r="I278" s="32">
        <v>0</v>
      </c>
      <c r="J278" s="32">
        <v>69</v>
      </c>
      <c r="K278" s="32">
        <v>69</v>
      </c>
      <c r="L278">
        <v>3</v>
      </c>
    </row>
    <row r="279" spans="1:12" x14ac:dyDescent="0.25">
      <c r="A279">
        <f t="shared" si="15"/>
        <v>11592</v>
      </c>
      <c r="B279" t="s">
        <v>79</v>
      </c>
      <c r="C279" t="s">
        <v>80</v>
      </c>
      <c r="D279">
        <v>213</v>
      </c>
      <c r="E279" s="32">
        <v>3000</v>
      </c>
      <c r="F279" s="32">
        <v>0</v>
      </c>
      <c r="G279" s="32">
        <v>0</v>
      </c>
      <c r="H279" s="32">
        <v>0</v>
      </c>
      <c r="I279" s="32">
        <v>0</v>
      </c>
      <c r="J279" s="32">
        <v>-3000</v>
      </c>
      <c r="K279" s="32">
        <v>-3000</v>
      </c>
    </row>
    <row r="280" spans="1:12" x14ac:dyDescent="0.25">
      <c r="A280">
        <f t="shared" si="15"/>
        <v>11592</v>
      </c>
      <c r="B280" t="s">
        <v>81</v>
      </c>
      <c r="C280" t="s">
        <v>82</v>
      </c>
      <c r="D280">
        <v>6849</v>
      </c>
      <c r="E280" s="32">
        <v>3000</v>
      </c>
      <c r="F280" s="32">
        <v>0</v>
      </c>
      <c r="G280" s="32">
        <v>0</v>
      </c>
      <c r="H280" s="32">
        <v>1530</v>
      </c>
      <c r="I280" s="32">
        <v>0</v>
      </c>
      <c r="J280" s="32">
        <v>-1470</v>
      </c>
      <c r="K280" s="32">
        <v>-1470</v>
      </c>
    </row>
    <row r="281" spans="1:12" x14ac:dyDescent="0.25">
      <c r="A281">
        <f t="shared" si="15"/>
        <v>11592</v>
      </c>
      <c r="B281" t="s">
        <v>38</v>
      </c>
      <c r="C281" t="s">
        <v>39</v>
      </c>
      <c r="D281">
        <v>474</v>
      </c>
      <c r="E281" s="32">
        <v>0</v>
      </c>
      <c r="F281" s="32">
        <v>0</v>
      </c>
      <c r="G281" s="32">
        <v>0</v>
      </c>
      <c r="H281" s="32">
        <v>248</v>
      </c>
      <c r="I281" s="32">
        <v>0</v>
      </c>
      <c r="J281" s="32">
        <v>248</v>
      </c>
      <c r="K281" s="32">
        <v>248</v>
      </c>
      <c r="L281">
        <v>2</v>
      </c>
    </row>
    <row r="282" spans="1:12" x14ac:dyDescent="0.25">
      <c r="A282">
        <f t="shared" si="15"/>
        <v>11592</v>
      </c>
      <c r="B282" t="s">
        <v>40</v>
      </c>
      <c r="C282" t="s">
        <v>41</v>
      </c>
      <c r="D282">
        <v>3682</v>
      </c>
      <c r="E282" s="32">
        <v>4000</v>
      </c>
      <c r="F282" s="32">
        <v>0</v>
      </c>
      <c r="G282" s="32">
        <v>0</v>
      </c>
      <c r="H282" s="32">
        <v>2535</v>
      </c>
      <c r="I282" s="32">
        <v>0</v>
      </c>
      <c r="J282" s="32">
        <v>-1465</v>
      </c>
      <c r="K282" s="32">
        <v>-1465</v>
      </c>
      <c r="L282">
        <v>2</v>
      </c>
    </row>
    <row r="283" spans="1:12" x14ac:dyDescent="0.25">
      <c r="A283">
        <f t="shared" si="15"/>
        <v>11592</v>
      </c>
      <c r="B283" t="s">
        <v>83</v>
      </c>
      <c r="C283" t="s">
        <v>84</v>
      </c>
      <c r="D283">
        <v>4560</v>
      </c>
      <c r="E283" s="32">
        <v>17500</v>
      </c>
      <c r="F283" s="32">
        <v>0</v>
      </c>
      <c r="G283" s="32">
        <v>0</v>
      </c>
      <c r="H283" s="32">
        <v>0</v>
      </c>
      <c r="I283" s="32">
        <v>0</v>
      </c>
      <c r="J283" s="32">
        <v>-17500</v>
      </c>
      <c r="K283" s="32">
        <v>-17500</v>
      </c>
      <c r="L283">
        <v>1</v>
      </c>
    </row>
    <row r="284" spans="1:12" x14ac:dyDescent="0.25">
      <c r="A284">
        <f t="shared" si="15"/>
        <v>11592</v>
      </c>
      <c r="B284" t="s">
        <v>85</v>
      </c>
      <c r="C284" t="s">
        <v>86</v>
      </c>
      <c r="D284">
        <v>29</v>
      </c>
      <c r="E284" s="32">
        <v>0</v>
      </c>
      <c r="F284" s="32">
        <v>0</v>
      </c>
      <c r="G284" s="32">
        <v>0</v>
      </c>
      <c r="H284" s="32">
        <v>174</v>
      </c>
      <c r="I284" s="32">
        <v>0</v>
      </c>
      <c r="J284" s="32">
        <v>174</v>
      </c>
      <c r="K284" s="32">
        <v>174</v>
      </c>
      <c r="L284">
        <v>1</v>
      </c>
    </row>
    <row r="285" spans="1:12" x14ac:dyDescent="0.25">
      <c r="A285">
        <f t="shared" si="15"/>
        <v>11592</v>
      </c>
      <c r="B285" t="s">
        <v>42</v>
      </c>
      <c r="C285" t="s">
        <v>43</v>
      </c>
      <c r="D285">
        <v>4505</v>
      </c>
      <c r="E285" s="32">
        <v>13000</v>
      </c>
      <c r="F285" s="32">
        <v>0</v>
      </c>
      <c r="G285" s="32">
        <v>0</v>
      </c>
      <c r="H285" s="32">
        <v>10364</v>
      </c>
      <c r="I285" s="32">
        <v>0</v>
      </c>
      <c r="J285" s="32">
        <v>-2636</v>
      </c>
      <c r="K285" s="32">
        <v>-2636</v>
      </c>
      <c r="L285">
        <v>1</v>
      </c>
    </row>
    <row r="286" spans="1:12" x14ac:dyDescent="0.25">
      <c r="A286">
        <f t="shared" si="15"/>
        <v>11592</v>
      </c>
      <c r="B286" t="s">
        <v>87</v>
      </c>
      <c r="C286" t="s">
        <v>88</v>
      </c>
      <c r="D286">
        <v>0</v>
      </c>
      <c r="E286" s="32">
        <v>0</v>
      </c>
      <c r="F286" s="32">
        <v>0</v>
      </c>
      <c r="G286" s="32">
        <v>0</v>
      </c>
      <c r="H286" s="32">
        <v>1138</v>
      </c>
      <c r="I286" s="32">
        <v>0</v>
      </c>
      <c r="J286" s="32">
        <v>1138</v>
      </c>
      <c r="K286" s="32">
        <v>1138</v>
      </c>
      <c r="L286">
        <v>1</v>
      </c>
    </row>
    <row r="287" spans="1:12" x14ac:dyDescent="0.25">
      <c r="A287">
        <f t="shared" si="15"/>
        <v>11592</v>
      </c>
      <c r="B287" t="s">
        <v>136</v>
      </c>
      <c r="C287" t="s">
        <v>137</v>
      </c>
      <c r="D287">
        <v>0</v>
      </c>
      <c r="E287" s="32">
        <v>0</v>
      </c>
      <c r="F287" s="32">
        <v>0</v>
      </c>
      <c r="G287" s="32">
        <v>0</v>
      </c>
      <c r="H287" s="32">
        <v>2582</v>
      </c>
      <c r="I287" s="32">
        <v>0</v>
      </c>
      <c r="J287" s="32">
        <v>2582</v>
      </c>
      <c r="K287" s="32">
        <v>2582</v>
      </c>
      <c r="L287">
        <v>1</v>
      </c>
    </row>
    <row r="288" spans="1:12" x14ac:dyDescent="0.25">
      <c r="A288">
        <f t="shared" si="15"/>
        <v>11592</v>
      </c>
      <c r="B288" t="s">
        <v>107</v>
      </c>
      <c r="C288" t="s">
        <v>108</v>
      </c>
      <c r="D288">
        <v>657</v>
      </c>
      <c r="E288" s="32">
        <v>1500</v>
      </c>
      <c r="F288" s="32">
        <v>0</v>
      </c>
      <c r="G288" s="32">
        <v>0</v>
      </c>
      <c r="H288" s="32">
        <v>74</v>
      </c>
      <c r="I288" s="32">
        <v>0</v>
      </c>
      <c r="J288" s="32">
        <v>-1426</v>
      </c>
      <c r="K288" s="32">
        <v>-1426</v>
      </c>
    </row>
    <row r="289" spans="1:14" x14ac:dyDescent="0.25">
      <c r="A289">
        <f t="shared" si="15"/>
        <v>11592</v>
      </c>
      <c r="B289" t="s">
        <v>109</v>
      </c>
      <c r="C289" t="s">
        <v>110</v>
      </c>
      <c r="D289">
        <v>5560</v>
      </c>
      <c r="E289" s="32">
        <v>3000</v>
      </c>
      <c r="F289" s="32">
        <v>0</v>
      </c>
      <c r="G289" s="32">
        <v>0</v>
      </c>
      <c r="H289" s="32">
        <v>2904</v>
      </c>
      <c r="I289" s="32">
        <v>0</v>
      </c>
      <c r="J289" s="32">
        <v>-96</v>
      </c>
      <c r="K289" s="32">
        <v>-96</v>
      </c>
      <c r="L289">
        <v>1</v>
      </c>
    </row>
    <row r="290" spans="1:14" x14ac:dyDescent="0.25">
      <c r="A290">
        <f t="shared" si="15"/>
        <v>11592</v>
      </c>
      <c r="B290" t="s">
        <v>120</v>
      </c>
      <c r="C290" t="s">
        <v>121</v>
      </c>
      <c r="D290">
        <v>3579</v>
      </c>
      <c r="E290" s="32">
        <v>3000</v>
      </c>
      <c r="F290" s="32">
        <v>0</v>
      </c>
      <c r="G290" s="32">
        <v>0</v>
      </c>
      <c r="H290" s="32">
        <v>1585</v>
      </c>
      <c r="I290" s="32">
        <v>0</v>
      </c>
      <c r="J290" s="32">
        <v>-1415</v>
      </c>
      <c r="K290" s="32">
        <v>-1415</v>
      </c>
      <c r="L290">
        <v>1</v>
      </c>
    </row>
    <row r="291" spans="1:14" x14ac:dyDescent="0.25">
      <c r="A291">
        <f t="shared" si="15"/>
        <v>11592</v>
      </c>
      <c r="B291" t="s">
        <v>44</v>
      </c>
      <c r="C291" t="s">
        <v>45</v>
      </c>
      <c r="D291">
        <v>48</v>
      </c>
      <c r="E291" s="32">
        <v>8000</v>
      </c>
      <c r="F291" s="32">
        <v>0</v>
      </c>
      <c r="G291" s="32">
        <v>0</v>
      </c>
      <c r="H291" s="32">
        <v>306</v>
      </c>
      <c r="I291" s="32">
        <v>0</v>
      </c>
      <c r="J291" s="32">
        <v>-7694</v>
      </c>
      <c r="K291" s="32">
        <v>-7694</v>
      </c>
    </row>
    <row r="292" spans="1:14" x14ac:dyDescent="0.25">
      <c r="A292">
        <f t="shared" si="15"/>
        <v>11592</v>
      </c>
      <c r="B292" t="s">
        <v>157</v>
      </c>
      <c r="C292" t="s">
        <v>158</v>
      </c>
      <c r="D292">
        <v>0</v>
      </c>
      <c r="E292" s="32">
        <v>5000</v>
      </c>
      <c r="F292" s="32">
        <v>0</v>
      </c>
      <c r="G292" s="32">
        <v>0</v>
      </c>
      <c r="H292" s="32">
        <v>2970</v>
      </c>
      <c r="I292" s="32">
        <v>0</v>
      </c>
      <c r="J292" s="32">
        <v>-2030</v>
      </c>
      <c r="K292" s="32">
        <v>-2030</v>
      </c>
      <c r="L292">
        <v>1</v>
      </c>
    </row>
    <row r="293" spans="1:14" x14ac:dyDescent="0.25">
      <c r="A293">
        <f t="shared" si="15"/>
        <v>11592</v>
      </c>
      <c r="B293" t="s">
        <v>91</v>
      </c>
      <c r="C293" t="s">
        <v>92</v>
      </c>
      <c r="D293">
        <v>15</v>
      </c>
      <c r="E293" s="32">
        <v>0</v>
      </c>
      <c r="F293" s="32">
        <v>0</v>
      </c>
      <c r="G293" s="32">
        <v>0</v>
      </c>
      <c r="H293" s="32">
        <v>0</v>
      </c>
      <c r="I293" s="32">
        <v>0</v>
      </c>
      <c r="J293" s="32">
        <v>0</v>
      </c>
      <c r="K293" s="32">
        <v>0</v>
      </c>
    </row>
    <row r="294" spans="1:14" x14ac:dyDescent="0.25">
      <c r="A294">
        <f t="shared" si="15"/>
        <v>11592</v>
      </c>
      <c r="B294" t="s">
        <v>159</v>
      </c>
      <c r="C294" t="s">
        <v>160</v>
      </c>
      <c r="D294">
        <v>0</v>
      </c>
      <c r="E294" s="32">
        <v>3121</v>
      </c>
      <c r="F294" s="32">
        <v>0</v>
      </c>
      <c r="G294" s="32">
        <v>0</v>
      </c>
      <c r="H294" s="32">
        <v>1174</v>
      </c>
      <c r="I294" s="32">
        <v>0</v>
      </c>
      <c r="J294" s="32">
        <v>-1947</v>
      </c>
      <c r="K294" s="32">
        <v>-1947</v>
      </c>
    </row>
    <row r="295" spans="1:14" x14ac:dyDescent="0.25">
      <c r="A295">
        <f t="shared" si="15"/>
        <v>11592</v>
      </c>
      <c r="B295" t="s">
        <v>184</v>
      </c>
      <c r="C295" t="s">
        <v>185</v>
      </c>
      <c r="D295">
        <v>-990</v>
      </c>
      <c r="E295" s="32">
        <v>0</v>
      </c>
      <c r="F295" s="32">
        <v>0</v>
      </c>
      <c r="G295" s="32">
        <v>0</v>
      </c>
      <c r="H295" s="32">
        <v>0</v>
      </c>
      <c r="I295" s="32">
        <v>0</v>
      </c>
      <c r="J295" s="32">
        <v>0</v>
      </c>
      <c r="K295" s="32">
        <v>0</v>
      </c>
      <c r="L295">
        <v>1</v>
      </c>
    </row>
    <row r="296" spans="1:14" x14ac:dyDescent="0.25">
      <c r="A296">
        <f t="shared" si="15"/>
        <v>11592</v>
      </c>
      <c r="B296" t="s">
        <v>46</v>
      </c>
      <c r="C296" t="s">
        <v>47</v>
      </c>
      <c r="D296">
        <v>1954</v>
      </c>
      <c r="E296" s="32">
        <v>0</v>
      </c>
      <c r="F296" s="32">
        <v>0</v>
      </c>
      <c r="G296" s="32">
        <v>0</v>
      </c>
      <c r="H296" s="32">
        <v>1900</v>
      </c>
      <c r="I296" s="32">
        <v>0</v>
      </c>
      <c r="J296" s="32">
        <v>1900</v>
      </c>
      <c r="K296" s="32">
        <v>1900</v>
      </c>
      <c r="L296">
        <v>1</v>
      </c>
    </row>
    <row r="297" spans="1:14" x14ac:dyDescent="0.25">
      <c r="A297">
        <f t="shared" si="15"/>
        <v>11592</v>
      </c>
      <c r="B297" t="s">
        <v>139</v>
      </c>
      <c r="C297" t="s">
        <v>140</v>
      </c>
      <c r="D297">
        <v>461</v>
      </c>
      <c r="E297" s="32">
        <v>11000</v>
      </c>
      <c r="F297" s="32">
        <v>0</v>
      </c>
      <c r="G297" s="32">
        <v>0</v>
      </c>
      <c r="H297" s="32">
        <v>4497</v>
      </c>
      <c r="I297" s="32">
        <v>0</v>
      </c>
      <c r="J297" s="32">
        <v>-6503</v>
      </c>
      <c r="K297" s="32">
        <v>-6503</v>
      </c>
      <c r="L297">
        <v>1</v>
      </c>
    </row>
    <row r="298" spans="1:14" x14ac:dyDescent="0.25">
      <c r="A298">
        <f t="shared" si="15"/>
        <v>11592</v>
      </c>
      <c r="B298" t="s">
        <v>93</v>
      </c>
      <c r="C298" t="s">
        <v>94</v>
      </c>
      <c r="D298">
        <v>8243</v>
      </c>
      <c r="E298" s="32">
        <v>26000</v>
      </c>
      <c r="F298" s="32">
        <v>0</v>
      </c>
      <c r="G298" s="32">
        <v>0</v>
      </c>
      <c r="H298" s="32">
        <v>18113</v>
      </c>
      <c r="I298" s="32">
        <v>0</v>
      </c>
      <c r="J298" s="32">
        <v>-7887</v>
      </c>
      <c r="K298" s="32">
        <v>-7887</v>
      </c>
      <c r="L298">
        <v>1</v>
      </c>
    </row>
    <row r="299" spans="1:14" x14ac:dyDescent="0.25">
      <c r="A299">
        <f t="shared" si="15"/>
        <v>11592</v>
      </c>
      <c r="B299" t="s">
        <v>95</v>
      </c>
      <c r="C299" t="s">
        <v>96</v>
      </c>
      <c r="D299">
        <v>253333</v>
      </c>
      <c r="E299" s="32">
        <v>451297</v>
      </c>
      <c r="F299" s="32">
        <v>0</v>
      </c>
      <c r="G299" s="32">
        <v>0</v>
      </c>
      <c r="H299" s="32">
        <v>321011</v>
      </c>
      <c r="I299" s="32">
        <v>0</v>
      </c>
      <c r="J299" s="32">
        <v>-130286</v>
      </c>
      <c r="K299" s="32">
        <v>-130286</v>
      </c>
      <c r="L299">
        <v>1</v>
      </c>
    </row>
    <row r="300" spans="1:14" x14ac:dyDescent="0.25">
      <c r="A300">
        <f t="shared" si="15"/>
        <v>11592</v>
      </c>
      <c r="B300" t="s">
        <v>49</v>
      </c>
      <c r="C300" t="s">
        <v>50</v>
      </c>
      <c r="D300">
        <v>-302928</v>
      </c>
      <c r="E300" s="32">
        <v>-323371</v>
      </c>
      <c r="F300" s="32">
        <v>0</v>
      </c>
      <c r="G300" s="32">
        <v>0</v>
      </c>
      <c r="H300" s="32">
        <v>-298717</v>
      </c>
      <c r="I300" s="32">
        <v>0</v>
      </c>
      <c r="J300" s="32">
        <v>24654</v>
      </c>
      <c r="K300" s="32">
        <v>24654</v>
      </c>
      <c r="L300">
        <v>1</v>
      </c>
    </row>
    <row r="301" spans="1:14" x14ac:dyDescent="0.25">
      <c r="A301">
        <f t="shared" si="15"/>
        <v>11592</v>
      </c>
      <c r="B301" t="s">
        <v>97</v>
      </c>
      <c r="C301" t="s">
        <v>98</v>
      </c>
      <c r="D301">
        <v>0</v>
      </c>
      <c r="E301" s="32">
        <v>0</v>
      </c>
      <c r="F301" s="32">
        <v>0</v>
      </c>
      <c r="G301" s="32">
        <v>0</v>
      </c>
      <c r="H301" s="32">
        <v>-13680</v>
      </c>
      <c r="I301" s="32">
        <v>0</v>
      </c>
      <c r="J301" s="32">
        <v>-13680</v>
      </c>
      <c r="K301" s="32">
        <v>-13680</v>
      </c>
      <c r="L301">
        <v>1</v>
      </c>
    </row>
    <row r="302" spans="1:14" x14ac:dyDescent="0.25">
      <c r="A302">
        <f t="shared" si="15"/>
        <v>11592</v>
      </c>
      <c r="B302" t="s">
        <v>99</v>
      </c>
      <c r="C302" t="s">
        <v>100</v>
      </c>
      <c r="D302">
        <v>-2305</v>
      </c>
      <c r="E302" s="32">
        <v>-10000</v>
      </c>
      <c r="F302" s="32">
        <v>0</v>
      </c>
      <c r="G302" s="32">
        <v>0</v>
      </c>
      <c r="H302" s="32">
        <v>0</v>
      </c>
      <c r="I302" s="32">
        <v>0</v>
      </c>
      <c r="J302" s="32">
        <v>10000</v>
      </c>
      <c r="K302" s="32">
        <v>10000</v>
      </c>
      <c r="L302">
        <v>1</v>
      </c>
      <c r="N302" t="e">
        <f>HLOOKUP(detail!B302,'summary 1'!$C$5:$T$92,68,FALSE)</f>
        <v>#N/A</v>
      </c>
    </row>
    <row r="303" spans="1:14" x14ac:dyDescent="0.25">
      <c r="A303">
        <f t="shared" si="15"/>
        <v>11592</v>
      </c>
      <c r="B303" t="s">
        <v>192</v>
      </c>
      <c r="C303" t="s">
        <v>193</v>
      </c>
      <c r="D303">
        <v>0</v>
      </c>
      <c r="E303" s="32">
        <v>-1000</v>
      </c>
      <c r="F303" s="32">
        <v>0</v>
      </c>
      <c r="G303" s="32">
        <v>0</v>
      </c>
      <c r="H303" s="32">
        <v>0</v>
      </c>
      <c r="I303" s="32">
        <v>0</v>
      </c>
      <c r="J303" s="32">
        <v>1000</v>
      </c>
      <c r="K303" s="32">
        <v>1000</v>
      </c>
      <c r="L303">
        <v>1</v>
      </c>
      <c r="N303" t="e">
        <f>HLOOKUP(detail!B303,'summary 1'!$C$5:$T$92,68,FALSE)</f>
        <v>#N/A</v>
      </c>
    </row>
    <row r="304" spans="1:14" x14ac:dyDescent="0.25">
      <c r="A304">
        <f t="shared" si="15"/>
        <v>11592</v>
      </c>
      <c r="B304" t="s">
        <v>144</v>
      </c>
      <c r="C304" t="s">
        <v>145</v>
      </c>
      <c r="D304">
        <v>-3935</v>
      </c>
      <c r="E304" s="32">
        <v>0</v>
      </c>
      <c r="F304" s="32">
        <v>0</v>
      </c>
      <c r="G304" s="32">
        <v>0</v>
      </c>
      <c r="H304" s="32">
        <v>-295</v>
      </c>
      <c r="I304" s="32">
        <v>0</v>
      </c>
      <c r="J304" s="32">
        <v>-295</v>
      </c>
      <c r="K304" s="32">
        <v>-295</v>
      </c>
      <c r="L304">
        <v>1</v>
      </c>
    </row>
    <row r="305" spans="1:14" x14ac:dyDescent="0.25">
      <c r="A305">
        <f t="shared" si="15"/>
        <v>11592</v>
      </c>
      <c r="B305" t="s">
        <v>101</v>
      </c>
      <c r="C305" t="s">
        <v>102</v>
      </c>
      <c r="D305">
        <v>-309168</v>
      </c>
      <c r="E305" s="32">
        <v>-334371</v>
      </c>
      <c r="F305" s="32">
        <v>0</v>
      </c>
      <c r="G305" s="32">
        <v>0</v>
      </c>
      <c r="H305" s="32">
        <v>-312692</v>
      </c>
      <c r="I305" s="32">
        <v>0</v>
      </c>
      <c r="J305" s="32">
        <v>21679</v>
      </c>
      <c r="K305" s="32">
        <v>21679</v>
      </c>
      <c r="L305">
        <v>1</v>
      </c>
      <c r="N305" t="e">
        <f>HLOOKUP(detail!B305,'summary 1'!$C$5:$T$92,68,FALSE)</f>
        <v>#N/A</v>
      </c>
    </row>
    <row r="306" spans="1:14" x14ac:dyDescent="0.25">
      <c r="A306">
        <f t="shared" si="15"/>
        <v>11592</v>
      </c>
      <c r="B306" t="s">
        <v>48</v>
      </c>
      <c r="C306" t="s">
        <v>113</v>
      </c>
      <c r="D306">
        <v>55835</v>
      </c>
      <c r="E306" s="32">
        <v>-116926</v>
      </c>
      <c r="F306" s="32">
        <v>0</v>
      </c>
      <c r="G306" s="32">
        <v>0</v>
      </c>
      <c r="H306" s="32">
        <v>-8319</v>
      </c>
      <c r="I306" s="32">
        <v>0</v>
      </c>
      <c r="J306" s="32">
        <v>108607</v>
      </c>
      <c r="K306" s="32">
        <v>108607</v>
      </c>
      <c r="L306">
        <v>1</v>
      </c>
      <c r="N306" t="e">
        <f>HLOOKUP(detail!B306,'summary 1'!$C$5:$T$92,68,FALSE)</f>
        <v>#N/A</v>
      </c>
    </row>
    <row r="307" spans="1:14" x14ac:dyDescent="0.25">
      <c r="A307">
        <f>A308</f>
        <v>11592</v>
      </c>
      <c r="B307" t="s">
        <v>103</v>
      </c>
      <c r="C307" t="s">
        <v>104</v>
      </c>
      <c r="D307">
        <v>55835</v>
      </c>
      <c r="E307" s="32">
        <v>-116926</v>
      </c>
      <c r="F307" s="32">
        <v>0</v>
      </c>
      <c r="G307" s="32">
        <v>0</v>
      </c>
      <c r="H307" s="32">
        <v>-8319</v>
      </c>
      <c r="I307" s="32">
        <v>0</v>
      </c>
      <c r="J307" s="32">
        <v>108607</v>
      </c>
      <c r="K307" s="32">
        <v>108607</v>
      </c>
      <c r="L307">
        <v>1</v>
      </c>
      <c r="N307" t="e">
        <f>HLOOKUP(detail!B307,'summary 1'!$C$5:$T$92,68,FALSE)</f>
        <v>#N/A</v>
      </c>
    </row>
    <row r="308" spans="1:14" x14ac:dyDescent="0.25">
      <c r="A308">
        <f>B308</f>
        <v>11592</v>
      </c>
      <c r="B308">
        <v>11592</v>
      </c>
      <c r="C308" t="s">
        <v>161</v>
      </c>
      <c r="D308">
        <v>0</v>
      </c>
      <c r="E308" s="32">
        <v>0</v>
      </c>
      <c r="F308" s="32">
        <v>0</v>
      </c>
      <c r="G308" s="32">
        <v>0</v>
      </c>
      <c r="H308" s="32">
        <v>0</v>
      </c>
      <c r="I308" s="32">
        <v>0</v>
      </c>
      <c r="J308" s="32">
        <v>0</v>
      </c>
      <c r="K308" s="32">
        <v>0</v>
      </c>
      <c r="L308">
        <v>1</v>
      </c>
      <c r="N308">
        <f>HLOOKUP(detail!B308,'summary 1'!$C$5:$T$92,68,FALSE)</f>
        <v>0</v>
      </c>
    </row>
    <row r="309" spans="1:14" x14ac:dyDescent="0.25">
      <c r="A309">
        <f t="shared" ref="A309:A320" si="16">A310</f>
        <v>11642</v>
      </c>
      <c r="B309" t="s">
        <v>14</v>
      </c>
      <c r="C309" t="s">
        <v>15</v>
      </c>
      <c r="D309">
        <v>0</v>
      </c>
      <c r="E309" s="32">
        <v>49245</v>
      </c>
      <c r="F309" s="32">
        <v>0</v>
      </c>
      <c r="G309" s="32">
        <v>0</v>
      </c>
      <c r="H309" s="32">
        <v>0</v>
      </c>
      <c r="I309" s="32">
        <v>0</v>
      </c>
      <c r="J309" s="32">
        <v>-49245</v>
      </c>
      <c r="K309" s="32">
        <v>-49245</v>
      </c>
      <c r="L309">
        <v>1</v>
      </c>
    </row>
    <row r="310" spans="1:14" x14ac:dyDescent="0.25">
      <c r="A310">
        <f t="shared" si="16"/>
        <v>11642</v>
      </c>
      <c r="B310" t="s">
        <v>18</v>
      </c>
      <c r="C310" t="s">
        <v>19</v>
      </c>
      <c r="D310">
        <v>50985</v>
      </c>
      <c r="E310" s="32">
        <v>0</v>
      </c>
      <c r="F310" s="32">
        <v>0</v>
      </c>
      <c r="G310" s="32">
        <v>0</v>
      </c>
      <c r="H310" s="32">
        <v>48640</v>
      </c>
      <c r="I310" s="32">
        <v>0</v>
      </c>
      <c r="J310" s="32">
        <v>48640</v>
      </c>
      <c r="K310" s="32">
        <v>48640</v>
      </c>
      <c r="L310">
        <v>1</v>
      </c>
      <c r="N310" t="e">
        <f>HLOOKUP(detail!B310,'summary 1'!$C$5:$T$92,68,FALSE)</f>
        <v>#N/A</v>
      </c>
    </row>
    <row r="311" spans="1:14" x14ac:dyDescent="0.25">
      <c r="A311">
        <f t="shared" si="16"/>
        <v>11642</v>
      </c>
      <c r="B311" t="s">
        <v>71</v>
      </c>
      <c r="C311" t="s">
        <v>72</v>
      </c>
      <c r="D311">
        <v>0</v>
      </c>
      <c r="E311" s="32">
        <v>0</v>
      </c>
      <c r="F311" s="32">
        <v>0</v>
      </c>
      <c r="G311" s="32">
        <v>0</v>
      </c>
      <c r="H311" s="32">
        <v>15</v>
      </c>
      <c r="I311" s="32">
        <v>0</v>
      </c>
      <c r="J311" s="32">
        <v>15</v>
      </c>
      <c r="K311" s="32">
        <v>15</v>
      </c>
      <c r="L311">
        <v>1</v>
      </c>
      <c r="N311" t="e">
        <f>HLOOKUP(detail!B311,'summary 1'!$C$5:$T$92,68,FALSE)</f>
        <v>#N/A</v>
      </c>
    </row>
    <row r="312" spans="1:14" x14ac:dyDescent="0.25">
      <c r="A312">
        <f t="shared" si="16"/>
        <v>11642</v>
      </c>
      <c r="B312" t="s">
        <v>34</v>
      </c>
      <c r="C312" t="s">
        <v>35</v>
      </c>
      <c r="D312">
        <v>217</v>
      </c>
      <c r="E312" s="32">
        <v>1255</v>
      </c>
      <c r="F312" s="32">
        <v>0</v>
      </c>
      <c r="G312" s="32">
        <v>0</v>
      </c>
      <c r="H312" s="32">
        <v>1060</v>
      </c>
      <c r="I312" s="32">
        <v>0</v>
      </c>
      <c r="J312" s="32">
        <v>-195</v>
      </c>
      <c r="K312" s="32">
        <v>-195</v>
      </c>
      <c r="L312">
        <v>1</v>
      </c>
      <c r="N312" t="e">
        <f>HLOOKUP(detail!B312,'summary 1'!$C$5:$T$92,68,FALSE)</f>
        <v>#N/A</v>
      </c>
    </row>
    <row r="313" spans="1:14" x14ac:dyDescent="0.25">
      <c r="A313">
        <f t="shared" si="16"/>
        <v>11642</v>
      </c>
      <c r="B313" t="s">
        <v>73</v>
      </c>
      <c r="C313" t="s">
        <v>74</v>
      </c>
      <c r="D313">
        <v>0</v>
      </c>
      <c r="E313" s="32">
        <v>250</v>
      </c>
      <c r="F313" s="32">
        <v>0</v>
      </c>
      <c r="G313" s="32">
        <v>0</v>
      </c>
      <c r="H313" s="32">
        <v>10</v>
      </c>
      <c r="I313" s="32">
        <v>0</v>
      </c>
      <c r="J313" s="32">
        <v>-240</v>
      </c>
      <c r="K313" s="32">
        <v>-240</v>
      </c>
      <c r="L313">
        <v>1</v>
      </c>
      <c r="N313" t="e">
        <f>HLOOKUP(detail!B313,'summary 1'!$C$5:$T$92,68,FALSE)</f>
        <v>#N/A</v>
      </c>
    </row>
    <row r="314" spans="1:14" x14ac:dyDescent="0.25">
      <c r="A314">
        <f t="shared" si="16"/>
        <v>11642</v>
      </c>
      <c r="B314" t="s">
        <v>42</v>
      </c>
      <c r="C314" t="s">
        <v>43</v>
      </c>
      <c r="D314">
        <v>0</v>
      </c>
      <c r="E314" s="32">
        <v>883</v>
      </c>
      <c r="F314" s="32">
        <v>0</v>
      </c>
      <c r="G314" s="32">
        <v>0</v>
      </c>
      <c r="H314" s="32">
        <v>409</v>
      </c>
      <c r="I314" s="32">
        <v>0</v>
      </c>
      <c r="J314" s="32">
        <v>-474</v>
      </c>
      <c r="K314" s="32">
        <v>-474</v>
      </c>
      <c r="L314">
        <v>1</v>
      </c>
    </row>
    <row r="315" spans="1:14" x14ac:dyDescent="0.25">
      <c r="A315">
        <f t="shared" si="16"/>
        <v>11642</v>
      </c>
      <c r="B315" t="s">
        <v>136</v>
      </c>
      <c r="C315" t="s">
        <v>137</v>
      </c>
      <c r="D315">
        <v>817</v>
      </c>
      <c r="E315" s="32">
        <v>0</v>
      </c>
      <c r="F315" s="32">
        <v>0</v>
      </c>
      <c r="G315" s="32">
        <v>0</v>
      </c>
      <c r="H315" s="32">
        <v>749</v>
      </c>
      <c r="I315" s="32">
        <v>0</v>
      </c>
      <c r="J315" s="32">
        <v>749</v>
      </c>
      <c r="K315" s="32">
        <v>749</v>
      </c>
      <c r="L315">
        <v>1</v>
      </c>
      <c r="N315" t="e">
        <f>HLOOKUP(detail!B315,'summary 1'!$C$5:$T$92,68,FALSE)</f>
        <v>#N/A</v>
      </c>
    </row>
    <row r="316" spans="1:14" x14ac:dyDescent="0.25">
      <c r="A316">
        <f t="shared" si="16"/>
        <v>11642</v>
      </c>
      <c r="B316" t="s">
        <v>95</v>
      </c>
      <c r="C316" t="s">
        <v>96</v>
      </c>
      <c r="D316">
        <v>52019</v>
      </c>
      <c r="E316" s="32">
        <v>51633</v>
      </c>
      <c r="F316" s="32">
        <v>0</v>
      </c>
      <c r="G316" s="32">
        <v>0</v>
      </c>
      <c r="H316" s="32">
        <v>50883</v>
      </c>
      <c r="I316" s="32">
        <v>0</v>
      </c>
      <c r="J316" s="32">
        <v>-750</v>
      </c>
      <c r="K316" s="32">
        <v>-750</v>
      </c>
      <c r="N316" t="e">
        <f>HLOOKUP(detail!B316,'summary 1'!$C$5:$T$92,68,FALSE)</f>
        <v>#N/A</v>
      </c>
    </row>
    <row r="317" spans="1:14" x14ac:dyDescent="0.25">
      <c r="A317">
        <f t="shared" si="16"/>
        <v>11642</v>
      </c>
      <c r="B317" t="s">
        <v>49</v>
      </c>
      <c r="C317" t="s">
        <v>50</v>
      </c>
      <c r="D317">
        <v>-52902</v>
      </c>
      <c r="E317" s="32">
        <v>-50883</v>
      </c>
      <c r="F317" s="32">
        <v>0</v>
      </c>
      <c r="G317" s="32">
        <v>0</v>
      </c>
      <c r="H317" s="32">
        <v>-50000</v>
      </c>
      <c r="I317" s="32">
        <v>0</v>
      </c>
      <c r="J317" s="32">
        <v>883</v>
      </c>
      <c r="K317" s="32">
        <v>883</v>
      </c>
      <c r="L317">
        <v>1</v>
      </c>
      <c r="N317" t="e">
        <f>HLOOKUP(detail!B317,'summary 1'!$C$5:$T$92,68,FALSE)</f>
        <v>#N/A</v>
      </c>
    </row>
    <row r="318" spans="1:14" x14ac:dyDescent="0.25">
      <c r="A318">
        <f t="shared" si="16"/>
        <v>11642</v>
      </c>
      <c r="B318" t="s">
        <v>212</v>
      </c>
      <c r="C318" t="s">
        <v>213</v>
      </c>
      <c r="D318">
        <v>0</v>
      </c>
      <c r="E318" s="32">
        <v>-750</v>
      </c>
      <c r="F318" s="32">
        <v>0</v>
      </c>
      <c r="G318" s="32">
        <v>0</v>
      </c>
      <c r="H318" s="32">
        <v>0</v>
      </c>
      <c r="I318" s="32">
        <v>0</v>
      </c>
      <c r="J318" s="32">
        <v>750</v>
      </c>
      <c r="K318" s="32">
        <v>750</v>
      </c>
      <c r="N318" t="e">
        <f>HLOOKUP(detail!B318,'summary 1'!$C$5:$T$92,68,FALSE)</f>
        <v>#N/A</v>
      </c>
    </row>
    <row r="319" spans="1:14" x14ac:dyDescent="0.25">
      <c r="A319">
        <f t="shared" si="16"/>
        <v>11642</v>
      </c>
      <c r="B319" t="s">
        <v>101</v>
      </c>
      <c r="C319" t="s">
        <v>102</v>
      </c>
      <c r="D319">
        <v>-52902</v>
      </c>
      <c r="E319" s="32">
        <v>-51633</v>
      </c>
      <c r="F319" s="32">
        <v>0</v>
      </c>
      <c r="G319" s="32">
        <v>0</v>
      </c>
      <c r="H319" s="32">
        <v>-50000</v>
      </c>
      <c r="I319" s="32">
        <v>0</v>
      </c>
      <c r="J319" s="32">
        <v>1633</v>
      </c>
      <c r="K319" s="32">
        <v>1633</v>
      </c>
      <c r="L319">
        <v>1</v>
      </c>
      <c r="N319" t="e">
        <f>HLOOKUP(detail!B319,'summary 1'!$C$5:$T$92,68,FALSE)</f>
        <v>#N/A</v>
      </c>
    </row>
    <row r="320" spans="1:14" x14ac:dyDescent="0.25">
      <c r="A320">
        <f t="shared" si="16"/>
        <v>11642</v>
      </c>
      <c r="B320" t="s">
        <v>48</v>
      </c>
      <c r="C320" t="s">
        <v>113</v>
      </c>
      <c r="D320">
        <v>883</v>
      </c>
      <c r="E320" s="32">
        <v>0</v>
      </c>
      <c r="F320" s="32">
        <v>0</v>
      </c>
      <c r="G320" s="32">
        <v>0</v>
      </c>
      <c r="H320" s="32">
        <v>-883</v>
      </c>
      <c r="I320" s="32">
        <v>0</v>
      </c>
      <c r="J320" s="32">
        <v>-883</v>
      </c>
      <c r="K320" s="32">
        <v>-883</v>
      </c>
      <c r="N320" t="e">
        <f>HLOOKUP(detail!B320,'summary 1'!$C$5:$T$92,68,FALSE)</f>
        <v>#N/A</v>
      </c>
    </row>
    <row r="321" spans="1:12" x14ac:dyDescent="0.25">
      <c r="A321">
        <f>A322</f>
        <v>11642</v>
      </c>
      <c r="B321" t="s">
        <v>103</v>
      </c>
      <c r="C321" t="s">
        <v>104</v>
      </c>
      <c r="D321">
        <v>883</v>
      </c>
      <c r="E321" s="32">
        <v>0</v>
      </c>
      <c r="F321" s="32">
        <v>0</v>
      </c>
      <c r="G321" s="32">
        <v>0</v>
      </c>
      <c r="H321" s="32">
        <v>-883</v>
      </c>
      <c r="I321" s="32">
        <v>0</v>
      </c>
      <c r="J321" s="32">
        <v>-883</v>
      </c>
      <c r="K321" s="32">
        <v>-883</v>
      </c>
    </row>
    <row r="322" spans="1:12" x14ac:dyDescent="0.25">
      <c r="A322">
        <f>B322</f>
        <v>11642</v>
      </c>
      <c r="B322">
        <v>11642</v>
      </c>
      <c r="C322" t="s">
        <v>162</v>
      </c>
      <c r="D322">
        <v>0</v>
      </c>
      <c r="E322" s="32">
        <v>0</v>
      </c>
      <c r="F322" s="32">
        <v>0</v>
      </c>
      <c r="G322" s="32">
        <v>0</v>
      </c>
      <c r="H322" s="32">
        <v>0</v>
      </c>
      <c r="I322" s="32">
        <v>0</v>
      </c>
      <c r="J322" s="32">
        <v>0</v>
      </c>
      <c r="K322" s="32">
        <v>0</v>
      </c>
      <c r="L322">
        <v>1</v>
      </c>
    </row>
    <row r="323" spans="1:12" x14ac:dyDescent="0.25">
      <c r="A323">
        <f t="shared" ref="A323:A347" si="17">A324</f>
        <v>11702</v>
      </c>
      <c r="B323" t="s">
        <v>151</v>
      </c>
      <c r="C323" t="s">
        <v>152</v>
      </c>
      <c r="D323">
        <v>17</v>
      </c>
      <c r="E323" s="32">
        <v>0</v>
      </c>
      <c r="F323" s="32">
        <v>0</v>
      </c>
      <c r="G323" s="32">
        <v>0</v>
      </c>
      <c r="H323" s="32">
        <v>0</v>
      </c>
      <c r="I323" s="32">
        <v>0</v>
      </c>
      <c r="J323" s="32">
        <v>0</v>
      </c>
      <c r="K323" s="32">
        <v>0</v>
      </c>
      <c r="L323">
        <v>1</v>
      </c>
    </row>
    <row r="324" spans="1:12" x14ac:dyDescent="0.25">
      <c r="A324">
        <f t="shared" si="17"/>
        <v>11702</v>
      </c>
      <c r="B324" t="s">
        <v>105</v>
      </c>
      <c r="C324" t="s">
        <v>106</v>
      </c>
      <c r="D324">
        <v>25</v>
      </c>
      <c r="E324" s="32">
        <v>0</v>
      </c>
      <c r="F324" s="32">
        <v>0</v>
      </c>
      <c r="G324" s="32">
        <v>0</v>
      </c>
      <c r="H324" s="32">
        <v>0</v>
      </c>
      <c r="I324" s="32">
        <v>0</v>
      </c>
      <c r="J324" s="32">
        <v>0</v>
      </c>
      <c r="K324" s="32">
        <v>0</v>
      </c>
      <c r="L324">
        <v>1</v>
      </c>
    </row>
    <row r="325" spans="1:12" x14ac:dyDescent="0.25">
      <c r="A325">
        <f t="shared" si="17"/>
        <v>11702</v>
      </c>
      <c r="B325" t="s">
        <v>32</v>
      </c>
      <c r="C325" t="s">
        <v>33</v>
      </c>
      <c r="D325">
        <v>9366</v>
      </c>
      <c r="E325" s="32">
        <v>6000</v>
      </c>
      <c r="F325" s="32">
        <v>0</v>
      </c>
      <c r="G325" s="32">
        <v>0</v>
      </c>
      <c r="H325" s="32">
        <v>12952</v>
      </c>
      <c r="I325" s="32">
        <v>0</v>
      </c>
      <c r="J325" s="32">
        <v>6952</v>
      </c>
      <c r="K325" s="32">
        <v>6952</v>
      </c>
    </row>
    <row r="326" spans="1:12" x14ac:dyDescent="0.25">
      <c r="A326">
        <f t="shared" si="17"/>
        <v>11702</v>
      </c>
      <c r="B326" t="s">
        <v>155</v>
      </c>
      <c r="C326" t="s">
        <v>156</v>
      </c>
      <c r="D326">
        <v>0</v>
      </c>
      <c r="E326" s="32">
        <v>0</v>
      </c>
      <c r="F326" s="32">
        <v>0</v>
      </c>
      <c r="G326" s="32">
        <v>0</v>
      </c>
      <c r="H326" s="32">
        <v>6</v>
      </c>
      <c r="I326" s="32">
        <v>0</v>
      </c>
      <c r="J326" s="32">
        <v>6</v>
      </c>
      <c r="K326" s="32">
        <v>6</v>
      </c>
      <c r="L326">
        <v>1</v>
      </c>
    </row>
    <row r="327" spans="1:12" x14ac:dyDescent="0.25">
      <c r="A327">
        <f t="shared" si="17"/>
        <v>11702</v>
      </c>
      <c r="B327" t="s">
        <v>71</v>
      </c>
      <c r="C327" t="s">
        <v>72</v>
      </c>
      <c r="D327">
        <v>92</v>
      </c>
      <c r="E327" s="32">
        <v>0</v>
      </c>
      <c r="F327" s="32">
        <v>0</v>
      </c>
      <c r="G327" s="32">
        <v>0</v>
      </c>
      <c r="H327" s="32">
        <v>47</v>
      </c>
      <c r="I327" s="32">
        <v>0</v>
      </c>
      <c r="J327" s="32">
        <v>47</v>
      </c>
      <c r="K327" s="32">
        <v>47</v>
      </c>
    </row>
    <row r="328" spans="1:12" x14ac:dyDescent="0.25">
      <c r="A328">
        <f t="shared" si="17"/>
        <v>11702</v>
      </c>
      <c r="B328" t="s">
        <v>73</v>
      </c>
      <c r="C328" t="s">
        <v>74</v>
      </c>
      <c r="D328">
        <v>3</v>
      </c>
      <c r="E328" s="32">
        <v>0</v>
      </c>
      <c r="F328" s="32">
        <v>0</v>
      </c>
      <c r="G328" s="32">
        <v>0</v>
      </c>
      <c r="H328" s="32">
        <v>0</v>
      </c>
      <c r="I328" s="32">
        <v>0</v>
      </c>
      <c r="J328" s="32">
        <v>0</v>
      </c>
      <c r="K328" s="32">
        <v>0</v>
      </c>
      <c r="L328">
        <v>1</v>
      </c>
    </row>
    <row r="329" spans="1:12" x14ac:dyDescent="0.25">
      <c r="A329">
        <f t="shared" si="17"/>
        <v>11702</v>
      </c>
      <c r="B329" t="s">
        <v>130</v>
      </c>
      <c r="C329" t="s">
        <v>131</v>
      </c>
      <c r="D329">
        <v>1995</v>
      </c>
      <c r="E329" s="32">
        <v>0</v>
      </c>
      <c r="F329" s="32">
        <v>0</v>
      </c>
      <c r="G329" s="32">
        <v>0</v>
      </c>
      <c r="H329" s="32">
        <v>-240</v>
      </c>
      <c r="I329" s="32">
        <v>0</v>
      </c>
      <c r="J329" s="32">
        <v>-240</v>
      </c>
      <c r="K329" s="32">
        <v>-240</v>
      </c>
    </row>
    <row r="330" spans="1:12" x14ac:dyDescent="0.25">
      <c r="A330">
        <f t="shared" si="17"/>
        <v>11702</v>
      </c>
      <c r="B330" t="s">
        <v>36</v>
      </c>
      <c r="C330" t="s">
        <v>37</v>
      </c>
      <c r="D330">
        <v>900</v>
      </c>
      <c r="E330" s="32">
        <v>1890</v>
      </c>
      <c r="F330" s="32">
        <v>0</v>
      </c>
      <c r="G330" s="32">
        <v>0</v>
      </c>
      <c r="H330" s="32">
        <v>2225</v>
      </c>
      <c r="I330" s="32">
        <v>0</v>
      </c>
      <c r="J330" s="32">
        <v>335</v>
      </c>
      <c r="K330" s="32">
        <v>335</v>
      </c>
    </row>
    <row r="331" spans="1:12" x14ac:dyDescent="0.25">
      <c r="A331">
        <f t="shared" si="17"/>
        <v>11702</v>
      </c>
      <c r="B331" t="s">
        <v>75</v>
      </c>
      <c r="C331" t="s">
        <v>76</v>
      </c>
      <c r="D331">
        <v>0</v>
      </c>
      <c r="E331" s="32">
        <v>0</v>
      </c>
      <c r="F331" s="32">
        <v>0</v>
      </c>
      <c r="G331" s="32">
        <v>0</v>
      </c>
      <c r="H331" s="32">
        <v>330</v>
      </c>
      <c r="I331" s="32">
        <v>0</v>
      </c>
      <c r="J331" s="32">
        <v>330</v>
      </c>
      <c r="K331" s="32">
        <v>330</v>
      </c>
    </row>
    <row r="332" spans="1:12" x14ac:dyDescent="0.25">
      <c r="A332">
        <f t="shared" si="17"/>
        <v>11702</v>
      </c>
      <c r="B332" t="s">
        <v>77</v>
      </c>
      <c r="C332" t="s">
        <v>78</v>
      </c>
      <c r="D332">
        <v>89</v>
      </c>
      <c r="E332" s="32">
        <v>0</v>
      </c>
      <c r="F332" s="32">
        <v>0</v>
      </c>
      <c r="G332" s="32">
        <v>0</v>
      </c>
      <c r="H332" s="32">
        <v>37</v>
      </c>
      <c r="I332" s="32">
        <v>0</v>
      </c>
      <c r="J332" s="32">
        <v>37</v>
      </c>
      <c r="K332" s="32">
        <v>37</v>
      </c>
    </row>
    <row r="333" spans="1:12" x14ac:dyDescent="0.25">
      <c r="A333">
        <f t="shared" si="17"/>
        <v>11702</v>
      </c>
      <c r="B333" t="s">
        <v>79</v>
      </c>
      <c r="C333" t="s">
        <v>80</v>
      </c>
      <c r="D333">
        <v>536</v>
      </c>
      <c r="E333" s="32">
        <v>0</v>
      </c>
      <c r="F333" s="32">
        <v>0</v>
      </c>
      <c r="G333" s="32">
        <v>0</v>
      </c>
      <c r="H333" s="32">
        <v>346</v>
      </c>
      <c r="I333" s="32">
        <v>0</v>
      </c>
      <c r="J333" s="32">
        <v>346</v>
      </c>
      <c r="K333" s="32">
        <v>346</v>
      </c>
    </row>
    <row r="334" spans="1:12" x14ac:dyDescent="0.25">
      <c r="A334">
        <f t="shared" si="17"/>
        <v>11702</v>
      </c>
      <c r="B334" t="s">
        <v>81</v>
      </c>
      <c r="C334" t="s">
        <v>82</v>
      </c>
      <c r="D334">
        <v>963</v>
      </c>
      <c r="E334" s="32">
        <v>0</v>
      </c>
      <c r="F334" s="32">
        <v>0</v>
      </c>
      <c r="G334" s="32">
        <v>0</v>
      </c>
      <c r="H334" s="32">
        <v>218</v>
      </c>
      <c r="I334" s="32">
        <v>0</v>
      </c>
      <c r="J334" s="32">
        <v>218</v>
      </c>
      <c r="K334" s="32">
        <v>218</v>
      </c>
    </row>
    <row r="335" spans="1:12" x14ac:dyDescent="0.25">
      <c r="A335">
        <f t="shared" si="17"/>
        <v>11702</v>
      </c>
      <c r="B335" t="s">
        <v>38</v>
      </c>
      <c r="C335" t="s">
        <v>39</v>
      </c>
      <c r="D335">
        <v>8784</v>
      </c>
      <c r="E335" s="32">
        <v>0</v>
      </c>
      <c r="F335" s="32">
        <v>0</v>
      </c>
      <c r="G335" s="32">
        <v>0</v>
      </c>
      <c r="H335" s="32">
        <v>14539</v>
      </c>
      <c r="I335" s="32">
        <v>0</v>
      </c>
      <c r="J335" s="32">
        <v>14539</v>
      </c>
      <c r="K335" s="32">
        <v>14539</v>
      </c>
    </row>
    <row r="336" spans="1:12" x14ac:dyDescent="0.25">
      <c r="A336">
        <f t="shared" si="17"/>
        <v>11702</v>
      </c>
      <c r="B336" t="s">
        <v>40</v>
      </c>
      <c r="C336" t="s">
        <v>41</v>
      </c>
      <c r="D336">
        <v>3036</v>
      </c>
      <c r="E336" s="32">
        <v>0</v>
      </c>
      <c r="F336" s="32">
        <v>0</v>
      </c>
      <c r="G336" s="32">
        <v>0</v>
      </c>
      <c r="H336" s="32">
        <v>1504</v>
      </c>
      <c r="I336" s="32">
        <v>0</v>
      </c>
      <c r="J336" s="32">
        <v>1504</v>
      </c>
      <c r="K336" s="32">
        <v>1504</v>
      </c>
    </row>
    <row r="337" spans="1:11" x14ac:dyDescent="0.25">
      <c r="A337">
        <f t="shared" si="17"/>
        <v>11702</v>
      </c>
      <c r="B337" t="s">
        <v>83</v>
      </c>
      <c r="C337" t="s">
        <v>84</v>
      </c>
      <c r="D337">
        <v>3931</v>
      </c>
      <c r="E337" s="32">
        <v>2000</v>
      </c>
      <c r="F337" s="32">
        <v>0</v>
      </c>
      <c r="G337" s="32">
        <v>0</v>
      </c>
      <c r="H337" s="32">
        <v>250</v>
      </c>
      <c r="I337" s="32">
        <v>0</v>
      </c>
      <c r="J337" s="32">
        <v>-1750</v>
      </c>
      <c r="K337" s="32">
        <v>-1750</v>
      </c>
    </row>
    <row r="338" spans="1:11" x14ac:dyDescent="0.25">
      <c r="A338">
        <f t="shared" si="17"/>
        <v>11702</v>
      </c>
      <c r="B338" t="s">
        <v>85</v>
      </c>
      <c r="C338" t="s">
        <v>86</v>
      </c>
      <c r="D338">
        <v>15</v>
      </c>
      <c r="E338" s="32">
        <v>0</v>
      </c>
      <c r="F338" s="32">
        <v>0</v>
      </c>
      <c r="G338" s="32">
        <v>0</v>
      </c>
      <c r="H338" s="32">
        <v>230</v>
      </c>
      <c r="I338" s="32">
        <v>0</v>
      </c>
      <c r="J338" s="32">
        <v>230</v>
      </c>
      <c r="K338" s="32">
        <v>230</v>
      </c>
    </row>
    <row r="339" spans="1:11" x14ac:dyDescent="0.25">
      <c r="A339">
        <f t="shared" si="17"/>
        <v>11702</v>
      </c>
      <c r="B339" t="s">
        <v>42</v>
      </c>
      <c r="C339" t="s">
        <v>43</v>
      </c>
      <c r="D339">
        <v>15920</v>
      </c>
      <c r="E339" s="32">
        <v>0</v>
      </c>
      <c r="F339" s="32">
        <v>0</v>
      </c>
      <c r="G339" s="32">
        <v>0</v>
      </c>
      <c r="H339" s="32">
        <v>10195</v>
      </c>
      <c r="I339" s="32">
        <v>0</v>
      </c>
      <c r="J339" s="32">
        <v>10195</v>
      </c>
      <c r="K339" s="32">
        <v>10195</v>
      </c>
    </row>
    <row r="340" spans="1:11" x14ac:dyDescent="0.25">
      <c r="A340">
        <f t="shared" si="17"/>
        <v>11702</v>
      </c>
      <c r="B340" t="s">
        <v>125</v>
      </c>
      <c r="C340" t="s">
        <v>126</v>
      </c>
      <c r="D340">
        <v>4</v>
      </c>
      <c r="E340" s="32">
        <v>0</v>
      </c>
      <c r="F340" s="32">
        <v>0</v>
      </c>
      <c r="G340" s="32">
        <v>0</v>
      </c>
      <c r="H340" s="32">
        <v>0</v>
      </c>
      <c r="I340" s="32">
        <v>0</v>
      </c>
      <c r="J340" s="32">
        <v>0</v>
      </c>
      <c r="K340" s="32">
        <v>0</v>
      </c>
    </row>
    <row r="341" spans="1:11" x14ac:dyDescent="0.25">
      <c r="A341">
        <f t="shared" si="17"/>
        <v>11702</v>
      </c>
      <c r="B341" t="s">
        <v>107</v>
      </c>
      <c r="C341" t="s">
        <v>108</v>
      </c>
      <c r="D341">
        <v>15</v>
      </c>
      <c r="E341" s="32">
        <v>0</v>
      </c>
      <c r="F341" s="32">
        <v>0</v>
      </c>
      <c r="G341" s="32">
        <v>0</v>
      </c>
      <c r="H341" s="32">
        <v>10</v>
      </c>
      <c r="I341" s="32">
        <v>0</v>
      </c>
      <c r="J341" s="32">
        <v>10</v>
      </c>
      <c r="K341" s="32">
        <v>10</v>
      </c>
    </row>
    <row r="342" spans="1:11" x14ac:dyDescent="0.25">
      <c r="A342">
        <f t="shared" si="17"/>
        <v>11702</v>
      </c>
      <c r="B342" t="s">
        <v>91</v>
      </c>
      <c r="C342" t="s">
        <v>92</v>
      </c>
      <c r="D342">
        <v>95</v>
      </c>
      <c r="E342" s="32">
        <v>0</v>
      </c>
      <c r="F342" s="32">
        <v>0</v>
      </c>
      <c r="G342" s="32">
        <v>0</v>
      </c>
      <c r="H342" s="32">
        <v>14</v>
      </c>
      <c r="I342" s="32">
        <v>0</v>
      </c>
      <c r="J342" s="32">
        <v>14</v>
      </c>
      <c r="K342" s="32">
        <v>14</v>
      </c>
    </row>
    <row r="343" spans="1:11" x14ac:dyDescent="0.25">
      <c r="A343">
        <f t="shared" si="17"/>
        <v>11702</v>
      </c>
      <c r="B343" t="s">
        <v>178</v>
      </c>
      <c r="C343" t="s">
        <v>179</v>
      </c>
      <c r="D343">
        <v>0</v>
      </c>
      <c r="E343" s="32">
        <v>20000</v>
      </c>
      <c r="F343" s="32">
        <v>0</v>
      </c>
      <c r="G343" s="32">
        <v>0</v>
      </c>
      <c r="H343" s="32">
        <v>0</v>
      </c>
      <c r="I343" s="32">
        <v>0</v>
      </c>
      <c r="J343" s="32">
        <v>-20000</v>
      </c>
      <c r="K343" s="32">
        <v>-20000</v>
      </c>
    </row>
    <row r="344" spans="1:11" x14ac:dyDescent="0.25">
      <c r="A344">
        <f t="shared" si="17"/>
        <v>11702</v>
      </c>
      <c r="B344" t="s">
        <v>95</v>
      </c>
      <c r="C344" t="s">
        <v>96</v>
      </c>
      <c r="D344">
        <v>45786</v>
      </c>
      <c r="E344" s="32">
        <v>29890</v>
      </c>
      <c r="F344" s="32">
        <v>0</v>
      </c>
      <c r="G344" s="32">
        <v>0</v>
      </c>
      <c r="H344" s="32">
        <v>42663</v>
      </c>
      <c r="I344" s="32">
        <v>0</v>
      </c>
      <c r="J344" s="32">
        <v>12773</v>
      </c>
      <c r="K344" s="32">
        <v>12773</v>
      </c>
    </row>
    <row r="345" spans="1:11" x14ac:dyDescent="0.25">
      <c r="A345">
        <f t="shared" si="17"/>
        <v>11702</v>
      </c>
      <c r="B345" t="s">
        <v>49</v>
      </c>
      <c r="C345" t="s">
        <v>50</v>
      </c>
      <c r="D345">
        <v>-55155</v>
      </c>
      <c r="E345" s="32">
        <v>-28250</v>
      </c>
      <c r="F345" s="32">
        <v>0</v>
      </c>
      <c r="G345" s="32">
        <v>0</v>
      </c>
      <c r="H345" s="32">
        <v>-34934</v>
      </c>
      <c r="I345" s="32">
        <v>0</v>
      </c>
      <c r="J345" s="32">
        <v>-6684</v>
      </c>
      <c r="K345" s="32">
        <v>-6684</v>
      </c>
    </row>
    <row r="346" spans="1:11" x14ac:dyDescent="0.25">
      <c r="A346">
        <f t="shared" si="17"/>
        <v>11702</v>
      </c>
      <c r="B346" t="s">
        <v>101</v>
      </c>
      <c r="C346" t="s">
        <v>102</v>
      </c>
      <c r="D346">
        <v>-55155</v>
      </c>
      <c r="E346" s="32">
        <v>-28250</v>
      </c>
      <c r="F346" s="32">
        <v>0</v>
      </c>
      <c r="G346" s="32">
        <v>0</v>
      </c>
      <c r="H346" s="32">
        <v>-34934</v>
      </c>
      <c r="I346" s="32">
        <v>0</v>
      </c>
      <c r="J346" s="32">
        <v>-6684</v>
      </c>
      <c r="K346" s="32">
        <v>-6684</v>
      </c>
    </row>
    <row r="347" spans="1:11" x14ac:dyDescent="0.25">
      <c r="A347">
        <f t="shared" si="17"/>
        <v>11702</v>
      </c>
      <c r="B347" t="s">
        <v>48</v>
      </c>
      <c r="C347" t="s">
        <v>113</v>
      </c>
      <c r="D347">
        <v>9369</v>
      </c>
      <c r="E347" s="32">
        <v>-1640</v>
      </c>
      <c r="F347" s="32">
        <v>0</v>
      </c>
      <c r="G347" s="32">
        <v>0</v>
      </c>
      <c r="H347" s="32">
        <v>-7729</v>
      </c>
      <c r="I347" s="32">
        <v>0</v>
      </c>
      <c r="J347" s="32">
        <v>-6089</v>
      </c>
      <c r="K347" s="32">
        <v>-6089</v>
      </c>
    </row>
    <row r="348" spans="1:11" x14ac:dyDescent="0.25">
      <c r="A348">
        <f>A349</f>
        <v>11702</v>
      </c>
      <c r="B348" t="s">
        <v>103</v>
      </c>
      <c r="C348" t="s">
        <v>104</v>
      </c>
      <c r="D348">
        <v>9369</v>
      </c>
      <c r="E348" s="32">
        <v>-1640</v>
      </c>
      <c r="F348" s="32">
        <v>0</v>
      </c>
      <c r="G348" s="32">
        <v>0</v>
      </c>
      <c r="H348" s="32">
        <v>-7729</v>
      </c>
      <c r="I348" s="32">
        <v>0</v>
      </c>
      <c r="J348" s="32">
        <v>-6089</v>
      </c>
      <c r="K348" s="32">
        <v>-6089</v>
      </c>
    </row>
    <row r="349" spans="1:11" x14ac:dyDescent="0.25">
      <c r="A349">
        <f>B349</f>
        <v>11702</v>
      </c>
      <c r="B349">
        <v>11702</v>
      </c>
      <c r="C349" t="s">
        <v>163</v>
      </c>
      <c r="D349">
        <v>0</v>
      </c>
      <c r="E349" s="32">
        <v>0</v>
      </c>
      <c r="F349" s="32">
        <v>0</v>
      </c>
      <c r="G349" s="32">
        <v>0</v>
      </c>
      <c r="H349" s="32">
        <v>0</v>
      </c>
      <c r="I349" s="32">
        <v>0</v>
      </c>
      <c r="J349" s="32">
        <v>0</v>
      </c>
      <c r="K349" s="32">
        <v>0</v>
      </c>
    </row>
    <row r="350" spans="1:11" x14ac:dyDescent="0.25">
      <c r="A350">
        <f t="shared" ref="A350:A356" si="18">A351</f>
        <v>11980</v>
      </c>
      <c r="B350" t="s">
        <v>32</v>
      </c>
      <c r="C350" t="s">
        <v>33</v>
      </c>
      <c r="D350">
        <v>84</v>
      </c>
      <c r="E350" s="32">
        <v>0</v>
      </c>
      <c r="F350" s="32">
        <v>0</v>
      </c>
      <c r="G350" s="32">
        <v>0</v>
      </c>
      <c r="H350" s="32">
        <v>0</v>
      </c>
      <c r="I350" s="32">
        <v>0</v>
      </c>
      <c r="J350" s="32">
        <v>0</v>
      </c>
      <c r="K350" s="32">
        <v>0</v>
      </c>
    </row>
    <row r="351" spans="1:11" x14ac:dyDescent="0.25">
      <c r="A351">
        <f t="shared" si="18"/>
        <v>11980</v>
      </c>
      <c r="B351" t="s">
        <v>46</v>
      </c>
      <c r="C351" t="s">
        <v>47</v>
      </c>
      <c r="D351">
        <v>4510</v>
      </c>
      <c r="E351" s="32">
        <v>0</v>
      </c>
      <c r="F351" s="32">
        <v>0</v>
      </c>
      <c r="G351" s="32">
        <v>0</v>
      </c>
      <c r="H351" s="32">
        <v>1000</v>
      </c>
      <c r="I351" s="32">
        <v>0</v>
      </c>
      <c r="J351" s="32">
        <v>1000</v>
      </c>
      <c r="K351" s="32">
        <v>1000</v>
      </c>
    </row>
    <row r="352" spans="1:11" x14ac:dyDescent="0.25">
      <c r="A352">
        <f t="shared" si="18"/>
        <v>11980</v>
      </c>
      <c r="B352" t="s">
        <v>174</v>
      </c>
      <c r="C352" t="s">
        <v>175</v>
      </c>
      <c r="D352">
        <v>0</v>
      </c>
      <c r="E352" s="32">
        <v>1000</v>
      </c>
      <c r="F352" s="32">
        <v>0</v>
      </c>
      <c r="G352" s="32">
        <v>0</v>
      </c>
      <c r="H352" s="32">
        <v>0</v>
      </c>
      <c r="I352" s="32">
        <v>0</v>
      </c>
      <c r="J352" s="32">
        <v>-1000</v>
      </c>
      <c r="K352" s="32">
        <v>-1000</v>
      </c>
    </row>
    <row r="353" spans="1:14" x14ac:dyDescent="0.25">
      <c r="A353">
        <f t="shared" si="18"/>
        <v>11980</v>
      </c>
      <c r="B353" t="s">
        <v>95</v>
      </c>
      <c r="C353" t="s">
        <v>96</v>
      </c>
      <c r="D353">
        <v>4594</v>
      </c>
      <c r="E353" s="32">
        <v>1000</v>
      </c>
      <c r="F353" s="32">
        <v>0</v>
      </c>
      <c r="G353" s="32">
        <v>0</v>
      </c>
      <c r="H353" s="32">
        <v>1000</v>
      </c>
      <c r="I353" s="32">
        <v>0</v>
      </c>
      <c r="J353" s="32">
        <v>0</v>
      </c>
      <c r="K353" s="32">
        <v>0</v>
      </c>
    </row>
    <row r="354" spans="1:14" x14ac:dyDescent="0.25">
      <c r="A354">
        <f t="shared" si="18"/>
        <v>11980</v>
      </c>
      <c r="B354" t="s">
        <v>49</v>
      </c>
      <c r="C354" t="s">
        <v>50</v>
      </c>
      <c r="D354">
        <v>-7000</v>
      </c>
      <c r="E354" s="32">
        <v>0</v>
      </c>
      <c r="F354" s="32">
        <v>0</v>
      </c>
      <c r="G354" s="32">
        <v>0</v>
      </c>
      <c r="H354" s="32">
        <v>0</v>
      </c>
      <c r="I354" s="32">
        <v>0</v>
      </c>
      <c r="J354" s="32">
        <v>0</v>
      </c>
      <c r="K354" s="32">
        <v>0</v>
      </c>
    </row>
    <row r="355" spans="1:14" x14ac:dyDescent="0.25">
      <c r="A355">
        <f t="shared" si="18"/>
        <v>11980</v>
      </c>
      <c r="B355" t="s">
        <v>101</v>
      </c>
      <c r="C355" t="s">
        <v>102</v>
      </c>
      <c r="D355">
        <v>-7000</v>
      </c>
      <c r="E355" s="32">
        <v>0</v>
      </c>
      <c r="F355" s="32">
        <v>0</v>
      </c>
      <c r="G355" s="32">
        <v>0</v>
      </c>
      <c r="H355" s="32">
        <v>0</v>
      </c>
      <c r="I355" s="32">
        <v>0</v>
      </c>
      <c r="J355" s="32">
        <v>0</v>
      </c>
      <c r="K355" s="32">
        <v>0</v>
      </c>
    </row>
    <row r="356" spans="1:14" x14ac:dyDescent="0.25">
      <c r="A356">
        <f t="shared" si="18"/>
        <v>11980</v>
      </c>
      <c r="B356" t="s">
        <v>48</v>
      </c>
      <c r="C356" t="s">
        <v>113</v>
      </c>
      <c r="D356">
        <v>2406</v>
      </c>
      <c r="E356" s="32">
        <v>-1000</v>
      </c>
      <c r="F356" s="32">
        <v>0</v>
      </c>
      <c r="G356" s="32">
        <v>0</v>
      </c>
      <c r="H356" s="32">
        <v>-1000</v>
      </c>
      <c r="I356" s="32">
        <v>0</v>
      </c>
      <c r="J356" s="32">
        <v>0</v>
      </c>
      <c r="K356" s="32">
        <v>0</v>
      </c>
      <c r="N356">
        <v>10133</v>
      </c>
    </row>
    <row r="357" spans="1:14" x14ac:dyDescent="0.25">
      <c r="A357">
        <f>A358</f>
        <v>11980</v>
      </c>
      <c r="B357" t="s">
        <v>103</v>
      </c>
      <c r="C357" t="s">
        <v>104</v>
      </c>
      <c r="D357">
        <v>2406</v>
      </c>
      <c r="E357" s="32">
        <v>-1000</v>
      </c>
      <c r="F357" s="32">
        <v>0</v>
      </c>
      <c r="G357" s="32">
        <v>0</v>
      </c>
      <c r="H357" s="32">
        <v>-1000</v>
      </c>
      <c r="I357" s="32">
        <v>0</v>
      </c>
      <c r="J357" s="32">
        <v>0</v>
      </c>
      <c r="K357" s="32">
        <v>0</v>
      </c>
      <c r="N357">
        <v>10266</v>
      </c>
    </row>
    <row r="358" spans="1:14" x14ac:dyDescent="0.25">
      <c r="A358">
        <f>B358</f>
        <v>11980</v>
      </c>
      <c r="B358">
        <v>11980</v>
      </c>
      <c r="C358" t="s">
        <v>164</v>
      </c>
      <c r="D358">
        <v>0</v>
      </c>
      <c r="E358" s="32">
        <v>0</v>
      </c>
      <c r="F358" s="32">
        <v>0</v>
      </c>
      <c r="G358" s="32">
        <v>0</v>
      </c>
      <c r="H358" s="32">
        <v>0</v>
      </c>
      <c r="I358" s="32">
        <v>0</v>
      </c>
      <c r="J358" s="32">
        <v>0</v>
      </c>
      <c r="K358" s="32">
        <v>0</v>
      </c>
    </row>
    <row r="359" spans="1:14" x14ac:dyDescent="0.25">
      <c r="B359" t="s">
        <v>165</v>
      </c>
      <c r="C359" t="s">
        <v>166</v>
      </c>
      <c r="D359">
        <v>1375526</v>
      </c>
      <c r="E359" s="32">
        <v>1500967</v>
      </c>
      <c r="F359" s="32">
        <v>0</v>
      </c>
      <c r="G359" s="32">
        <v>0</v>
      </c>
      <c r="H359" s="32">
        <v>1486088</v>
      </c>
      <c r="I359" s="32">
        <v>0</v>
      </c>
      <c r="J359" s="32">
        <v>-14879</v>
      </c>
      <c r="K359" s="32">
        <v>-14879</v>
      </c>
      <c r="N359">
        <v>10376</v>
      </c>
    </row>
    <row r="360" spans="1:14" x14ac:dyDescent="0.25">
      <c r="E360" s="32"/>
      <c r="F360" s="32"/>
      <c r="G360" s="32"/>
      <c r="H360" s="32"/>
      <c r="I360" s="32"/>
      <c r="J360" s="32"/>
      <c r="K360" s="32"/>
      <c r="N360">
        <v>10441</v>
      </c>
    </row>
    <row r="361" spans="1:14" x14ac:dyDescent="0.25">
      <c r="E361" s="32"/>
      <c r="F361" s="32"/>
      <c r="G361" s="32"/>
      <c r="H361" s="32"/>
      <c r="I361" s="32"/>
      <c r="J361" s="32"/>
      <c r="K361" s="32"/>
      <c r="N361">
        <v>10501</v>
      </c>
    </row>
    <row r="362" spans="1:14" x14ac:dyDescent="0.25">
      <c r="B362" t="s">
        <v>95</v>
      </c>
      <c r="C362" t="s">
        <v>216</v>
      </c>
      <c r="E362" s="32">
        <f>SUMIF($B$2:$B$359,B362,$E$2:$E$359)</f>
        <v>1045835</v>
      </c>
      <c r="F362" s="32">
        <f t="shared" ref="F362:G362" si="19">SUMIF($B$2:$B$359,C362,$E$2:$E$359)</f>
        <v>0</v>
      </c>
      <c r="G362" s="32">
        <f t="shared" si="19"/>
        <v>0</v>
      </c>
      <c r="H362" s="32">
        <f>SUMIF($B$2:$B$359,B362,$H$2:$H$359)</f>
        <v>821882</v>
      </c>
      <c r="I362" s="32">
        <f t="shared" ref="I362:J362" si="20">SUMIF($B$2:$B$359,C362,$H$2:$H$359)</f>
        <v>0</v>
      </c>
      <c r="J362" s="32">
        <f t="shared" si="20"/>
        <v>0</v>
      </c>
      <c r="K362" s="32">
        <f>SUMIF($B$2:$B$359,B362,$K$2:$K$359)</f>
        <v>-223953</v>
      </c>
      <c r="N362">
        <v>10607</v>
      </c>
    </row>
    <row r="363" spans="1:14" x14ac:dyDescent="0.25">
      <c r="B363" t="s">
        <v>101</v>
      </c>
      <c r="C363" t="s">
        <v>217</v>
      </c>
      <c r="E363" s="32">
        <f t="shared" ref="E363:E365" si="21">SUMIF($B$2:$B$359,B363,$E$2:$E$359)</f>
        <v>-866083</v>
      </c>
      <c r="F363" s="32"/>
      <c r="G363" s="32"/>
      <c r="H363" s="32">
        <f t="shared" ref="H363:H365" si="22">SUMIF($B$2:$B$359,B363,$H$2:$H$359)</f>
        <v>-756152</v>
      </c>
      <c r="I363" s="32"/>
      <c r="J363" s="32"/>
      <c r="K363" s="32">
        <f t="shared" ref="K363:K365" si="23">SUMIF($B$2:$B$359,B363,$K$2:$K$359)</f>
        <v>109931</v>
      </c>
      <c r="N363">
        <v>10791</v>
      </c>
    </row>
    <row r="364" spans="1:14" x14ac:dyDescent="0.25">
      <c r="B364" t="s">
        <v>202</v>
      </c>
      <c r="E364" s="32">
        <f t="shared" si="21"/>
        <v>0</v>
      </c>
      <c r="F364" s="32"/>
      <c r="G364" s="32"/>
      <c r="H364" s="32">
        <f t="shared" si="22"/>
        <v>0</v>
      </c>
      <c r="I364" s="32"/>
      <c r="J364" s="32"/>
      <c r="K364" s="32">
        <f t="shared" si="23"/>
        <v>0</v>
      </c>
      <c r="N364">
        <v>10858</v>
      </c>
    </row>
    <row r="365" spans="1:14" x14ac:dyDescent="0.25">
      <c r="B365" t="s">
        <v>103</v>
      </c>
      <c r="E365" s="32">
        <f t="shared" si="21"/>
        <v>-179752</v>
      </c>
      <c r="F365" s="32"/>
      <c r="G365" s="32"/>
      <c r="H365" s="32">
        <f t="shared" si="22"/>
        <v>-65732</v>
      </c>
      <c r="I365" s="32"/>
      <c r="J365" s="32"/>
      <c r="K365" s="32">
        <f t="shared" si="23"/>
        <v>114020</v>
      </c>
      <c r="N365">
        <v>10947</v>
      </c>
    </row>
    <row r="366" spans="1:14" x14ac:dyDescent="0.25">
      <c r="N366">
        <v>11037</v>
      </c>
    </row>
    <row r="367" spans="1:14" x14ac:dyDescent="0.25">
      <c r="C367" t="s">
        <v>218</v>
      </c>
      <c r="E367" s="32">
        <f>SUM(E362:E365)</f>
        <v>0</v>
      </c>
      <c r="F367" s="32">
        <f t="shared" ref="F367:K367" si="24">SUM(F362:F365)</f>
        <v>0</v>
      </c>
      <c r="G367" s="32">
        <f t="shared" si="24"/>
        <v>0</v>
      </c>
      <c r="H367" s="32">
        <f t="shared" si="24"/>
        <v>-2</v>
      </c>
      <c r="I367" s="32">
        <f t="shared" si="24"/>
        <v>0</v>
      </c>
      <c r="J367" s="32">
        <f t="shared" si="24"/>
        <v>0</v>
      </c>
      <c r="K367" s="32">
        <f t="shared" si="24"/>
        <v>-2</v>
      </c>
      <c r="N367">
        <v>11087</v>
      </c>
    </row>
    <row r="369" spans="14:14" x14ac:dyDescent="0.25">
      <c r="N369">
        <v>11531</v>
      </c>
    </row>
    <row r="370" spans="14:14" x14ac:dyDescent="0.25">
      <c r="N370">
        <v>11555</v>
      </c>
    </row>
    <row r="371" spans="14:14" x14ac:dyDescent="0.25">
      <c r="N371">
        <v>11592</v>
      </c>
    </row>
    <row r="372" spans="14:14" x14ac:dyDescent="0.25">
      <c r="N372">
        <v>11642</v>
      </c>
    </row>
    <row r="373" spans="14:14" x14ac:dyDescent="0.25">
      <c r="N373">
        <v>11702</v>
      </c>
    </row>
    <row r="374" spans="14:14" x14ac:dyDescent="0.25">
      <c r="N374" t="s">
        <v>95</v>
      </c>
    </row>
    <row r="375" spans="14:14" x14ac:dyDescent="0.25">
      <c r="N375" t="s">
        <v>101</v>
      </c>
    </row>
    <row r="376" spans="14:14" x14ac:dyDescent="0.25">
      <c r="N376" t="s">
        <v>202</v>
      </c>
    </row>
    <row r="377" spans="14:14" x14ac:dyDescent="0.25">
      <c r="N377" t="s">
        <v>103</v>
      </c>
    </row>
    <row r="378" spans="14:14" x14ac:dyDescent="0.25">
      <c r="N378" t="s">
        <v>14</v>
      </c>
    </row>
    <row r="379" spans="14:14" x14ac:dyDescent="0.25">
      <c r="N379" t="s">
        <v>65</v>
      </c>
    </row>
    <row r="380" spans="14:14" x14ac:dyDescent="0.25">
      <c r="N380" t="s">
        <v>147</v>
      </c>
    </row>
    <row r="381" spans="14:14" x14ac:dyDescent="0.25">
      <c r="N381" t="s">
        <v>127</v>
      </c>
    </row>
    <row r="382" spans="14:14" x14ac:dyDescent="0.25">
      <c r="N382" t="s">
        <v>149</v>
      </c>
    </row>
    <row r="383" spans="14:14" x14ac:dyDescent="0.25">
      <c r="N383" t="s">
        <v>16</v>
      </c>
    </row>
    <row r="384" spans="14:14" x14ac:dyDescent="0.25">
      <c r="N384" t="s">
        <v>18</v>
      </c>
    </row>
    <row r="385" spans="14:14" x14ac:dyDescent="0.25">
      <c r="N385" t="s">
        <v>20</v>
      </c>
    </row>
    <row r="386" spans="14:14" x14ac:dyDescent="0.25">
      <c r="N386" t="s">
        <v>24</v>
      </c>
    </row>
    <row r="387" spans="14:14" x14ac:dyDescent="0.25">
      <c r="N387" t="s">
        <v>151</v>
      </c>
    </row>
    <row r="388" spans="14:14" x14ac:dyDescent="0.25">
      <c r="N388" t="s">
        <v>134</v>
      </c>
    </row>
    <row r="389" spans="14:14" x14ac:dyDescent="0.25">
      <c r="N389" t="s">
        <v>26</v>
      </c>
    </row>
    <row r="390" spans="14:14" x14ac:dyDescent="0.25">
      <c r="N390" t="s">
        <v>105</v>
      </c>
    </row>
    <row r="391" spans="14:14" x14ac:dyDescent="0.25">
      <c r="N391" t="s">
        <v>180</v>
      </c>
    </row>
    <row r="392" spans="14:14" x14ac:dyDescent="0.25">
      <c r="N392" t="s">
        <v>182</v>
      </c>
    </row>
    <row r="393" spans="14:14" x14ac:dyDescent="0.25">
      <c r="N393" t="s">
        <v>30</v>
      </c>
    </row>
    <row r="394" spans="14:14" x14ac:dyDescent="0.25">
      <c r="N394" t="s">
        <v>32</v>
      </c>
    </row>
    <row r="395" spans="14:14" x14ac:dyDescent="0.25">
      <c r="N395" t="s">
        <v>153</v>
      </c>
    </row>
    <row r="396" spans="14:14" x14ac:dyDescent="0.25">
      <c r="N396" t="s">
        <v>155</v>
      </c>
    </row>
    <row r="397" spans="14:14" x14ac:dyDescent="0.25">
      <c r="N397" t="s">
        <v>69</v>
      </c>
    </row>
    <row r="398" spans="14:14" x14ac:dyDescent="0.25">
      <c r="N398" t="s">
        <v>71</v>
      </c>
    </row>
    <row r="399" spans="14:14" x14ac:dyDescent="0.25">
      <c r="N399" t="s">
        <v>34</v>
      </c>
    </row>
    <row r="400" spans="14:14" x14ac:dyDescent="0.25">
      <c r="N400" t="s">
        <v>73</v>
      </c>
    </row>
    <row r="401" spans="14:14" x14ac:dyDescent="0.25">
      <c r="N401" t="s">
        <v>130</v>
      </c>
    </row>
    <row r="402" spans="14:14" x14ac:dyDescent="0.25">
      <c r="N402" t="s">
        <v>36</v>
      </c>
    </row>
    <row r="403" spans="14:14" x14ac:dyDescent="0.25">
      <c r="N403" t="s">
        <v>75</v>
      </c>
    </row>
    <row r="404" spans="14:14" x14ac:dyDescent="0.25">
      <c r="N404" t="s">
        <v>210</v>
      </c>
    </row>
    <row r="405" spans="14:14" x14ac:dyDescent="0.25">
      <c r="N405" t="s">
        <v>77</v>
      </c>
    </row>
    <row r="406" spans="14:14" x14ac:dyDescent="0.25">
      <c r="N406" t="s">
        <v>79</v>
      </c>
    </row>
    <row r="407" spans="14:14" x14ac:dyDescent="0.25">
      <c r="N407" t="s">
        <v>81</v>
      </c>
    </row>
    <row r="408" spans="14:14" x14ac:dyDescent="0.25">
      <c r="N408" t="s">
        <v>38</v>
      </c>
    </row>
    <row r="409" spans="14:14" x14ac:dyDescent="0.25">
      <c r="N409" t="s">
        <v>40</v>
      </c>
    </row>
    <row r="410" spans="14:14" x14ac:dyDescent="0.25">
      <c r="N410" t="s">
        <v>83</v>
      </c>
    </row>
    <row r="411" spans="14:14" x14ac:dyDescent="0.25">
      <c r="N411" t="s">
        <v>85</v>
      </c>
    </row>
    <row r="412" spans="14:14" x14ac:dyDescent="0.25">
      <c r="N412" t="s">
        <v>170</v>
      </c>
    </row>
    <row r="413" spans="14:14" x14ac:dyDescent="0.25">
      <c r="N413" t="s">
        <v>42</v>
      </c>
    </row>
    <row r="414" spans="14:14" x14ac:dyDescent="0.25">
      <c r="N414" t="s">
        <v>87</v>
      </c>
    </row>
    <row r="415" spans="14:14" x14ac:dyDescent="0.25">
      <c r="N415" t="s">
        <v>136</v>
      </c>
    </row>
    <row r="416" spans="14:14" x14ac:dyDescent="0.25">
      <c r="N416" t="s">
        <v>125</v>
      </c>
    </row>
    <row r="417" spans="14:14" x14ac:dyDescent="0.25">
      <c r="N417" t="s">
        <v>107</v>
      </c>
    </row>
    <row r="418" spans="14:14" x14ac:dyDescent="0.25">
      <c r="N418" t="s">
        <v>109</v>
      </c>
    </row>
    <row r="419" spans="14:14" x14ac:dyDescent="0.25">
      <c r="N419" t="s">
        <v>120</v>
      </c>
    </row>
    <row r="420" spans="14:14" x14ac:dyDescent="0.25">
      <c r="N420" t="s">
        <v>44</v>
      </c>
    </row>
    <row r="421" spans="14:14" x14ac:dyDescent="0.25">
      <c r="N421" t="s">
        <v>157</v>
      </c>
    </row>
    <row r="422" spans="14:14" x14ac:dyDescent="0.25">
      <c r="N422" t="s">
        <v>91</v>
      </c>
    </row>
    <row r="423" spans="14:14" x14ac:dyDescent="0.25">
      <c r="N423" t="s">
        <v>159</v>
      </c>
    </row>
    <row r="424" spans="14:14" x14ac:dyDescent="0.25">
      <c r="N424" t="s">
        <v>184</v>
      </c>
    </row>
    <row r="425" spans="14:14" x14ac:dyDescent="0.25">
      <c r="N425" t="s">
        <v>46</v>
      </c>
    </row>
    <row r="426" spans="14:14" x14ac:dyDescent="0.25">
      <c r="N426" t="s">
        <v>139</v>
      </c>
    </row>
    <row r="427" spans="14:14" x14ac:dyDescent="0.25">
      <c r="N427" t="s">
        <v>111</v>
      </c>
    </row>
    <row r="428" spans="14:14" x14ac:dyDescent="0.25">
      <c r="N428" t="s">
        <v>172</v>
      </c>
    </row>
    <row r="429" spans="14:14" x14ac:dyDescent="0.25">
      <c r="N429" t="s">
        <v>174</v>
      </c>
    </row>
    <row r="430" spans="14:14" x14ac:dyDescent="0.25">
      <c r="N430" t="s">
        <v>178</v>
      </c>
    </row>
    <row r="431" spans="14:14" x14ac:dyDescent="0.25">
      <c r="N431" t="s">
        <v>186</v>
      </c>
    </row>
    <row r="432" spans="14:14" x14ac:dyDescent="0.25">
      <c r="N432" t="s">
        <v>188</v>
      </c>
    </row>
    <row r="433" spans="14:14" x14ac:dyDescent="0.25">
      <c r="N433" t="s">
        <v>93</v>
      </c>
    </row>
    <row r="434" spans="14:14" x14ac:dyDescent="0.25">
      <c r="N434" t="s">
        <v>190</v>
      </c>
    </row>
    <row r="435" spans="14:14" x14ac:dyDescent="0.25">
      <c r="N435" t="s">
        <v>196</v>
      </c>
    </row>
    <row r="436" spans="14:14" x14ac:dyDescent="0.25">
      <c r="N436" t="s">
        <v>198</v>
      </c>
    </row>
    <row r="437" spans="14:14" x14ac:dyDescent="0.25">
      <c r="N437" t="s">
        <v>200</v>
      </c>
    </row>
    <row r="438" spans="14:14" x14ac:dyDescent="0.25">
      <c r="N438" t="s">
        <v>48</v>
      </c>
    </row>
    <row r="439" spans="14:14" x14ac:dyDescent="0.25">
      <c r="N439" t="s">
        <v>204</v>
      </c>
    </row>
    <row r="440" spans="14:14" x14ac:dyDescent="0.25">
      <c r="N440" t="s">
        <v>206</v>
      </c>
    </row>
    <row r="441" spans="14:14" x14ac:dyDescent="0.25">
      <c r="N441" t="s">
        <v>208</v>
      </c>
    </row>
    <row r="442" spans="14:14" x14ac:dyDescent="0.25">
      <c r="N442" t="s">
        <v>49</v>
      </c>
    </row>
    <row r="443" spans="14:14" x14ac:dyDescent="0.25">
      <c r="N443" t="s">
        <v>97</v>
      </c>
    </row>
    <row r="444" spans="14:14" x14ac:dyDescent="0.25">
      <c r="N444" t="s">
        <v>141</v>
      </c>
    </row>
    <row r="445" spans="14:14" x14ac:dyDescent="0.25">
      <c r="N445" t="s">
        <v>99</v>
      </c>
    </row>
    <row r="446" spans="14:14" x14ac:dyDescent="0.25">
      <c r="N446" t="s">
        <v>192</v>
      </c>
    </row>
    <row r="447" spans="14:14" x14ac:dyDescent="0.25">
      <c r="N447" t="s">
        <v>194</v>
      </c>
    </row>
    <row r="448" spans="14:14" x14ac:dyDescent="0.25">
      <c r="N448" t="s">
        <v>212</v>
      </c>
    </row>
    <row r="449" spans="14:14" x14ac:dyDescent="0.25">
      <c r="N449" t="s">
        <v>144</v>
      </c>
    </row>
  </sheetData>
  <sortState ref="N356:N449">
    <sortCondition ref="N356:N44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2</vt:lpstr>
      <vt:lpstr>summary 1</vt:lpstr>
      <vt:lpstr>detail</vt:lpstr>
    </vt:vector>
  </TitlesOfParts>
  <Company>Coventry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Mark</dc:creator>
  <cp:lastModifiedBy>Authorised User</cp:lastModifiedBy>
  <dcterms:created xsi:type="dcterms:W3CDTF">2018-04-06T10:59:50Z</dcterms:created>
  <dcterms:modified xsi:type="dcterms:W3CDTF">2018-04-16T06:41:09Z</dcterms:modified>
</cp:coreProperties>
</file>